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sta Compartilhada\COBERTURA QUADRAS\Processo cobertura 3 quadras LICITAÇÃO\03 quadra de esporte\"/>
    </mc:Choice>
  </mc:AlternateContent>
  <bookViews>
    <workbookView xWindow="0" yWindow="0" windowWidth="28800" windowHeight="12135" activeTab="1"/>
  </bookViews>
  <sheets>
    <sheet name="Orçamento Sintético" sheetId="1" r:id="rId1"/>
    <sheet name="Meno calc." sheetId="3" r:id="rId2"/>
    <sheet name="Crono" sheetId="2" r:id="rId3"/>
  </sheets>
  <definedNames>
    <definedName name="_xlnm.Print_Area" localSheetId="1">'Meno calc.'!$A$1:$E$78</definedName>
  </definedNames>
  <calcPr calcId="152511"/>
</workbook>
</file>

<file path=xl/calcChain.xml><?xml version="1.0" encoding="utf-8"?>
<calcChain xmlns="http://schemas.openxmlformats.org/spreadsheetml/2006/main">
  <c r="K19" i="2" l="1"/>
  <c r="I19" i="2"/>
  <c r="H19" i="2"/>
  <c r="G19" i="2"/>
  <c r="F19" i="2"/>
  <c r="H67" i="1" l="1"/>
  <c r="H59" i="1"/>
  <c r="H60" i="1"/>
  <c r="H61" i="1"/>
  <c r="H62" i="1"/>
  <c r="H63" i="1"/>
  <c r="H64" i="1"/>
  <c r="H58" i="1"/>
  <c r="H55" i="1"/>
  <c r="H54" i="1"/>
  <c r="H46" i="1"/>
  <c r="H47" i="1"/>
  <c r="H48" i="1"/>
  <c r="H49" i="1"/>
  <c r="H50" i="1"/>
  <c r="H51" i="1"/>
  <c r="H45" i="1"/>
  <c r="H42" i="1"/>
  <c r="H37" i="1"/>
  <c r="H38" i="1"/>
  <c r="H39" i="1"/>
  <c r="H36" i="1"/>
  <c r="H29" i="1"/>
  <c r="H30" i="1"/>
  <c r="H31" i="1"/>
  <c r="H32" i="1"/>
  <c r="H33" i="1"/>
  <c r="H28" i="1"/>
  <c r="H17" i="1"/>
  <c r="H18" i="1"/>
  <c r="H19" i="1"/>
  <c r="H20" i="1"/>
  <c r="H21" i="1"/>
  <c r="H22" i="1"/>
  <c r="H23" i="1"/>
  <c r="H24" i="1"/>
  <c r="H16" i="1"/>
  <c r="H12" i="1"/>
  <c r="H11" i="1"/>
  <c r="H10" i="1"/>
  <c r="I67" i="1" l="1"/>
  <c r="I59" i="1"/>
  <c r="I60" i="1"/>
  <c r="I61" i="1"/>
  <c r="I62" i="1"/>
  <c r="I63" i="1"/>
  <c r="I64" i="1"/>
  <c r="I58" i="1"/>
  <c r="I55" i="1"/>
  <c r="I54" i="1"/>
  <c r="I51" i="1"/>
  <c r="I46" i="1"/>
  <c r="I47" i="1"/>
  <c r="I48" i="1"/>
  <c r="I49" i="1"/>
  <c r="I50" i="1"/>
  <c r="I45" i="1"/>
  <c r="I42" i="1"/>
  <c r="I43" i="1" s="1"/>
  <c r="C14" i="2" s="1"/>
  <c r="J14" i="2" s="1"/>
  <c r="I39" i="1"/>
  <c r="I37" i="1"/>
  <c r="I38" i="1"/>
  <c r="I36" i="1"/>
  <c r="I33" i="1"/>
  <c r="I29" i="1"/>
  <c r="I30" i="1"/>
  <c r="I31" i="1"/>
  <c r="I32" i="1"/>
  <c r="I28" i="1"/>
  <c r="I17" i="1"/>
  <c r="I18" i="1"/>
  <c r="I19" i="1"/>
  <c r="I20" i="1"/>
  <c r="I21" i="1"/>
  <c r="I22" i="1"/>
  <c r="I23" i="1"/>
  <c r="I24" i="1"/>
  <c r="I16" i="1"/>
  <c r="I12" i="1"/>
  <c r="I11" i="1"/>
  <c r="I10" i="1"/>
  <c r="I65" i="1" l="1"/>
  <c r="C17" i="2" s="1"/>
  <c r="L17" i="2" s="1"/>
  <c r="I56" i="1"/>
  <c r="C16" i="2" s="1"/>
  <c r="J16" i="2" s="1"/>
  <c r="J19" i="2" s="1"/>
  <c r="I52" i="1"/>
  <c r="C15" i="2" s="1"/>
  <c r="L15" i="2" s="1"/>
  <c r="I40" i="1"/>
  <c r="C13" i="2" s="1"/>
  <c r="D13" i="2" s="1"/>
  <c r="I34" i="1"/>
  <c r="C12" i="2" s="1"/>
  <c r="E12" i="2" s="1"/>
  <c r="E19" i="2" s="1"/>
  <c r="I25" i="1"/>
  <c r="C10" i="2" s="1"/>
  <c r="D10" i="2" s="1"/>
  <c r="I13" i="1"/>
  <c r="C8" i="2" s="1"/>
  <c r="L8" i="2" s="1"/>
  <c r="I68" i="1"/>
  <c r="D19" i="2" l="1"/>
  <c r="D20" i="2" s="1"/>
  <c r="E20" i="2" s="1"/>
  <c r="F20" i="2" s="1"/>
  <c r="G20" i="2" s="1"/>
  <c r="H20" i="2" s="1"/>
  <c r="I20" i="2" s="1"/>
  <c r="J20" i="2" s="1"/>
  <c r="K20" i="2" s="1"/>
  <c r="H70" i="1"/>
  <c r="C18" i="2"/>
  <c r="C19" i="2" l="1"/>
  <c r="L18" i="2"/>
  <c r="L19" i="2" s="1"/>
  <c r="L20" i="2" s="1"/>
</calcChain>
</file>

<file path=xl/sharedStrings.xml><?xml version="1.0" encoding="utf-8"?>
<sst xmlns="http://schemas.openxmlformats.org/spreadsheetml/2006/main" count="475" uniqueCount="220">
  <si>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</si>
  <si>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</si>
  <si>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</si>
  <si>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</si>
  <si>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</si>
  <si>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</si>
  <si>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</si>
  <si>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</si>
  <si>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</si>
  <si>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</si>
  <si>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</si>
  <si>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ADMINISTRAÇÃO LOCAL.</t>
  </si>
  <si>
    <t xml:space="preserve"> 1.1 </t>
  </si>
  <si>
    <t xml:space="preserve"> 90777 </t>
  </si>
  <si>
    <t>SINAPI</t>
  </si>
  <si>
    <t>ENGENHEIRO CIVIL DE OBRA JUNIOR COM ENCARGOS COMPLEMENTARES</t>
  </si>
  <si>
    <t>H</t>
  </si>
  <si>
    <t xml:space="preserve"> 1.2 </t>
  </si>
  <si>
    <t xml:space="preserve"> 90780 </t>
  </si>
  <si>
    <t>MESTRE DE OBRAS COM ENCARGOS COMPLEMENTARES</t>
  </si>
  <si>
    <t xml:space="preserve"> 1.3 </t>
  </si>
  <si>
    <t xml:space="preserve"> 74209/001 </t>
  </si>
  <si>
    <t>Próprio</t>
  </si>
  <si>
    <t>Placa de obra em chapa de aço galvanizado (2,0 x 5,0)m</t>
  </si>
  <si>
    <t>m²</t>
  </si>
  <si>
    <t xml:space="preserve"> 2 </t>
  </si>
  <si>
    <t>FUNDAÇÃO</t>
  </si>
  <si>
    <t xml:space="preserve"> 2.1 </t>
  </si>
  <si>
    <t>CONCRETO ARMADO PARA FUNDAÇÕES - BLOCOS</t>
  </si>
  <si>
    <t xml:space="preserve"> 100896 </t>
  </si>
  <si>
    <t>ESTACA ESCAVADA MECANICAMENTE, SEM FLUIDO ESTABILIZANTE, COM 25CM DE DIÂMETRO, CONCRETO LANÇADO POR CAMINHÃO BETONEIRA (EXCLUSIVE MOBILIZAÇÃO E DESMOBILIZAÇÃO). AF_01/2020</t>
  </si>
  <si>
    <t>M</t>
  </si>
  <si>
    <t xml:space="preserve"> 96619 </t>
  </si>
  <si>
    <t>LASTRO DE CONCRETO MAGRO, APLICADO EM BLOCOS DE COROAMENTO OU SAPATAS, ESPESSURA DE 5 CM. AF_08/2017</t>
  </si>
  <si>
    <t xml:space="preserve"> 96535 </t>
  </si>
  <si>
    <t>FABRICAÇÃO, MONTAGEM E DESMONTAGEM DE FÔRMA PARA SAPATA, EM MADEIRA SERRADA, E=25 MM, 4 UTILIZAÇÕES. AF_06/2017</t>
  </si>
  <si>
    <t xml:space="preserve"> 92916 </t>
  </si>
  <si>
    <t>ARMAÇÃO DE ESTRUTURAS DIVERSAS DE CONCRETO ARMADO, EXCETO VIGAS, PILARES, LAJES E FUNDAÇÕES, UTILIZANDO AÇO CA-50 DE 6,3 MM - MONTAGEM. AF_06/2022</t>
  </si>
  <si>
    <t>KG</t>
  </si>
  <si>
    <t xml:space="preserve"> 92917 </t>
  </si>
  <si>
    <t>ARMAÇÃO DE ESTRUTURAS DIVERSAS DE CONCRETO ARMADO, EXCETO VIGAS, PILARES, LAJES E FUNDAÇÕES, UTILIZANDO AÇO CA-50 DE 8,0 MM - MONTAGEM. AF_06/2022</t>
  </si>
  <si>
    <t xml:space="preserve"> 92921 </t>
  </si>
  <si>
    <t>ARMAÇÃO DE ESTRUTURAS DIVERSAS DE CONCRETO ARMADO, EXCETO VIGAS, PILARES, LAJES E FUNDAÇÕES, UTILIZANDO AÇO CA-50 DE 12,5 MM - MONTAGEM. AF_06/2022</t>
  </si>
  <si>
    <t xml:space="preserve"> 92919 </t>
  </si>
  <si>
    <t>ARMAÇÃO DE ESTRUTURAS DIVERSAS DE CONCRETO ARMADO, EXCETO VIGAS, PILARES, LAJES E FUNDAÇÕES, UTILIZANDO AÇO CA-50 DE 10,0 MM - MONTAGEM. AF_06/2022</t>
  </si>
  <si>
    <t xml:space="preserve"> 92915 </t>
  </si>
  <si>
    <t>ARMAÇÃO DE ESTRUTURAS DIVERSAS DE CONCRETO ARMADO, EXCETO VIGAS, PILARES, LAJES E FUNDAÇÕES, UTILIZANDO AÇO CA-60 DE 5,0 MM - MONTAGEM. AF_06/2022</t>
  </si>
  <si>
    <t xml:space="preserve"> 96558 </t>
  </si>
  <si>
    <t>CONCRETAGEM DE SAPATAS, FCK 30 MPA, COM USO DE BOMBA  LANÇAMENTO, ADENSAMENTO E ACABAMENTO. AF_11/2016</t>
  </si>
  <si>
    <t>m³</t>
  </si>
  <si>
    <t xml:space="preserve"> 3 </t>
  </si>
  <si>
    <t>SUPERESTRUTURA</t>
  </si>
  <si>
    <t xml:space="preserve"> 3.1 </t>
  </si>
  <si>
    <t>CONCRETO ARMADO - PILARES</t>
  </si>
  <si>
    <t xml:space="preserve"> 3.1.1 </t>
  </si>
  <si>
    <t xml:space="preserve"> 92443 </t>
  </si>
  <si>
    <t>MONTAGEM E DESMONTAGEM DE FÔRMA DE PILARES RETANGULARES E ESTRUTURAS SIMILARES, PÉ-DIREITO SIMPLES, EM CHAPA DE MADEIRA COMPENSADA PLASTIFICADA, 18 UTILIZAÇÕES. AF_09/2020</t>
  </si>
  <si>
    <t xml:space="preserve"> 3.1.2 </t>
  </si>
  <si>
    <t>ARMAÇÃO DE PILAR OU VIGA DE UMA ESTRUTURA CONVENCIONAL DE CONCRETO ARMADO EM UMA EDIFICAÇÃO TÉRREA OU SOBRADO UTILIZANDO AÇO CA-50 DE 6,3 MM - MONTAGEM. AF_12/2015</t>
  </si>
  <si>
    <t xml:space="preserve"> 3.1.3 </t>
  </si>
  <si>
    <t>ARMAÇÃO DE PILAR OU VIGA DE UMA ESTRUTURA CONVENCIONAL DE CONCRETO ARMADO EM UMA EDIFICAÇÃO TÉRREA OU SOBRADO UTILIZANDO AÇO CA-50 DE 10,0 MM - MONTAGEM. AF_12/2015</t>
  </si>
  <si>
    <t xml:space="preserve"> 3.1.4 </t>
  </si>
  <si>
    <t>ARMAÇÃO DE PILAR OU VIGA DE UMA ESTRUTURA CONVENCIONAL DE CONCRETO ARMADO EM UMA EDIFICAÇÃO TÉRREA OU SOBRADO UTILIZANDO AÇO CA-50 DE 12,5 MM - MONTAGEM. AF_12/2015</t>
  </si>
  <si>
    <t xml:space="preserve"> 3.1.5 </t>
  </si>
  <si>
    <t>ARMAÇÃO DE PILAR OU VIGA DE UMA ESTRUTURA CONVENCIONAL DE CONCRETO ARMADO EM UMA EDIFICAÇÃO TÉRREA OU SOBRADO UTILIZANDO AÇO CA-60 DE 5,0 MM - MONTAGEM. AF_12/2015</t>
  </si>
  <si>
    <t xml:space="preserve"> 3.1.6 </t>
  </si>
  <si>
    <t>CONCRETAGEM DE PILARES, FCK = 25 MPA, COM USO DE BOMBA EM EDIFICAÇÃO COM SEÇÃO MÉDIA DE PILARES MAIOR QUE 0,25 M² - LANÇAMENTO, ADENSAMENTO E ACABAMENTO. AF_12/2015</t>
  </si>
  <si>
    <t xml:space="preserve"> 3.2 </t>
  </si>
  <si>
    <t>CONCRETO ARMADO - VIGAS</t>
  </si>
  <si>
    <t xml:space="preserve"> 3.2.1 </t>
  </si>
  <si>
    <t xml:space="preserve"> 92479 </t>
  </si>
  <si>
    <t>MONTAGEM E DESMONTAGEM DE FÔRMA DE VIGA, ESCORAMENTO COM GARFO DE MADEIRA, PÉ-DIREITO SIMPLES, EM CHAPA DE MADEIRA PLASTIFICADA, 18 UTILIZAÇÕES. AF_09/2020</t>
  </si>
  <si>
    <t xml:space="preserve"> 3.2.2 </t>
  </si>
  <si>
    <t>ARMAÇÃO DE PILAR OU VIGA DE UMA ESTRUTURA CONVENCIONAL DE CONCRETO ARMADO EM UMA EDIFICAÇÃO TÉRREA OU SOBRADO UTILIZANDO AÇO CA-50 DE 8,0 MM - MONTAGEM. AF_12/2015</t>
  </si>
  <si>
    <t xml:space="preserve"> 3.2.3 </t>
  </si>
  <si>
    <t xml:space="preserve"> 3.2.4 </t>
  </si>
  <si>
    <t>CONCRETAGEM DE VIGAS E LAJES, FCK=20 MPA, PARA LAJES MACIÇAS OU NERVURADAS COM USO DE BOMBA EM EDIFICAÇÃO COM ÁREA MÉDIA DE LAJES MAIOR QUE 20 M² - LANÇAMENTO, ADENSAMENTO E ACABAMENTO. AF_12/2015</t>
  </si>
  <si>
    <t xml:space="preserve"> 3.3 </t>
  </si>
  <si>
    <t>ESTRUTURA METÁLICA</t>
  </si>
  <si>
    <t xml:space="preserve"> 3.3.1 </t>
  </si>
  <si>
    <t xml:space="preserve"> 100775 </t>
  </si>
  <si>
    <t>ESTRUTURA TRELIÇADA DE COBERTURA, TIPO FINK, COM LIGAÇÕES SOLDADAS, INCLUSOS PERFIS METÁLICOS, CHAPAS METÁLICAS, MÃO DE OBRA E TRANSPORTE COM GUINDASTE - FORNECIMENTO E INSTALAÇÃO. AF_01/2020_PSA</t>
  </si>
  <si>
    <t xml:space="preserve"> 4 </t>
  </si>
  <si>
    <t>SISTEMAS DE COBERTURA</t>
  </si>
  <si>
    <t xml:space="preserve"> 4.1 </t>
  </si>
  <si>
    <t xml:space="preserve"> 94213 </t>
  </si>
  <si>
    <t xml:space="preserve"> 4.2 </t>
  </si>
  <si>
    <t xml:space="preserve"> 4.3 </t>
  </si>
  <si>
    <t xml:space="preserve"> 4.4 </t>
  </si>
  <si>
    <t xml:space="preserve"> 4.5 </t>
  </si>
  <si>
    <t xml:space="preserve"> 94228 </t>
  </si>
  <si>
    <t>CALHA EM CHAPA DE AÇO GALVANIZADO NÚMERO 24, DESENVOLVIMENTO DE 50 CM, INCLUSO TRANSPORTE VERTICAL. AF_07/2019</t>
  </si>
  <si>
    <t xml:space="preserve"> 4.6 </t>
  </si>
  <si>
    <t xml:space="preserve"> 00000568 </t>
  </si>
  <si>
    <t>CANTONEIRA (ABAS IGUAIS) EM ACO CARBONO, 50,8 MM X 9,53 MM (L X E), 6,99 KG/M</t>
  </si>
  <si>
    <t xml:space="preserve"> 4.7 </t>
  </si>
  <si>
    <t xml:space="preserve"> C0993 </t>
  </si>
  <si>
    <t>SEINFRA</t>
  </si>
  <si>
    <t>CUMEEIRA DE ALUMÍNIO E=0.8mm</t>
  </si>
  <si>
    <t xml:space="preserve"> 5 </t>
  </si>
  <si>
    <t>REVESTIMENTO INTERNO E EXTERNO</t>
  </si>
  <si>
    <t xml:space="preserve"> 5.1 </t>
  </si>
  <si>
    <t xml:space="preserve"> 87543 </t>
  </si>
  <si>
    <t xml:space="preserve"> 5.2 </t>
  </si>
  <si>
    <t xml:space="preserve"> 00011062 </t>
  </si>
  <si>
    <t>PLACA CIMENTICIA LISA E = 10 MM, DE 1,20 X *2,50* M (SEM AMIANTO)</t>
  </si>
  <si>
    <t xml:space="preserve"> 6 </t>
  </si>
  <si>
    <t>PINTURA E ACABAMENTO</t>
  </si>
  <si>
    <t xml:space="preserve"> 6.1 </t>
  </si>
  <si>
    <t xml:space="preserve"> 100739 </t>
  </si>
  <si>
    <t xml:space="preserve"> 6.2 </t>
  </si>
  <si>
    <t xml:space="preserve"> 6.3 </t>
  </si>
  <si>
    <t xml:space="preserve"> 6.4 </t>
  </si>
  <si>
    <t xml:space="preserve"> 6.5 </t>
  </si>
  <si>
    <t xml:space="preserve"> 6.6 </t>
  </si>
  <si>
    <t xml:space="preserve"> 100741 </t>
  </si>
  <si>
    <t xml:space="preserve"> 6.7 </t>
  </si>
  <si>
    <t>SERVIÇOS FINAIS</t>
  </si>
  <si>
    <t xml:space="preserve"> 99803 </t>
  </si>
  <si>
    <t>Total Geral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</si>
  <si>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</si>
  <si>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</si>
  <si>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</si>
  <si>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</si>
  <si>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</si>
  <si>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</si>
  <si>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</si>
  <si>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</si>
  <si>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</si>
  <si>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TELHA TRANSLÚCIDA TRAPEZOIDAL</t>
  </si>
  <si>
    <t>TELHA METÁLICA TRAPEZOIDAL - ESPESSURA 0,5 MM</t>
  </si>
  <si>
    <t>FECHAMENTO EM TELHA METÁLICA PERFURADA H=4,5M</t>
  </si>
  <si>
    <t>FECHAMENTO EM TELHA METÁLICA PERFURADA H=1,5M</t>
  </si>
  <si>
    <t>REBOCO FINO DESEMPENADO - ESPESSURA 05CM</t>
  </si>
  <si>
    <t>PINTURA DE ESMALTE SINTÉTICO PARA TELHA METÁLICA - FACE INTERNA, 2 DEMÃO</t>
  </si>
  <si>
    <t xml:space="preserve">PINTURA DE ESMALTE SINTÉTICO PARA TELHA METÁLICA FECHAMENTO- FACE EXTERNA - AMARELO </t>
  </si>
  <si>
    <t>PINTURA DE ESMALTE SINTÉTICO PARA TELHA METÁLICA FECHAMENTO - FACE EXTERNA - AZUL CLARO, 2 DEMÃO</t>
  </si>
  <si>
    <t>PINTURA DE ESMALTE SINTÉTICO PARA CANTONEIRA METÁLICA - AZUL CLARO, 2 DEMÃOS</t>
  </si>
  <si>
    <t>PINTURA EM ESMALTE SINTÉTICO - COR AZUL CLARO, 2 DEMÃOS</t>
  </si>
  <si>
    <t>PINTURA EM ESMALTE SINTÉTICO - COR CINZA CLARO, 2 DEMÃOS</t>
  </si>
  <si>
    <t>ADMINISTRAÇÃO LOCAL</t>
  </si>
  <si>
    <t>SUBTOTAL</t>
  </si>
  <si>
    <t>1.0</t>
  </si>
  <si>
    <t>2.0</t>
  </si>
  <si>
    <t>2.1</t>
  </si>
  <si>
    <t>3.0</t>
  </si>
  <si>
    <t>3.1</t>
  </si>
  <si>
    <t>3.2</t>
  </si>
  <si>
    <t>3.3</t>
  </si>
  <si>
    <t>4.0</t>
  </si>
  <si>
    <t>5.0</t>
  </si>
  <si>
    <t>6.0</t>
  </si>
  <si>
    <t>9.0</t>
  </si>
  <si>
    <t>ITEM</t>
  </si>
  <si>
    <t>7.1</t>
  </si>
  <si>
    <t>Bancos: SINAPI - 09/2023(Mato Grosso do Sul) - ORSE -02/2023(Sergipe) -  SINFRA -027(Ceará)</t>
  </si>
  <si>
    <t>Encargos desonerados</t>
  </si>
  <si>
    <t>DESCRIÇÃO</t>
  </si>
  <si>
    <t>LIMPEZA DE PISO DA QUADRA. AF_04/2019</t>
  </si>
  <si>
    <t>CRONOGRAMNA FÍSICO-FINANCEIRO</t>
  </si>
  <si>
    <t>B.D.I. : 24,52%</t>
  </si>
  <si>
    <t>Área : 21,61x37,60 = 812,54m²</t>
  </si>
  <si>
    <t>Valor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</si>
  <si>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</si>
  <si>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</si>
  <si>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</si>
  <si>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</si>
  <si>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</si>
  <si>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</si>
  <si>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</si>
  <si>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</si>
  <si>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</si>
  <si>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Valores acumulados</t>
  </si>
  <si>
    <t>Valores simples</t>
  </si>
  <si>
    <t>Obra : CONSTRUÇÃO DE COBERTURA PARA QUADRA ESPORTIVA NA ESCOLA DA ALDEIA TERERE</t>
  </si>
  <si>
    <t>Obra :  CONSTRUÇÃO DE COBERTURA PARA QUADRA ESPORTIVA NA ESCOLA DA ALDEIA TERERE</t>
  </si>
  <si>
    <t>Área : 21,61X37,60 = 912,54m²</t>
  </si>
  <si>
    <t>MEMÓRIA DE CÁLCULO</t>
  </si>
  <si>
    <t>Memória de cálculo</t>
  </si>
  <si>
    <t>média de 4,50 hs por mês</t>
  </si>
  <si>
    <t>média de 22h por mês</t>
  </si>
  <si>
    <t>Placa de 5m de comp.x2m alt.</t>
  </si>
  <si>
    <t xml:space="preserve"> </t>
  </si>
  <si>
    <t>Ver quant. Projeto de cobertura</t>
  </si>
  <si>
    <t>Ver área projeto padrão FNDE</t>
  </si>
  <si>
    <t>48 estacas de 5m de comp. = 240metros.</t>
  </si>
  <si>
    <r>
      <t>(28 blocos de 0,6mlarg. X2m comp.x 0,5 espes.=</t>
    </r>
    <r>
      <rPr>
        <b/>
        <sz val="10"/>
        <color rgb="FF000000"/>
        <rFont val="Arial"/>
        <family val="2"/>
      </rPr>
      <t>16,80m²)</t>
    </r>
    <r>
      <rPr>
        <sz val="10"/>
        <color rgb="FF000000"/>
        <rFont val="Arial"/>
        <family val="1"/>
      </rPr>
      <t xml:space="preserve"> +( 20 blocos de 0,60m largx1,40m comp. X0,5 espessura= </t>
    </r>
    <r>
      <rPr>
        <b/>
        <sz val="10"/>
        <color rgb="FF000000"/>
        <rFont val="Arial"/>
        <family val="2"/>
      </rPr>
      <t>8,40m²)</t>
    </r>
  </si>
  <si>
    <t>115,24mx,25m/kg=28,81kg, conf. Projeto estrut.</t>
  </si>
  <si>
    <t>467,27mx,04m/kg=186,91kg, conf. Projeto estrut.</t>
  </si>
  <si>
    <t>198,27mx,96m/kg=190,34kg, conf. Projeto estrut.</t>
  </si>
  <si>
    <t>125,94mx,62m/kg=75,08kg, conf. Projeto estrut.</t>
  </si>
  <si>
    <t>220,34mx,15m/kg=33,05kg, conf. Projeto estrut.</t>
  </si>
  <si>
    <t>(28sap.0,6x2m=8,66m³)+(20 sap.0,6x1,4m=7,22m³)</t>
  </si>
  <si>
    <t>28pilares(0,2larg.x0,75comp.x2,6malt.)=138,13m²</t>
  </si>
  <si>
    <t>577,24mx,25m/kg=144,31kg, conf. Projeto estrut.</t>
  </si>
  <si>
    <t>420,35mx,62m/kg=260,62kg, conf. Projeto estrut.</t>
  </si>
  <si>
    <t>449,39mx,96m/kg=431,42kg, conf. Projeto estrut.</t>
  </si>
  <si>
    <t>1.077,60mx,15m/kg=161,64kg, conf. Projeto estrut.</t>
  </si>
  <si>
    <t>28pilares(0,2larg.x0,75comp.x2,6malt.)=10,91m²</t>
  </si>
  <si>
    <t>147,72mx,04m/kg=59,09kg, conf. Projeto estrut.</t>
  </si>
  <si>
    <t>90,20m de vigas de 0,4m alt.= 36,80m², Ver quant. Projeto estrutural</t>
  </si>
  <si>
    <t>228,40mx,15m/kg=34,26kg, conf. Projeto estrut.</t>
  </si>
  <si>
    <t>Vigas de 0,15m larg. X 0,40m altura.38,16m. Ver quant. Projeto estrutural</t>
  </si>
  <si>
    <t>OBS:(U200x50x3-166,97mx6,83kg/m=1.140,4kg)+(U200x50x2.65-172,41mx6,06kg/m=1.044,80kg)+(U200x50x2.25-482,28mx5,17kg/m=2.493,40kg)+</t>
  </si>
  <si>
    <t>(L2"X3/16"-36,8MX3,63kg/m=133,60kg)+(L40x2,65-2.016,97kgx1,61kg/m=3.247,30kg)+(C125x50x17x2,65-369,10mx5,03kg/m=1.856,60kg)+</t>
  </si>
  <si>
    <t>(C125x50x17x2,25-780mx4,31kg/m=3.361,80)+(C125x50x17x2-723,525kgx3,86kg/m=2971,70kg/m)+(barra red.19-74,98kgx2,24kg/m=168kg)+</t>
  </si>
  <si>
    <t>(barra red.12.5-333,96kgx 0,99kg/m=330,60)+(CH.16-1,89mx125,60kg/m=237,40)=16.805,58kg</t>
  </si>
  <si>
    <t>Ver obs.*</t>
  </si>
  <si>
    <t>(36,63mx21,60m)-78,42m² = 712,79m²Área das telhas indicadas projeto de cobertura</t>
  </si>
  <si>
    <t>12 telhas de 6,50x1m)=78,42m².Área das telhas indicadas projeto de cobertura</t>
  </si>
  <si>
    <t>(125mx4,5m=562,50m²) Área dos oitões indicadas projeto de cobertura</t>
  </si>
  <si>
    <t>(125mx1,50m=187,50m²)Área dos oitões indicadas projeto de cobertura</t>
  </si>
  <si>
    <t>Extensão da cobertura=38,65m</t>
  </si>
  <si>
    <t>(36,63mx21,60m)-78,42m² = 712,79m²</t>
  </si>
  <si>
    <t>(36,50m comp.x 21m larg= 768m²)área do piso da quadra existente</t>
  </si>
  <si>
    <t>28 pilares de (,20x0,75x2,60m) +(39,50m vigas de 0,15x0,40m)</t>
  </si>
  <si>
    <t>30,92m calha lateral-Ver quant. Projeto de cobertura</t>
  </si>
  <si>
    <t>27,17m ext. x 1,20m alt.x2,50m larg.</t>
  </si>
  <si>
    <t>(28blocos(0,6x2m)=46,22m²)+(20 blocos(0.6x1,4m)=24,84m²)</t>
  </si>
  <si>
    <t xml:space="preserve">Obra : CONSTRUÇÃO DE COBERTURA PARA QUADRA ESPORTIVA NA ESCOLA DA ALDEIA TERERE, ELDORADO E CAPÃO BONITO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</si>
</sst>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31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2"/>
    </font>
    <font>
      <sz val="11"/>
      <name val="Arial"/>
      <family val="1"/>
    </font>
    <font>
      <b/>
      <sz val="10"/>
      <color rgb="FF000000"/>
      <name val="Arial"/>
      <family val="2"/>
    </font>
    <font>
      <b/>
      <sz val="14"/>
      <name val="Arial"/>
      <family val="1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/>
    <xf numFmtId="44" fontId="0" fillId="0" borderId="0" xfId="0" applyNumberFormat="1"/>
    <xf numFmtId="0" fontId="6" fillId="7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right" vertical="top" wrapText="1"/>
    </xf>
    <xf numFmtId="0" fontId="9" fillId="10" borderId="1" xfId="0" applyFont="1" applyFill="1" applyBorder="1" applyAlignment="1">
      <alignment horizontal="left" vertical="top" wrapText="1"/>
    </xf>
    <xf numFmtId="0" fontId="11" fillId="12" borderId="1" xfId="0" applyFont="1" applyFill="1" applyBorder="1" applyAlignment="1">
      <alignment horizontal="right" vertical="top" wrapText="1"/>
    </xf>
    <xf numFmtId="0" fontId="10" fillId="11" borderId="1" xfId="0" applyFont="1" applyFill="1" applyBorder="1" applyAlignment="1">
      <alignment horizontal="center" vertical="top" wrapText="1"/>
    </xf>
    <xf numFmtId="2" fontId="11" fillId="12" borderId="1" xfId="0" applyNumberFormat="1" applyFont="1" applyFill="1" applyBorder="1" applyAlignment="1">
      <alignment horizontal="right" vertical="top" wrapText="1"/>
    </xf>
    <xf numFmtId="44" fontId="12" fillId="13" borderId="1" xfId="1" applyFont="1" applyFill="1" applyBorder="1" applyAlignment="1">
      <alignment horizontal="right" vertical="top" wrapText="1"/>
    </xf>
    <xf numFmtId="4" fontId="12" fillId="13" borderId="1" xfId="0" applyNumberFormat="1" applyFont="1" applyFill="1" applyBorder="1" applyAlignment="1">
      <alignment horizontal="right" vertical="top" wrapText="1"/>
    </xf>
    <xf numFmtId="4" fontId="25" fillId="13" borderId="1" xfId="0" applyNumberFormat="1" applyFont="1" applyFill="1" applyBorder="1" applyAlignment="1">
      <alignment horizontal="right" vertical="top" wrapText="1"/>
    </xf>
    <xf numFmtId="2" fontId="7" fillId="8" borderId="1" xfId="0" applyNumberFormat="1" applyFont="1" applyFill="1" applyBorder="1" applyAlignment="1">
      <alignment horizontal="right" vertical="top" wrapText="1"/>
    </xf>
    <xf numFmtId="44" fontId="9" fillId="13" borderId="1" xfId="1" applyFont="1" applyFill="1" applyBorder="1" applyAlignment="1">
      <alignment horizontal="right" vertical="top" wrapText="1"/>
    </xf>
    <xf numFmtId="0" fontId="13" fillId="14" borderId="1" xfId="0" applyFont="1" applyFill="1" applyBorder="1" applyAlignment="1">
      <alignment horizontal="left" vertical="top" wrapText="1"/>
    </xf>
    <xf numFmtId="0" fontId="15" fillId="16" borderId="1" xfId="0" applyFont="1" applyFill="1" applyBorder="1" applyAlignment="1">
      <alignment horizontal="right" vertical="top" wrapText="1"/>
    </xf>
    <xf numFmtId="0" fontId="14" fillId="15" borderId="1" xfId="0" applyFont="1" applyFill="1" applyBorder="1" applyAlignment="1">
      <alignment horizontal="center" vertical="top" wrapText="1"/>
    </xf>
    <xf numFmtId="2" fontId="15" fillId="16" borderId="1" xfId="0" applyNumberFormat="1" applyFont="1" applyFill="1" applyBorder="1" applyAlignment="1">
      <alignment horizontal="right" vertical="top" wrapText="1"/>
    </xf>
    <xf numFmtId="44" fontId="16" fillId="17" borderId="1" xfId="1" applyFont="1" applyFill="1" applyBorder="1" applyAlignment="1">
      <alignment horizontal="right" vertical="top" wrapText="1"/>
    </xf>
    <xf numFmtId="4" fontId="16" fillId="17" borderId="1" xfId="0" applyNumberFormat="1" applyFont="1" applyFill="1" applyBorder="1" applyAlignment="1">
      <alignment horizontal="right" vertical="top" wrapText="1"/>
    </xf>
    <xf numFmtId="4" fontId="25" fillId="17" borderId="1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0" fontId="9" fillId="10" borderId="5" xfId="0" applyFont="1" applyFill="1" applyBorder="1" applyAlignment="1">
      <alignment horizontal="left" vertical="top" wrapText="1"/>
    </xf>
    <xf numFmtId="44" fontId="12" fillId="13" borderId="6" xfId="1" applyFont="1" applyFill="1" applyBorder="1" applyAlignment="1">
      <alignment horizontal="right" vertical="top" wrapText="1"/>
    </xf>
    <xf numFmtId="44" fontId="25" fillId="13" borderId="6" xfId="1" applyFont="1" applyFill="1" applyBorder="1" applyAlignment="1">
      <alignment horizontal="right" vertical="top" wrapText="1"/>
    </xf>
    <xf numFmtId="4" fontId="25" fillId="13" borderId="6" xfId="0" applyNumberFormat="1" applyFont="1" applyFill="1" applyBorder="1" applyAlignment="1">
      <alignment horizontal="right" vertical="top" wrapText="1"/>
    </xf>
    <xf numFmtId="0" fontId="13" fillId="14" borderId="5" xfId="0" applyFont="1" applyFill="1" applyBorder="1" applyAlignment="1">
      <alignment horizontal="left" vertical="top" wrapText="1"/>
    </xf>
    <xf numFmtId="44" fontId="16" fillId="17" borderId="6" xfId="1" applyFont="1" applyFill="1" applyBorder="1" applyAlignment="1">
      <alignment horizontal="right" vertical="top" wrapText="1"/>
    </xf>
    <xf numFmtId="44" fontId="25" fillId="17" borderId="6" xfId="1" applyFont="1" applyFill="1" applyBorder="1" applyAlignment="1">
      <alignment horizontal="right" vertical="top" wrapText="1"/>
    </xf>
    <xf numFmtId="0" fontId="22" fillId="23" borderId="7" xfId="0" applyFont="1" applyFill="1" applyBorder="1" applyAlignment="1">
      <alignment horizontal="center" vertical="top" wrapText="1"/>
    </xf>
    <xf numFmtId="0" fontId="22" fillId="23" borderId="8" xfId="0" applyFont="1" applyFill="1" applyBorder="1" applyAlignment="1">
      <alignment horizontal="center" vertical="top" wrapText="1"/>
    </xf>
    <xf numFmtId="0" fontId="23" fillId="23" borderId="8" xfId="0" applyFont="1" applyFill="1" applyBorder="1" applyAlignment="1">
      <alignment horizontal="center" vertical="top" wrapText="1"/>
    </xf>
    <xf numFmtId="44" fontId="23" fillId="23" borderId="9" xfId="1" applyFont="1" applyFill="1" applyBorder="1" applyAlignment="1">
      <alignment horizontal="right" vertical="top" wrapText="1"/>
    </xf>
    <xf numFmtId="0" fontId="0" fillId="0" borderId="1" xfId="0" applyBorder="1"/>
    <xf numFmtId="0" fontId="6" fillId="24" borderId="1" xfId="0" applyFont="1" applyFill="1" applyBorder="1" applyAlignment="1">
      <alignment horizontal="left" vertical="top" wrapText="1"/>
    </xf>
    <xf numFmtId="44" fontId="0" fillId="0" borderId="1" xfId="1" applyFont="1" applyBorder="1"/>
    <xf numFmtId="0" fontId="0" fillId="0" borderId="0" xfId="0"/>
    <xf numFmtId="2" fontId="0" fillId="0" borderId="0" xfId="0" applyNumberFormat="1"/>
    <xf numFmtId="44" fontId="0" fillId="0" borderId="10" xfId="1" applyFont="1" applyBorder="1"/>
    <xf numFmtId="44" fontId="0" fillId="0" borderId="1" xfId="0" applyNumberFormat="1" applyBorder="1"/>
    <xf numFmtId="44" fontId="27" fillId="0" borderId="1" xfId="1" applyFont="1" applyBorder="1"/>
    <xf numFmtId="0" fontId="0" fillId="0" borderId="5" xfId="0" applyBorder="1"/>
    <xf numFmtId="44" fontId="0" fillId="0" borderId="6" xfId="0" applyNumberFormat="1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6" fillId="24" borderId="8" xfId="0" applyFont="1" applyFill="1" applyBorder="1" applyAlignment="1">
      <alignment horizontal="left" vertical="top" wrapText="1"/>
    </xf>
    <xf numFmtId="0" fontId="0" fillId="0" borderId="8" xfId="0" applyBorder="1"/>
    <xf numFmtId="44" fontId="0" fillId="0" borderId="8" xfId="0" applyNumberFormat="1" applyBorder="1"/>
    <xf numFmtId="44" fontId="0" fillId="0" borderId="9" xfId="0" applyNumberFormat="1" applyBorder="1"/>
    <xf numFmtId="0" fontId="29" fillId="0" borderId="0" xfId="0" applyFont="1" applyAlignment="1">
      <alignment horizontal="center" vertical="center"/>
    </xf>
    <xf numFmtId="0" fontId="21" fillId="22" borderId="13" xfId="0" applyFont="1" applyFill="1" applyBorder="1" applyAlignment="1">
      <alignment horizontal="left" vertical="top" wrapText="1"/>
    </xf>
    <xf numFmtId="0" fontId="19" fillId="20" borderId="13" xfId="0" applyFont="1" applyFill="1" applyBorder="1" applyAlignment="1">
      <alignment horizontal="right" vertical="top" wrapText="1"/>
    </xf>
    <xf numFmtId="0" fontId="21" fillId="22" borderId="0" xfId="0" applyFont="1" applyFill="1" applyBorder="1" applyAlignment="1">
      <alignment horizontal="left" vertical="top" wrapText="1"/>
    </xf>
    <xf numFmtId="0" fontId="19" fillId="20" borderId="0" xfId="0" applyFont="1" applyFill="1" applyBorder="1" applyAlignment="1">
      <alignment horizontal="right" vertical="top" wrapText="1"/>
    </xf>
    <xf numFmtId="0" fontId="18" fillId="19" borderId="0" xfId="0" applyFont="1" applyFill="1" applyBorder="1" applyAlignment="1">
      <alignment horizontal="center" vertical="top" wrapText="1"/>
    </xf>
    <xf numFmtId="0" fontId="18" fillId="19" borderId="11" xfId="0" applyFont="1" applyFill="1" applyBorder="1" applyAlignment="1">
      <alignment horizontal="center" vertical="top" wrapText="1"/>
    </xf>
    <xf numFmtId="0" fontId="18" fillId="19" borderId="17" xfId="0" applyFont="1" applyFill="1" applyBorder="1" applyAlignment="1">
      <alignment horizontal="center" vertical="top" wrapText="1"/>
    </xf>
    <xf numFmtId="0" fontId="22" fillId="23" borderId="12" xfId="0" applyFont="1" applyFill="1" applyBorder="1" applyAlignment="1">
      <alignment vertical="top" wrapText="1"/>
    </xf>
    <xf numFmtId="0" fontId="0" fillId="0" borderId="18" xfId="0" applyBorder="1" applyAlignment="1"/>
    <xf numFmtId="0" fontId="0" fillId="0" borderId="19" xfId="0" applyBorder="1" applyAlignment="1"/>
    <xf numFmtId="0" fontId="1" fillId="2" borderId="15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7" fillId="18" borderId="11" xfId="0" applyFont="1" applyFill="1" applyBorder="1" applyAlignment="1">
      <alignment horizontal="left" vertical="top" wrapText="1"/>
    </xf>
    <xf numFmtId="0" fontId="17" fillId="18" borderId="0" xfId="0" applyFont="1" applyFill="1" applyBorder="1" applyAlignment="1">
      <alignment horizontal="left" vertical="top" wrapText="1"/>
    </xf>
    <xf numFmtId="0" fontId="0" fillId="0" borderId="28" xfId="0" applyBorder="1"/>
    <xf numFmtId="0" fontId="17" fillId="18" borderId="29" xfId="0" applyFont="1" applyFill="1" applyBorder="1" applyAlignment="1">
      <alignment horizontal="center" vertical="top" wrapText="1"/>
    </xf>
    <xf numFmtId="0" fontId="17" fillId="18" borderId="29" xfId="0" applyFont="1" applyFill="1" applyBorder="1" applyAlignment="1">
      <alignment horizontal="center" vertical="center" wrapText="1"/>
    </xf>
    <xf numFmtId="0" fontId="17" fillId="18" borderId="3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7" fillId="18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27" fillId="0" borderId="36" xfId="0" applyFont="1" applyBorder="1"/>
    <xf numFmtId="0" fontId="0" fillId="0" borderId="37" xfId="0" applyBorder="1"/>
    <xf numFmtId="0" fontId="1" fillId="25" borderId="0" xfId="0" applyFont="1" applyFill="1" applyBorder="1" applyAlignment="1">
      <alignment horizontal="left" vertical="top" wrapText="1"/>
    </xf>
    <xf numFmtId="0" fontId="17" fillId="25" borderId="0" xfId="0" applyFont="1" applyFill="1" applyBorder="1" applyAlignment="1">
      <alignment horizontal="left" vertical="top" wrapText="1"/>
    </xf>
    <xf numFmtId="0" fontId="0" fillId="25" borderId="0" xfId="0" applyFill="1" applyBorder="1"/>
    <xf numFmtId="0" fontId="1" fillId="6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top" wrapText="1"/>
    </xf>
    <xf numFmtId="44" fontId="9" fillId="13" borderId="6" xfId="1" applyFont="1" applyFill="1" applyBorder="1" applyAlignment="1">
      <alignment horizontal="left" vertical="top" wrapText="1"/>
    </xf>
    <xf numFmtId="4" fontId="12" fillId="13" borderId="6" xfId="0" applyNumberFormat="1" applyFont="1" applyFill="1" applyBorder="1" applyAlignment="1">
      <alignment horizontal="right" vertical="top" wrapText="1"/>
    </xf>
    <xf numFmtId="44" fontId="9" fillId="17" borderId="6" xfId="1" applyFont="1" applyFill="1" applyBorder="1" applyAlignment="1">
      <alignment horizontal="left" vertical="top" wrapText="1"/>
    </xf>
    <xf numFmtId="4" fontId="16" fillId="17" borderId="6" xfId="0" applyNumberFormat="1" applyFont="1" applyFill="1" applyBorder="1" applyAlignment="1">
      <alignment horizontal="right" vertical="top" wrapText="1"/>
    </xf>
    <xf numFmtId="44" fontId="9" fillId="13" borderId="6" xfId="1" applyFont="1" applyFill="1" applyBorder="1" applyAlignment="1">
      <alignment horizontal="left" wrapText="1"/>
    </xf>
    <xf numFmtId="0" fontId="21" fillId="22" borderId="13" xfId="0" applyFont="1" applyFill="1" applyBorder="1" applyAlignment="1">
      <alignment horizontal="left" vertical="top"/>
    </xf>
    <xf numFmtId="0" fontId="19" fillId="20" borderId="13" xfId="0" applyFont="1" applyFill="1" applyBorder="1" applyAlignment="1">
      <alignment horizontal="right" vertical="top"/>
    </xf>
    <xf numFmtId="0" fontId="17" fillId="18" borderId="13" xfId="0" applyFont="1" applyFill="1" applyBorder="1" applyAlignment="1">
      <alignment vertical="top"/>
    </xf>
    <xf numFmtId="0" fontId="19" fillId="20" borderId="16" xfId="0" applyFont="1" applyFill="1" applyBorder="1" applyAlignment="1">
      <alignment vertical="top"/>
    </xf>
    <xf numFmtId="0" fontId="30" fillId="20" borderId="15" xfId="0" applyFont="1" applyFill="1" applyBorder="1" applyAlignment="1">
      <alignment horizontal="left" vertical="top"/>
    </xf>
    <xf numFmtId="0" fontId="30" fillId="20" borderId="11" xfId="0" applyFont="1" applyFill="1" applyBorder="1" applyAlignment="1">
      <alignment horizontal="left" vertical="top"/>
    </xf>
    <xf numFmtId="0" fontId="21" fillId="22" borderId="0" xfId="0" applyFont="1" applyFill="1" applyBorder="1" applyAlignment="1">
      <alignment horizontal="left" vertical="top"/>
    </xf>
    <xf numFmtId="0" fontId="19" fillId="20" borderId="0" xfId="0" applyFont="1" applyFill="1" applyBorder="1" applyAlignment="1">
      <alignment horizontal="right" vertical="top"/>
    </xf>
    <xf numFmtId="0" fontId="17" fillId="18" borderId="0" xfId="0" applyFont="1" applyFill="1" applyBorder="1" applyAlignment="1">
      <alignment vertical="top"/>
    </xf>
    <xf numFmtId="0" fontId="19" fillId="20" borderId="17" xfId="0" applyFont="1" applyFill="1" applyBorder="1" applyAlignment="1">
      <alignment vertical="top"/>
    </xf>
    <xf numFmtId="0" fontId="18" fillId="19" borderId="12" xfId="0" applyFont="1" applyFill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center" wrapText="1"/>
    </xf>
    <xf numFmtId="0" fontId="18" fillId="19" borderId="18" xfId="0" applyFont="1" applyFill="1" applyBorder="1" applyAlignment="1">
      <alignment horizontal="center" vertical="top" wrapText="1"/>
    </xf>
    <xf numFmtId="0" fontId="18" fillId="19" borderId="1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center" wrapText="1"/>
    </xf>
    <xf numFmtId="0" fontId="0" fillId="0" borderId="26" xfId="0" applyBorder="1"/>
    <xf numFmtId="0" fontId="0" fillId="0" borderId="27" xfId="0" applyBorder="1"/>
    <xf numFmtId="0" fontId="17" fillId="18" borderId="1" xfId="0" applyFont="1" applyFill="1" applyBorder="1" applyAlignment="1">
      <alignment horizontal="left" vertical="top" wrapText="1"/>
    </xf>
    <xf numFmtId="0" fontId="19" fillId="20" borderId="11" xfId="0" applyFont="1" applyFill="1" applyBorder="1" applyAlignment="1">
      <alignment horizontal="right" vertical="top" wrapText="1"/>
    </xf>
    <xf numFmtId="0" fontId="19" fillId="20" borderId="0" xfId="0" applyFont="1" applyFill="1" applyBorder="1" applyAlignment="1">
      <alignment horizontal="right" vertical="top" wrapText="1"/>
    </xf>
    <xf numFmtId="0" fontId="17" fillId="18" borderId="0" xfId="0" applyFont="1" applyFill="1" applyBorder="1" applyAlignment="1">
      <alignment horizontal="left" vertical="top" wrapText="1"/>
    </xf>
    <xf numFmtId="44" fontId="26" fillId="21" borderId="0" xfId="1" applyFont="1" applyFill="1" applyBorder="1" applyAlignment="1">
      <alignment horizontal="right" vertical="top" wrapText="1"/>
    </xf>
    <xf numFmtId="44" fontId="26" fillId="20" borderId="17" xfId="1" applyFont="1" applyFill="1" applyBorder="1" applyAlignment="1">
      <alignment horizontal="right" vertical="top" wrapText="1"/>
    </xf>
    <xf numFmtId="0" fontId="17" fillId="18" borderId="10" xfId="0" applyFont="1" applyFill="1" applyBorder="1" applyAlignment="1">
      <alignment horizontal="left" vertical="top" wrapText="1"/>
    </xf>
    <xf numFmtId="0" fontId="17" fillId="18" borderId="20" xfId="0" applyFont="1" applyFill="1" applyBorder="1" applyAlignment="1">
      <alignment horizontal="left" vertical="top" wrapText="1"/>
    </xf>
    <xf numFmtId="0" fontId="17" fillId="18" borderId="21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9" fillId="20" borderId="15" xfId="0" applyFont="1" applyFill="1" applyBorder="1" applyAlignment="1">
      <alignment horizontal="right" vertical="top" wrapText="1"/>
    </xf>
    <xf numFmtId="0" fontId="19" fillId="20" borderId="13" xfId="0" applyFont="1" applyFill="1" applyBorder="1" applyAlignment="1">
      <alignment horizontal="right" vertical="top" wrapText="1"/>
    </xf>
    <xf numFmtId="0" fontId="17" fillId="18" borderId="13" xfId="0" applyFont="1" applyFill="1" applyBorder="1" applyAlignment="1">
      <alignment horizontal="left" vertical="top" wrapText="1"/>
    </xf>
    <xf numFmtId="4" fontId="20" fillId="21" borderId="13" xfId="0" applyNumberFormat="1" applyFont="1" applyFill="1" applyBorder="1" applyAlignment="1">
      <alignment horizontal="right" vertical="top" wrapText="1"/>
    </xf>
    <xf numFmtId="0" fontId="19" fillId="20" borderId="16" xfId="0" applyFont="1" applyFill="1" applyBorder="1" applyAlignment="1">
      <alignment horizontal="right" vertical="top" wrapText="1"/>
    </xf>
    <xf numFmtId="0" fontId="1" fillId="3" borderId="25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0" fontId="1" fillId="2" borderId="40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  <xf numFmtId="0" fontId="17" fillId="18" borderId="5" xfId="0" applyFont="1" applyFill="1" applyBorder="1" applyAlignment="1">
      <alignment horizontal="left" vertical="top" wrapText="1"/>
    </xf>
    <xf numFmtId="0" fontId="17" fillId="18" borderId="6" xfId="0" applyFont="1" applyFill="1" applyBorder="1" applyAlignment="1">
      <alignment horizontal="left" vertical="top" wrapText="1"/>
    </xf>
    <xf numFmtId="0" fontId="17" fillId="18" borderId="34" xfId="0" applyFont="1" applyFill="1" applyBorder="1" applyAlignment="1">
      <alignment horizontal="left" vertical="top" wrapText="1"/>
    </xf>
    <xf numFmtId="0" fontId="17" fillId="18" borderId="35" xfId="0" applyFont="1" applyFill="1" applyBorder="1" applyAlignment="1">
      <alignment horizontal="left" vertical="top" wrapText="1"/>
    </xf>
    <xf numFmtId="0" fontId="27" fillId="0" borderId="3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1" fillId="25" borderId="2" xfId="0" applyFont="1" applyFill="1" applyBorder="1" applyAlignment="1">
      <alignment horizontal="left" vertical="top" wrapText="1"/>
    </xf>
    <xf numFmtId="0" fontId="1" fillId="25" borderId="3" xfId="0" applyFont="1" applyFill="1" applyBorder="1" applyAlignment="1">
      <alignment horizontal="left" vertical="top" wrapText="1"/>
    </xf>
    <xf numFmtId="0" fontId="1" fillId="25" borderId="32" xfId="0" applyFont="1" applyFill="1" applyBorder="1" applyAlignment="1">
      <alignment horizontal="left" vertical="top" wrapText="1"/>
    </xf>
    <xf numFmtId="0" fontId="17" fillId="25" borderId="5" xfId="0" applyFont="1" applyFill="1" applyBorder="1" applyAlignment="1">
      <alignment horizontal="left" vertical="top" wrapText="1"/>
    </xf>
    <xf numFmtId="0" fontId="17" fillId="25" borderId="1" xfId="0" applyFont="1" applyFill="1" applyBorder="1" applyAlignment="1">
      <alignment horizontal="left" vertical="top" wrapText="1"/>
    </xf>
    <xf numFmtId="0" fontId="17" fillId="25" borderId="10" xfId="0" applyFont="1" applyFill="1" applyBorder="1" applyAlignment="1">
      <alignment horizontal="left" vertical="top" wrapText="1"/>
    </xf>
    <xf numFmtId="0" fontId="1" fillId="25" borderId="11" xfId="0" applyFont="1" applyFill="1" applyBorder="1" applyAlignment="1">
      <alignment horizontal="left" vertical="top" wrapText="1"/>
    </xf>
    <xf numFmtId="0" fontId="1" fillId="25" borderId="0" xfId="0" applyFont="1" applyFill="1" applyBorder="1" applyAlignment="1">
      <alignment horizontal="left" vertical="top" wrapText="1"/>
    </xf>
    <xf numFmtId="0" fontId="1" fillId="25" borderId="13" xfId="0" applyFont="1" applyFill="1" applyBorder="1" applyAlignment="1">
      <alignment horizontal="center" vertical="top" wrapText="1"/>
    </xf>
    <xf numFmtId="0" fontId="1" fillId="25" borderId="16" xfId="0" applyFont="1" applyFill="1" applyBorder="1" applyAlignment="1">
      <alignment horizontal="center" vertical="top" wrapText="1"/>
    </xf>
    <xf numFmtId="0" fontId="1" fillId="25" borderId="0" xfId="0" applyFont="1" applyFill="1" applyBorder="1" applyAlignment="1">
      <alignment horizontal="center" vertical="top" wrapText="1"/>
    </xf>
    <xf numFmtId="0" fontId="1" fillId="25" borderId="17" xfId="0" applyFont="1" applyFill="1" applyBorder="1" applyAlignment="1">
      <alignment horizontal="center" vertical="top" wrapText="1"/>
    </xf>
    <xf numFmtId="0" fontId="1" fillId="25" borderId="33" xfId="0" applyFont="1" applyFill="1" applyBorder="1" applyAlignment="1">
      <alignment horizontal="center" vertical="top" wrapText="1"/>
    </xf>
    <xf numFmtId="0" fontId="1" fillId="25" borderId="31" xfId="0" applyFont="1" applyFill="1" applyBorder="1" applyAlignment="1">
      <alignment horizontal="center" vertical="top" wrapText="1"/>
    </xf>
    <xf numFmtId="0" fontId="1" fillId="25" borderId="34" xfId="0" applyFont="1" applyFill="1" applyBorder="1" applyAlignment="1">
      <alignment horizontal="left" vertical="top" wrapText="1"/>
    </xf>
    <xf numFmtId="0" fontId="1" fillId="25" borderId="20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1276350"/>
    <xdr:pic>
      <xdr:nvPicPr>
        <xdr:cNvPr id="2" name="Imagem 1"/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OutlineSymbols="0" showWhiteSpace="0" topLeftCell="A61" zoomScale="90" zoomScaleNormal="90" workbookViewId="0">
      <selection activeCell="D75" sqref="D75"/>
    </sheetView>
  </sheetViews>
  <sheetFormatPr defaultRowHeight="14.25" x14ac:dyDescent="0.2"/>
  <cols>
    <col min="1" max="1" width="6" customWidth="1"/>
    <col min="2" max="2" width="10" bestFit="1" customWidth="1"/>
    <col min="3" max="3" width="13.25" bestFit="1" customWidth="1"/>
    <col min="4" max="4" width="70" customWidth="1"/>
    <col min="5" max="5" width="6.375" customWidth="1"/>
    <col min="6" max="6" width="9.375" customWidth="1"/>
    <col min="7" max="7" width="11.625" customWidth="1"/>
    <col min="8" max="9" width="13" bestFit="1" customWidth="1"/>
    <col min="11" max="11" width="9.875" bestFit="1" customWidth="1"/>
  </cols>
  <sheetData>
    <row r="1" spans="1:9" ht="20.25" customHeight="1" x14ac:dyDescent="0.2">
      <c r="A1" s="68"/>
      <c r="B1" s="69"/>
      <c r="C1" s="69"/>
      <c r="D1" s="107" t="s">
        <v>174</v>
      </c>
      <c r="E1" s="108"/>
      <c r="F1" s="108"/>
      <c r="G1" s="108"/>
      <c r="H1" s="108"/>
      <c r="I1" s="109"/>
    </row>
    <row r="2" spans="1:9" s="1" customFormat="1" ht="15" customHeight="1" x14ac:dyDescent="0.2">
      <c r="A2" s="70"/>
      <c r="B2" s="71"/>
      <c r="C2" s="71"/>
      <c r="D2" s="107" t="s">
        <v>161</v>
      </c>
      <c r="E2" s="108"/>
      <c r="F2" s="108"/>
      <c r="G2" s="108"/>
      <c r="H2" s="108"/>
      <c r="I2" s="109"/>
    </row>
    <row r="3" spans="1:9" ht="15.75" customHeight="1" x14ac:dyDescent="0.2">
      <c r="A3" s="72"/>
      <c r="B3" s="73"/>
      <c r="C3" s="73"/>
      <c r="D3" s="113" t="s">
        <v>155</v>
      </c>
      <c r="E3" s="113"/>
      <c r="F3" s="113"/>
      <c r="G3" s="113"/>
      <c r="H3" s="113"/>
      <c r="I3" s="113"/>
    </row>
    <row r="4" spans="1:9" s="1" customFormat="1" ht="15" x14ac:dyDescent="0.2">
      <c r="A4" s="72"/>
      <c r="B4" s="73"/>
      <c r="C4" s="73"/>
      <c r="D4" s="107" t="s">
        <v>160</v>
      </c>
      <c r="E4" s="108"/>
      <c r="F4" s="108"/>
      <c r="G4" s="108"/>
      <c r="H4" s="108"/>
      <c r="I4" s="109"/>
    </row>
    <row r="5" spans="1:9" s="1" customFormat="1" ht="15.75" customHeight="1" x14ac:dyDescent="0.2">
      <c r="A5" s="72"/>
      <c r="B5" s="73"/>
      <c r="C5" s="73"/>
      <c r="D5" s="119" t="s">
        <v>156</v>
      </c>
      <c r="E5" s="120"/>
      <c r="F5" s="120"/>
      <c r="G5" s="120"/>
      <c r="H5" s="120"/>
      <c r="I5" s="121"/>
    </row>
    <row r="6" spans="1:9" s="1" customFormat="1" ht="23.25" customHeight="1" thickBot="1" x14ac:dyDescent="0.25">
      <c r="A6" s="72"/>
      <c r="B6" s="73"/>
      <c r="C6" s="73"/>
      <c r="D6" s="124"/>
      <c r="E6" s="125"/>
      <c r="F6" s="125"/>
      <c r="G6" s="125"/>
      <c r="H6" s="125"/>
      <c r="I6" s="126"/>
    </row>
    <row r="7" spans="1:9" ht="15.75" thickBot="1" x14ac:dyDescent="0.3">
      <c r="A7" s="110" t="s">
        <v>0</v>
      </c>
      <c r="B7" s="111"/>
      <c r="C7" s="111"/>
      <c r="D7" s="111"/>
      <c r="E7" s="111"/>
      <c r="F7" s="111"/>
      <c r="G7" s="111"/>
      <c r="H7" s="111"/>
      <c r="I7" s="112"/>
    </row>
    <row r="8" spans="1:9" ht="30" customHeight="1" x14ac:dyDescent="0.2">
      <c r="A8" s="21" t="s">
        <v>1</v>
      </c>
      <c r="B8" s="22" t="s">
        <v>2</v>
      </c>
      <c r="C8" s="23" t="s">
        <v>3</v>
      </c>
      <c r="D8" s="23" t="s">
        <v>4</v>
      </c>
      <c r="E8" s="24" t="s">
        <v>5</v>
      </c>
      <c r="F8" s="25" t="s">
        <v>6</v>
      </c>
      <c r="G8" s="25" t="s">
        <v>7</v>
      </c>
      <c r="H8" s="25" t="s">
        <v>8</v>
      </c>
      <c r="I8" s="26" t="s">
        <v>9</v>
      </c>
    </row>
    <row r="9" spans="1:9" x14ac:dyDescent="0.2">
      <c r="A9" s="27" t="s">
        <v>10</v>
      </c>
      <c r="B9" s="3"/>
      <c r="C9" s="3"/>
      <c r="D9" s="3" t="s">
        <v>11</v>
      </c>
      <c r="E9" s="3"/>
      <c r="F9" s="4"/>
      <c r="G9" s="3"/>
      <c r="H9" s="3"/>
      <c r="I9" s="28"/>
    </row>
    <row r="10" spans="1:9" ht="26.1" customHeight="1" x14ac:dyDescent="0.2">
      <c r="A10" s="29" t="s">
        <v>12</v>
      </c>
      <c r="B10" s="6" t="s">
        <v>13</v>
      </c>
      <c r="C10" s="5" t="s">
        <v>14</v>
      </c>
      <c r="D10" s="5" t="s">
        <v>15</v>
      </c>
      <c r="E10" s="7" t="s">
        <v>16</v>
      </c>
      <c r="F10" s="8">
        <v>40</v>
      </c>
      <c r="G10" s="9">
        <v>74.38</v>
      </c>
      <c r="H10" s="9">
        <f>G10*1.2452</f>
        <v>92.617975999999999</v>
      </c>
      <c r="I10" s="30">
        <f>H10*F10</f>
        <v>3704.7190399999999</v>
      </c>
    </row>
    <row r="11" spans="1:9" x14ac:dyDescent="0.2">
      <c r="A11" s="29" t="s">
        <v>17</v>
      </c>
      <c r="B11" s="6" t="s">
        <v>18</v>
      </c>
      <c r="C11" s="5" t="s">
        <v>14</v>
      </c>
      <c r="D11" s="5" t="s">
        <v>19</v>
      </c>
      <c r="E11" s="7" t="s">
        <v>16</v>
      </c>
      <c r="F11" s="8">
        <v>200</v>
      </c>
      <c r="G11" s="9">
        <v>20.86</v>
      </c>
      <c r="H11" s="9">
        <f>G11*1.2452</f>
        <v>25.974872000000001</v>
      </c>
      <c r="I11" s="30">
        <f>F11*H11</f>
        <v>5194.9744000000001</v>
      </c>
    </row>
    <row r="12" spans="1:9" x14ac:dyDescent="0.2">
      <c r="A12" s="29" t="s">
        <v>20</v>
      </c>
      <c r="B12" s="6" t="s">
        <v>21</v>
      </c>
      <c r="C12" s="5" t="s">
        <v>22</v>
      </c>
      <c r="D12" s="5" t="s">
        <v>23</v>
      </c>
      <c r="E12" s="7" t="s">
        <v>24</v>
      </c>
      <c r="F12" s="8">
        <v>10</v>
      </c>
      <c r="G12" s="9">
        <v>264.22000000000003</v>
      </c>
      <c r="H12" s="9">
        <f>G12*1.2452</f>
        <v>329.00674400000008</v>
      </c>
      <c r="I12" s="30">
        <f>F12*H12</f>
        <v>3290.0674400000007</v>
      </c>
    </row>
    <row r="13" spans="1:9" s="1" customFormat="1" x14ac:dyDescent="0.2">
      <c r="A13" s="29"/>
      <c r="B13" s="6"/>
      <c r="C13" s="5"/>
      <c r="D13" s="5"/>
      <c r="E13" s="7"/>
      <c r="F13" s="8"/>
      <c r="G13" s="10"/>
      <c r="H13" s="11" t="s">
        <v>141</v>
      </c>
      <c r="I13" s="31">
        <f>SUM(I10:I12)</f>
        <v>12189.76088</v>
      </c>
    </row>
    <row r="14" spans="1:9" x14ac:dyDescent="0.2">
      <c r="A14" s="27" t="s">
        <v>25</v>
      </c>
      <c r="B14" s="3"/>
      <c r="C14" s="3"/>
      <c r="D14" s="3" t="s">
        <v>26</v>
      </c>
      <c r="E14" s="3"/>
      <c r="F14" s="12"/>
      <c r="G14" s="3"/>
      <c r="H14" s="3"/>
      <c r="I14" s="28"/>
    </row>
    <row r="15" spans="1:9" x14ac:dyDescent="0.2">
      <c r="A15" s="27" t="s">
        <v>27</v>
      </c>
      <c r="B15" s="3"/>
      <c r="C15" s="3"/>
      <c r="D15" s="3" t="s">
        <v>28</v>
      </c>
      <c r="E15" s="3"/>
      <c r="F15" s="12"/>
      <c r="G15" s="3"/>
      <c r="H15" s="3"/>
      <c r="I15" s="28"/>
    </row>
    <row r="16" spans="1:9" ht="38.25" x14ac:dyDescent="0.2">
      <c r="A16" s="29" t="s">
        <v>120</v>
      </c>
      <c r="B16" s="6" t="s">
        <v>29</v>
      </c>
      <c r="C16" s="5" t="s">
        <v>14</v>
      </c>
      <c r="D16" s="5" t="s">
        <v>30</v>
      </c>
      <c r="E16" s="7" t="s">
        <v>31</v>
      </c>
      <c r="F16" s="8">
        <v>240</v>
      </c>
      <c r="G16" s="9">
        <v>48.36</v>
      </c>
      <c r="H16" s="9">
        <f>G16*1.2452</f>
        <v>60.217872</v>
      </c>
      <c r="I16" s="30">
        <f>F16*H16</f>
        <v>14452.289280000001</v>
      </c>
    </row>
    <row r="17" spans="1:9" ht="25.5" x14ac:dyDescent="0.2">
      <c r="A17" s="29" t="s">
        <v>121</v>
      </c>
      <c r="B17" s="6" t="s">
        <v>32</v>
      </c>
      <c r="C17" s="5" t="s">
        <v>14</v>
      </c>
      <c r="D17" s="5" t="s">
        <v>33</v>
      </c>
      <c r="E17" s="7" t="s">
        <v>24</v>
      </c>
      <c r="F17" s="8">
        <v>25.2</v>
      </c>
      <c r="G17" s="9">
        <v>22.54</v>
      </c>
      <c r="H17" s="9">
        <f t="shared" ref="H17:H24" si="0">G17*1.2452</f>
        <v>28.066808000000002</v>
      </c>
      <c r="I17" s="30">
        <f t="shared" ref="I17:I24" si="1">F17*H17</f>
        <v>707.28356159999998</v>
      </c>
    </row>
    <row r="18" spans="1:9" ht="25.5" x14ac:dyDescent="0.2">
      <c r="A18" s="29" t="s">
        <v>122</v>
      </c>
      <c r="B18" s="6" t="s">
        <v>34</v>
      </c>
      <c r="C18" s="5" t="s">
        <v>14</v>
      </c>
      <c r="D18" s="5" t="s">
        <v>35</v>
      </c>
      <c r="E18" s="7" t="s">
        <v>24</v>
      </c>
      <c r="F18" s="8">
        <v>71.06</v>
      </c>
      <c r="G18" s="9">
        <v>104.24</v>
      </c>
      <c r="H18" s="9">
        <f t="shared" si="0"/>
        <v>129.79964799999999</v>
      </c>
      <c r="I18" s="30">
        <f t="shared" si="1"/>
        <v>9223.5629868799988</v>
      </c>
    </row>
    <row r="19" spans="1:9" ht="39" customHeight="1" x14ac:dyDescent="0.2">
      <c r="A19" s="29" t="s">
        <v>123</v>
      </c>
      <c r="B19" s="6" t="s">
        <v>36</v>
      </c>
      <c r="C19" s="5" t="s">
        <v>14</v>
      </c>
      <c r="D19" s="5" t="s">
        <v>37</v>
      </c>
      <c r="E19" s="7" t="s">
        <v>38</v>
      </c>
      <c r="F19" s="8">
        <v>28.81</v>
      </c>
      <c r="G19" s="9">
        <v>11.08</v>
      </c>
      <c r="H19" s="9">
        <f t="shared" si="0"/>
        <v>13.796816000000002</v>
      </c>
      <c r="I19" s="30">
        <f t="shared" si="1"/>
        <v>397.48626896000002</v>
      </c>
    </row>
    <row r="20" spans="1:9" ht="39" customHeight="1" x14ac:dyDescent="0.2">
      <c r="A20" s="29" t="s">
        <v>124</v>
      </c>
      <c r="B20" s="6" t="s">
        <v>39</v>
      </c>
      <c r="C20" s="5" t="s">
        <v>14</v>
      </c>
      <c r="D20" s="5" t="s">
        <v>40</v>
      </c>
      <c r="E20" s="7" t="s">
        <v>38</v>
      </c>
      <c r="F20" s="8">
        <v>186.91</v>
      </c>
      <c r="G20" s="9">
        <v>10.29</v>
      </c>
      <c r="H20" s="9">
        <f t="shared" si="0"/>
        <v>12.813108</v>
      </c>
      <c r="I20" s="30">
        <f t="shared" si="1"/>
        <v>2394.8980162799999</v>
      </c>
    </row>
    <row r="21" spans="1:9" ht="39" customHeight="1" x14ac:dyDescent="0.2">
      <c r="A21" s="29" t="s">
        <v>125</v>
      </c>
      <c r="B21" s="6" t="s">
        <v>41</v>
      </c>
      <c r="C21" s="5" t="s">
        <v>14</v>
      </c>
      <c r="D21" s="5" t="s">
        <v>42</v>
      </c>
      <c r="E21" s="7" t="s">
        <v>38</v>
      </c>
      <c r="F21" s="8">
        <v>190.34</v>
      </c>
      <c r="G21" s="9">
        <v>7.58</v>
      </c>
      <c r="H21" s="9">
        <f t="shared" si="0"/>
        <v>9.4386160000000014</v>
      </c>
      <c r="I21" s="30">
        <f t="shared" si="1"/>
        <v>1796.5461694400003</v>
      </c>
    </row>
    <row r="22" spans="1:9" ht="39" customHeight="1" x14ac:dyDescent="0.2">
      <c r="A22" s="29" t="s">
        <v>126</v>
      </c>
      <c r="B22" s="6" t="s">
        <v>43</v>
      </c>
      <c r="C22" s="5" t="s">
        <v>14</v>
      </c>
      <c r="D22" s="5" t="s">
        <v>44</v>
      </c>
      <c r="E22" s="7" t="s">
        <v>38</v>
      </c>
      <c r="F22" s="8">
        <v>75.08</v>
      </c>
      <c r="G22" s="9">
        <v>9.1</v>
      </c>
      <c r="H22" s="9">
        <f t="shared" si="0"/>
        <v>11.33132</v>
      </c>
      <c r="I22" s="30">
        <f t="shared" si="1"/>
        <v>850.75550559999999</v>
      </c>
    </row>
    <row r="23" spans="1:9" ht="39" customHeight="1" x14ac:dyDescent="0.2">
      <c r="A23" s="29" t="s">
        <v>127</v>
      </c>
      <c r="B23" s="6" t="s">
        <v>45</v>
      </c>
      <c r="C23" s="5" t="s">
        <v>14</v>
      </c>
      <c r="D23" s="5" t="s">
        <v>46</v>
      </c>
      <c r="E23" s="7" t="s">
        <v>38</v>
      </c>
      <c r="F23" s="8">
        <v>33.049999999999997</v>
      </c>
      <c r="G23" s="9">
        <v>11.84</v>
      </c>
      <c r="H23" s="9">
        <f t="shared" si="0"/>
        <v>14.743168000000001</v>
      </c>
      <c r="I23" s="30">
        <f t="shared" si="1"/>
        <v>487.26170239999999</v>
      </c>
    </row>
    <row r="24" spans="1:9" ht="25.5" x14ac:dyDescent="0.2">
      <c r="A24" s="29" t="s">
        <v>128</v>
      </c>
      <c r="B24" s="6" t="s">
        <v>47</v>
      </c>
      <c r="C24" s="5" t="s">
        <v>14</v>
      </c>
      <c r="D24" s="5" t="s">
        <v>48</v>
      </c>
      <c r="E24" s="7" t="s">
        <v>49</v>
      </c>
      <c r="F24" s="8">
        <v>15.88</v>
      </c>
      <c r="G24" s="13">
        <v>565.29</v>
      </c>
      <c r="H24" s="9">
        <f t="shared" si="0"/>
        <v>703.89910799999996</v>
      </c>
      <c r="I24" s="30">
        <f t="shared" si="1"/>
        <v>11177.91783504</v>
      </c>
    </row>
    <row r="25" spans="1:9" s="1" customFormat="1" x14ac:dyDescent="0.2">
      <c r="A25" s="29"/>
      <c r="B25" s="6"/>
      <c r="C25" s="5"/>
      <c r="D25" s="5"/>
      <c r="E25" s="7"/>
      <c r="F25" s="8"/>
      <c r="G25" s="10"/>
      <c r="H25" s="11" t="s">
        <v>141</v>
      </c>
      <c r="I25" s="31">
        <f>SUM(I16:I24)</f>
        <v>41488.001326199999</v>
      </c>
    </row>
    <row r="26" spans="1:9" x14ac:dyDescent="0.2">
      <c r="A26" s="27" t="s">
        <v>50</v>
      </c>
      <c r="B26" s="3"/>
      <c r="C26" s="3"/>
      <c r="D26" s="3" t="s">
        <v>51</v>
      </c>
      <c r="E26" s="3"/>
      <c r="F26" s="12"/>
      <c r="G26" s="3"/>
      <c r="H26" s="3"/>
      <c r="I26" s="28"/>
    </row>
    <row r="27" spans="1:9" x14ac:dyDescent="0.2">
      <c r="A27" s="27" t="s">
        <v>52</v>
      </c>
      <c r="B27" s="3"/>
      <c r="C27" s="3"/>
      <c r="D27" s="3" t="s">
        <v>53</v>
      </c>
      <c r="E27" s="3"/>
      <c r="F27" s="12"/>
      <c r="G27" s="3"/>
      <c r="H27" s="3"/>
      <c r="I27" s="28"/>
    </row>
    <row r="28" spans="1:9" ht="38.25" x14ac:dyDescent="0.2">
      <c r="A28" s="29" t="s">
        <v>54</v>
      </c>
      <c r="B28" s="6" t="s">
        <v>55</v>
      </c>
      <c r="C28" s="5" t="s">
        <v>14</v>
      </c>
      <c r="D28" s="5" t="s">
        <v>56</v>
      </c>
      <c r="E28" s="7" t="s">
        <v>24</v>
      </c>
      <c r="F28" s="8">
        <v>138.13</v>
      </c>
      <c r="G28" s="9">
        <v>35.4</v>
      </c>
      <c r="H28" s="9">
        <f>G28*1.2452</f>
        <v>44.080080000000002</v>
      </c>
      <c r="I28" s="30">
        <f>F28*H28</f>
        <v>6088.7814503999998</v>
      </c>
    </row>
    <row r="29" spans="1:9" ht="38.25" x14ac:dyDescent="0.2">
      <c r="A29" s="29" t="s">
        <v>57</v>
      </c>
      <c r="B29" s="6">
        <v>927760</v>
      </c>
      <c r="C29" s="5" t="s">
        <v>14</v>
      </c>
      <c r="D29" s="5" t="s">
        <v>58</v>
      </c>
      <c r="E29" s="7" t="s">
        <v>38</v>
      </c>
      <c r="F29" s="8">
        <v>144.31</v>
      </c>
      <c r="G29" s="9">
        <v>9.8699999999999992</v>
      </c>
      <c r="H29" s="9">
        <f t="shared" ref="H29:H33" si="2">G29*1.2452</f>
        <v>12.290124</v>
      </c>
      <c r="I29" s="30">
        <f t="shared" ref="I29:I33" si="3">F29*H29</f>
        <v>1773.5877944400002</v>
      </c>
    </row>
    <row r="30" spans="1:9" ht="38.25" x14ac:dyDescent="0.2">
      <c r="A30" s="29" t="s">
        <v>59</v>
      </c>
      <c r="B30" s="6">
        <v>92762</v>
      </c>
      <c r="C30" s="5" t="s">
        <v>14</v>
      </c>
      <c r="D30" s="5" t="s">
        <v>60</v>
      </c>
      <c r="E30" s="7" t="s">
        <v>38</v>
      </c>
      <c r="F30" s="8">
        <v>260.62</v>
      </c>
      <c r="G30" s="9">
        <v>8.5</v>
      </c>
      <c r="H30" s="9">
        <f t="shared" si="2"/>
        <v>10.584200000000001</v>
      </c>
      <c r="I30" s="30">
        <f t="shared" si="3"/>
        <v>2758.4542040000001</v>
      </c>
    </row>
    <row r="31" spans="1:9" ht="38.25" x14ac:dyDescent="0.2">
      <c r="A31" s="29" t="s">
        <v>61</v>
      </c>
      <c r="B31" s="6">
        <v>92763</v>
      </c>
      <c r="C31" s="5" t="s">
        <v>14</v>
      </c>
      <c r="D31" s="5" t="s">
        <v>62</v>
      </c>
      <c r="E31" s="7" t="s">
        <v>38</v>
      </c>
      <c r="F31" s="8">
        <v>431.42</v>
      </c>
      <c r="G31" s="9">
        <v>7.19</v>
      </c>
      <c r="H31" s="9">
        <f t="shared" si="2"/>
        <v>8.9529880000000013</v>
      </c>
      <c r="I31" s="30">
        <f t="shared" si="3"/>
        <v>3862.4980829600008</v>
      </c>
    </row>
    <row r="32" spans="1:9" ht="38.25" x14ac:dyDescent="0.2">
      <c r="A32" s="29" t="s">
        <v>63</v>
      </c>
      <c r="B32" s="6">
        <v>92768</v>
      </c>
      <c r="C32" s="5" t="s">
        <v>14</v>
      </c>
      <c r="D32" s="5" t="s">
        <v>64</v>
      </c>
      <c r="E32" s="7" t="s">
        <v>38</v>
      </c>
      <c r="F32" s="8">
        <v>161.63999999999999</v>
      </c>
      <c r="G32" s="9">
        <v>9.91</v>
      </c>
      <c r="H32" s="9">
        <f t="shared" si="2"/>
        <v>12.339932000000001</v>
      </c>
      <c r="I32" s="30">
        <f t="shared" si="3"/>
        <v>1994.62660848</v>
      </c>
    </row>
    <row r="33" spans="1:9" ht="38.25" x14ac:dyDescent="0.2">
      <c r="A33" s="29" t="s">
        <v>65</v>
      </c>
      <c r="B33" s="6">
        <v>103672</v>
      </c>
      <c r="C33" s="5" t="s">
        <v>14</v>
      </c>
      <c r="D33" s="5" t="s">
        <v>66</v>
      </c>
      <c r="E33" s="7" t="s">
        <v>49</v>
      </c>
      <c r="F33" s="8">
        <v>10.91</v>
      </c>
      <c r="G33" s="9">
        <v>534.61</v>
      </c>
      <c r="H33" s="9">
        <f t="shared" si="2"/>
        <v>665.69637200000011</v>
      </c>
      <c r="I33" s="30">
        <f t="shared" si="3"/>
        <v>7262.7474185200017</v>
      </c>
    </row>
    <row r="34" spans="1:9" s="1" customFormat="1" x14ac:dyDescent="0.2">
      <c r="A34" s="29"/>
      <c r="B34" s="6"/>
      <c r="C34" s="5"/>
      <c r="D34" s="5"/>
      <c r="E34" s="7"/>
      <c r="F34" s="8"/>
      <c r="G34" s="10"/>
      <c r="H34" s="11" t="s">
        <v>141</v>
      </c>
      <c r="I34" s="31">
        <f>SUM(I28:I33)</f>
        <v>23740.695558800002</v>
      </c>
    </row>
    <row r="35" spans="1:9" x14ac:dyDescent="0.2">
      <c r="A35" s="27" t="s">
        <v>67</v>
      </c>
      <c r="B35" s="3"/>
      <c r="C35" s="3"/>
      <c r="D35" s="3" t="s">
        <v>68</v>
      </c>
      <c r="E35" s="3"/>
      <c r="F35" s="12"/>
      <c r="G35" s="3"/>
      <c r="H35" s="3"/>
      <c r="I35" s="28"/>
    </row>
    <row r="36" spans="1:9" ht="38.25" x14ac:dyDescent="0.2">
      <c r="A36" s="29" t="s">
        <v>69</v>
      </c>
      <c r="B36" s="6" t="s">
        <v>70</v>
      </c>
      <c r="C36" s="5" t="s">
        <v>14</v>
      </c>
      <c r="D36" s="5" t="s">
        <v>71</v>
      </c>
      <c r="E36" s="7" t="s">
        <v>24</v>
      </c>
      <c r="F36" s="8">
        <v>36.08</v>
      </c>
      <c r="G36" s="9">
        <v>49.62</v>
      </c>
      <c r="H36" s="9">
        <f>G36*1.2452</f>
        <v>61.786824000000003</v>
      </c>
      <c r="I36" s="30">
        <f>H36*F36</f>
        <v>2229.26860992</v>
      </c>
    </row>
    <row r="37" spans="1:9" ht="38.25" x14ac:dyDescent="0.2">
      <c r="A37" s="29" t="s">
        <v>72</v>
      </c>
      <c r="B37" s="6">
        <v>92761</v>
      </c>
      <c r="C37" s="5" t="s">
        <v>14</v>
      </c>
      <c r="D37" s="5" t="s">
        <v>73</v>
      </c>
      <c r="E37" s="7" t="s">
        <v>38</v>
      </c>
      <c r="F37" s="8">
        <v>59.09</v>
      </c>
      <c r="G37" s="9">
        <v>9.44</v>
      </c>
      <c r="H37" s="9">
        <f t="shared" ref="H37:H39" si="4">G37*1.2452</f>
        <v>11.754688</v>
      </c>
      <c r="I37" s="30">
        <f t="shared" ref="I37:I39" si="5">H37*F37</f>
        <v>694.58451392000006</v>
      </c>
    </row>
    <row r="38" spans="1:9" ht="38.25" x14ac:dyDescent="0.2">
      <c r="A38" s="29" t="s">
        <v>74</v>
      </c>
      <c r="B38" s="6">
        <v>92759</v>
      </c>
      <c r="C38" s="5" t="s">
        <v>14</v>
      </c>
      <c r="D38" s="5" t="s">
        <v>64</v>
      </c>
      <c r="E38" s="7" t="s">
        <v>38</v>
      </c>
      <c r="F38" s="8">
        <v>34.26</v>
      </c>
      <c r="G38" s="9">
        <v>10.199999999999999</v>
      </c>
      <c r="H38" s="9">
        <f t="shared" si="4"/>
        <v>12.701040000000001</v>
      </c>
      <c r="I38" s="30">
        <f t="shared" si="5"/>
        <v>435.13763039999998</v>
      </c>
    </row>
    <row r="39" spans="1:9" ht="51.95" customHeight="1" x14ac:dyDescent="0.2">
      <c r="A39" s="29" t="s">
        <v>75</v>
      </c>
      <c r="B39" s="6">
        <v>103676</v>
      </c>
      <c r="C39" s="5" t="s">
        <v>14</v>
      </c>
      <c r="D39" s="5" t="s">
        <v>76</v>
      </c>
      <c r="E39" s="7" t="s">
        <v>49</v>
      </c>
      <c r="F39" s="8">
        <v>2.29</v>
      </c>
      <c r="G39" s="9">
        <v>534.88</v>
      </c>
      <c r="H39" s="9">
        <f t="shared" si="4"/>
        <v>666.03257600000006</v>
      </c>
      <c r="I39" s="30">
        <f t="shared" si="5"/>
        <v>1525.2145990400002</v>
      </c>
    </row>
    <row r="40" spans="1:9" s="1" customFormat="1" x14ac:dyDescent="0.2">
      <c r="A40" s="29"/>
      <c r="B40" s="6"/>
      <c r="C40" s="5"/>
      <c r="D40" s="5"/>
      <c r="E40" s="7"/>
      <c r="F40" s="8"/>
      <c r="G40" s="10"/>
      <c r="H40" s="11" t="s">
        <v>141</v>
      </c>
      <c r="I40" s="31">
        <f>SUM(I36:I39)</f>
        <v>4884.2053532800001</v>
      </c>
    </row>
    <row r="41" spans="1:9" x14ac:dyDescent="0.2">
      <c r="A41" s="27" t="s">
        <v>77</v>
      </c>
      <c r="B41" s="3"/>
      <c r="C41" s="3"/>
      <c r="D41" s="3" t="s">
        <v>78</v>
      </c>
      <c r="E41" s="3"/>
      <c r="F41" s="12"/>
      <c r="G41" s="3"/>
      <c r="H41" s="3"/>
      <c r="I41" s="28"/>
    </row>
    <row r="42" spans="1:9" ht="51.95" customHeight="1" x14ac:dyDescent="0.2">
      <c r="A42" s="29" t="s">
        <v>79</v>
      </c>
      <c r="B42" s="6" t="s">
        <v>80</v>
      </c>
      <c r="C42" s="5" t="s">
        <v>14</v>
      </c>
      <c r="D42" s="5" t="s">
        <v>81</v>
      </c>
      <c r="E42" s="7" t="s">
        <v>38</v>
      </c>
      <c r="F42" s="8">
        <v>16805.580000000002</v>
      </c>
      <c r="G42" s="9">
        <v>12.46</v>
      </c>
      <c r="H42" s="9">
        <f>G42*1.2452</f>
        <v>15.515192000000003</v>
      </c>
      <c r="I42" s="30">
        <f>H42*F42</f>
        <v>260741.80037136006</v>
      </c>
    </row>
    <row r="43" spans="1:9" s="1" customFormat="1" x14ac:dyDescent="0.2">
      <c r="A43" s="29"/>
      <c r="B43" s="6"/>
      <c r="C43" s="5"/>
      <c r="D43" s="5"/>
      <c r="E43" s="7"/>
      <c r="F43" s="8"/>
      <c r="G43" s="10"/>
      <c r="H43" s="11" t="s">
        <v>141</v>
      </c>
      <c r="I43" s="32">
        <f>SUM(I42)</f>
        <v>260741.80037136006</v>
      </c>
    </row>
    <row r="44" spans="1:9" x14ac:dyDescent="0.2">
      <c r="A44" s="27" t="s">
        <v>82</v>
      </c>
      <c r="B44" s="3"/>
      <c r="C44" s="3"/>
      <c r="D44" s="3" t="s">
        <v>83</v>
      </c>
      <c r="E44" s="3"/>
      <c r="F44" s="12"/>
      <c r="G44" s="3"/>
      <c r="H44" s="3"/>
      <c r="I44" s="28"/>
    </row>
    <row r="45" spans="1:9" x14ac:dyDescent="0.2">
      <c r="A45" s="29" t="s">
        <v>84</v>
      </c>
      <c r="B45" s="6" t="s">
        <v>85</v>
      </c>
      <c r="C45" s="5" t="s">
        <v>14</v>
      </c>
      <c r="D45" s="5" t="s">
        <v>129</v>
      </c>
      <c r="E45" s="7" t="s">
        <v>24</v>
      </c>
      <c r="F45" s="8">
        <v>78.42</v>
      </c>
      <c r="G45" s="9">
        <v>54.21</v>
      </c>
      <c r="H45" s="9">
        <f>G45*1.2452</f>
        <v>67.502292000000011</v>
      </c>
      <c r="I45" s="30">
        <f>F45*H45</f>
        <v>5293.5297386400007</v>
      </c>
    </row>
    <row r="46" spans="1:9" ht="18.75" customHeight="1" x14ac:dyDescent="0.2">
      <c r="A46" s="29" t="s">
        <v>86</v>
      </c>
      <c r="B46" s="6" t="s">
        <v>85</v>
      </c>
      <c r="C46" s="5" t="s">
        <v>14</v>
      </c>
      <c r="D46" s="5" t="s">
        <v>130</v>
      </c>
      <c r="E46" s="7" t="s">
        <v>24</v>
      </c>
      <c r="F46" s="8">
        <v>712.79</v>
      </c>
      <c r="G46" s="9">
        <v>54.21</v>
      </c>
      <c r="H46" s="9">
        <f t="shared" ref="H46:H51" si="6">G46*1.2452</f>
        <v>67.502292000000011</v>
      </c>
      <c r="I46" s="30">
        <f t="shared" ref="I46:I50" si="7">F46*H46</f>
        <v>48114.958714680004</v>
      </c>
    </row>
    <row r="47" spans="1:9" x14ac:dyDescent="0.2">
      <c r="A47" s="29" t="s">
        <v>87</v>
      </c>
      <c r="B47" s="6" t="s">
        <v>85</v>
      </c>
      <c r="C47" s="5" t="s">
        <v>14</v>
      </c>
      <c r="D47" s="5" t="s">
        <v>131</v>
      </c>
      <c r="E47" s="7" t="s">
        <v>24</v>
      </c>
      <c r="F47" s="8">
        <v>562.5</v>
      </c>
      <c r="G47" s="9">
        <v>54.21</v>
      </c>
      <c r="H47" s="9">
        <f t="shared" si="6"/>
        <v>67.502292000000011</v>
      </c>
      <c r="I47" s="30">
        <f t="shared" si="7"/>
        <v>37970.039250000009</v>
      </c>
    </row>
    <row r="48" spans="1:9" x14ac:dyDescent="0.2">
      <c r="A48" s="29" t="s">
        <v>88</v>
      </c>
      <c r="B48" s="6" t="s">
        <v>85</v>
      </c>
      <c r="C48" s="5" t="s">
        <v>14</v>
      </c>
      <c r="D48" s="5" t="s">
        <v>132</v>
      </c>
      <c r="E48" s="7" t="s">
        <v>24</v>
      </c>
      <c r="F48" s="8">
        <v>187.5</v>
      </c>
      <c r="G48" s="9">
        <v>54.21</v>
      </c>
      <c r="H48" s="9">
        <f t="shared" si="6"/>
        <v>67.502292000000011</v>
      </c>
      <c r="I48" s="30">
        <f t="shared" si="7"/>
        <v>12656.679750000003</v>
      </c>
    </row>
    <row r="49" spans="1:9" ht="39" customHeight="1" x14ac:dyDescent="0.2">
      <c r="A49" s="29" t="s">
        <v>89</v>
      </c>
      <c r="B49" s="6" t="s">
        <v>90</v>
      </c>
      <c r="C49" s="5" t="s">
        <v>14</v>
      </c>
      <c r="D49" s="5" t="s">
        <v>91</v>
      </c>
      <c r="E49" s="7" t="s">
        <v>31</v>
      </c>
      <c r="F49" s="8">
        <v>30.92</v>
      </c>
      <c r="G49" s="9">
        <v>62.05</v>
      </c>
      <c r="H49" s="9">
        <f t="shared" si="6"/>
        <v>77.264660000000006</v>
      </c>
      <c r="I49" s="30">
        <f t="shared" si="7"/>
        <v>2389.0232872000001</v>
      </c>
    </row>
    <row r="50" spans="1:9" ht="26.1" customHeight="1" x14ac:dyDescent="0.2">
      <c r="A50" s="33" t="s">
        <v>92</v>
      </c>
      <c r="B50" s="15" t="s">
        <v>93</v>
      </c>
      <c r="C50" s="14" t="s">
        <v>14</v>
      </c>
      <c r="D50" s="14" t="s">
        <v>94</v>
      </c>
      <c r="E50" s="16" t="s">
        <v>31</v>
      </c>
      <c r="F50" s="17">
        <v>298</v>
      </c>
      <c r="G50" s="18">
        <v>55.63</v>
      </c>
      <c r="H50" s="9">
        <f t="shared" si="6"/>
        <v>69.270476000000002</v>
      </c>
      <c r="I50" s="30">
        <f t="shared" si="7"/>
        <v>20642.601848000002</v>
      </c>
    </row>
    <row r="51" spans="1:9" x14ac:dyDescent="0.2">
      <c r="A51" s="29" t="s">
        <v>95</v>
      </c>
      <c r="B51" s="6" t="s">
        <v>96</v>
      </c>
      <c r="C51" s="5" t="s">
        <v>97</v>
      </c>
      <c r="D51" s="5" t="s">
        <v>98</v>
      </c>
      <c r="E51" s="7" t="s">
        <v>31</v>
      </c>
      <c r="F51" s="8">
        <v>38.65</v>
      </c>
      <c r="G51" s="9">
        <v>42.17</v>
      </c>
      <c r="H51" s="9">
        <f t="shared" si="6"/>
        <v>52.510084000000006</v>
      </c>
      <c r="I51" s="30">
        <f>F51*H51</f>
        <v>2029.5147466000001</v>
      </c>
    </row>
    <row r="52" spans="1:9" s="1" customFormat="1" x14ac:dyDescent="0.2">
      <c r="A52" s="29"/>
      <c r="B52" s="6"/>
      <c r="C52" s="5"/>
      <c r="D52" s="5"/>
      <c r="E52" s="7"/>
      <c r="F52" s="8"/>
      <c r="G52" s="10"/>
      <c r="H52" s="11" t="s">
        <v>141</v>
      </c>
      <c r="I52" s="31">
        <f>SUM(I45:I51)</f>
        <v>129096.34733512002</v>
      </c>
    </row>
    <row r="53" spans="1:9" x14ac:dyDescent="0.2">
      <c r="A53" s="27" t="s">
        <v>99</v>
      </c>
      <c r="B53" s="3"/>
      <c r="C53" s="3"/>
      <c r="D53" s="3" t="s">
        <v>100</v>
      </c>
      <c r="E53" s="3"/>
      <c r="F53" s="12"/>
      <c r="G53" s="3"/>
      <c r="H53" s="3"/>
      <c r="I53" s="28"/>
    </row>
    <row r="54" spans="1:9" x14ac:dyDescent="0.2">
      <c r="A54" s="29" t="s">
        <v>101</v>
      </c>
      <c r="B54" s="6" t="s">
        <v>102</v>
      </c>
      <c r="C54" s="5" t="s">
        <v>14</v>
      </c>
      <c r="D54" s="5" t="s">
        <v>133</v>
      </c>
      <c r="E54" s="7" t="s">
        <v>24</v>
      </c>
      <c r="F54" s="8">
        <v>181.78</v>
      </c>
      <c r="G54" s="9">
        <v>18.87</v>
      </c>
      <c r="H54" s="9">
        <f>G54*1.2452</f>
        <v>23.496924000000003</v>
      </c>
      <c r="I54" s="30">
        <f>H54*F54</f>
        <v>4271.2708447200002</v>
      </c>
    </row>
    <row r="55" spans="1:9" x14ac:dyDescent="0.2">
      <c r="A55" s="33" t="s">
        <v>103</v>
      </c>
      <c r="B55" s="15" t="s">
        <v>104</v>
      </c>
      <c r="C55" s="14" t="s">
        <v>14</v>
      </c>
      <c r="D55" s="14" t="s">
        <v>105</v>
      </c>
      <c r="E55" s="16" t="s">
        <v>24</v>
      </c>
      <c r="F55" s="17">
        <v>81.510000000000005</v>
      </c>
      <c r="G55" s="18">
        <v>36.93</v>
      </c>
      <c r="H55" s="18">
        <f>G55*1.2452</f>
        <v>45.985236</v>
      </c>
      <c r="I55" s="34">
        <f>F55*H55</f>
        <v>3748.2565863600003</v>
      </c>
    </row>
    <row r="56" spans="1:9" s="1" customFormat="1" x14ac:dyDescent="0.2">
      <c r="A56" s="33"/>
      <c r="B56" s="15"/>
      <c r="C56" s="14"/>
      <c r="D56" s="14"/>
      <c r="E56" s="16"/>
      <c r="F56" s="17"/>
      <c r="G56" s="19"/>
      <c r="H56" s="20" t="s">
        <v>141</v>
      </c>
      <c r="I56" s="35">
        <f>SUM(I54:I55)</f>
        <v>8019.5274310800005</v>
      </c>
    </row>
    <row r="57" spans="1:9" x14ac:dyDescent="0.2">
      <c r="A57" s="27" t="s">
        <v>106</v>
      </c>
      <c r="B57" s="3"/>
      <c r="C57" s="3"/>
      <c r="D57" s="3" t="s">
        <v>107</v>
      </c>
      <c r="E57" s="3"/>
      <c r="F57" s="12"/>
      <c r="G57" s="3"/>
      <c r="H57" s="3"/>
      <c r="I57" s="28"/>
    </row>
    <row r="58" spans="1:9" ht="25.5" x14ac:dyDescent="0.2">
      <c r="A58" s="29" t="s">
        <v>108</v>
      </c>
      <c r="B58" s="6" t="s">
        <v>109</v>
      </c>
      <c r="C58" s="5" t="s">
        <v>14</v>
      </c>
      <c r="D58" s="5" t="s">
        <v>134</v>
      </c>
      <c r="E58" s="7" t="s">
        <v>24</v>
      </c>
      <c r="F58" s="8">
        <v>712.79</v>
      </c>
      <c r="G58" s="9">
        <v>6.92</v>
      </c>
      <c r="H58" s="9">
        <f>G58*1.2452</f>
        <v>8.6167840000000009</v>
      </c>
      <c r="I58" s="30">
        <f>H58*F58</f>
        <v>6141.95746736</v>
      </c>
    </row>
    <row r="59" spans="1:9" ht="28.5" customHeight="1" x14ac:dyDescent="0.2">
      <c r="A59" s="29" t="s">
        <v>110</v>
      </c>
      <c r="B59" s="6" t="s">
        <v>109</v>
      </c>
      <c r="C59" s="5" t="s">
        <v>14</v>
      </c>
      <c r="D59" s="5" t="s">
        <v>135</v>
      </c>
      <c r="E59" s="7" t="s">
        <v>24</v>
      </c>
      <c r="F59" s="8">
        <v>562.5</v>
      </c>
      <c r="G59" s="9">
        <v>6.92</v>
      </c>
      <c r="H59" s="9">
        <f t="shared" ref="H59:H64" si="8">G59*1.2452</f>
        <v>8.6167840000000009</v>
      </c>
      <c r="I59" s="30">
        <f t="shared" ref="I59:I64" si="9">H59*F59</f>
        <v>4846.9410000000007</v>
      </c>
    </row>
    <row r="60" spans="1:9" ht="25.5" x14ac:dyDescent="0.2">
      <c r="A60" s="29" t="s">
        <v>111</v>
      </c>
      <c r="B60" s="6" t="s">
        <v>109</v>
      </c>
      <c r="C60" s="5" t="s">
        <v>14</v>
      </c>
      <c r="D60" s="5" t="s">
        <v>136</v>
      </c>
      <c r="E60" s="7" t="s">
        <v>24</v>
      </c>
      <c r="F60" s="8">
        <v>187.5</v>
      </c>
      <c r="G60" s="9">
        <v>9.92</v>
      </c>
      <c r="H60" s="9">
        <f t="shared" si="8"/>
        <v>12.352384000000001</v>
      </c>
      <c r="I60" s="30">
        <f t="shared" si="9"/>
        <v>2316.0720000000001</v>
      </c>
    </row>
    <row r="61" spans="1:9" ht="25.5" x14ac:dyDescent="0.2">
      <c r="A61" s="29" t="s">
        <v>112</v>
      </c>
      <c r="B61" s="6" t="s">
        <v>109</v>
      </c>
      <c r="C61" s="5" t="s">
        <v>14</v>
      </c>
      <c r="D61" s="5" t="s">
        <v>137</v>
      </c>
      <c r="E61" s="7" t="s">
        <v>24</v>
      </c>
      <c r="F61" s="8">
        <v>19.32</v>
      </c>
      <c r="G61" s="9">
        <v>6.92</v>
      </c>
      <c r="H61" s="9">
        <f t="shared" si="8"/>
        <v>8.6167840000000009</v>
      </c>
      <c r="I61" s="30">
        <f t="shared" si="9"/>
        <v>166.47626688000003</v>
      </c>
    </row>
    <row r="62" spans="1:9" ht="25.5" x14ac:dyDescent="0.2">
      <c r="A62" s="29" t="s">
        <v>113</v>
      </c>
      <c r="B62" s="6" t="s">
        <v>109</v>
      </c>
      <c r="C62" s="5" t="s">
        <v>14</v>
      </c>
      <c r="D62" s="5" t="s">
        <v>137</v>
      </c>
      <c r="E62" s="7" t="s">
        <v>24</v>
      </c>
      <c r="F62" s="8">
        <v>16.440000000000001</v>
      </c>
      <c r="G62" s="9">
        <v>6.92</v>
      </c>
      <c r="H62" s="9">
        <f t="shared" si="8"/>
        <v>8.6167840000000009</v>
      </c>
      <c r="I62" s="30">
        <f t="shared" si="9"/>
        <v>141.65992896000003</v>
      </c>
    </row>
    <row r="63" spans="1:9" x14ac:dyDescent="0.2">
      <c r="A63" s="29" t="s">
        <v>114</v>
      </c>
      <c r="B63" s="6" t="s">
        <v>115</v>
      </c>
      <c r="C63" s="5" t="s">
        <v>14</v>
      </c>
      <c r="D63" s="5" t="s">
        <v>138</v>
      </c>
      <c r="E63" s="7" t="s">
        <v>24</v>
      </c>
      <c r="F63" s="8">
        <v>181.78</v>
      </c>
      <c r="G63" s="9">
        <v>15.49</v>
      </c>
      <c r="H63" s="9">
        <f t="shared" si="8"/>
        <v>19.288148000000003</v>
      </c>
      <c r="I63" s="30">
        <f t="shared" si="9"/>
        <v>3506.1995434400005</v>
      </c>
    </row>
    <row r="64" spans="1:9" x14ac:dyDescent="0.2">
      <c r="A64" s="29" t="s">
        <v>116</v>
      </c>
      <c r="B64" s="6" t="s">
        <v>115</v>
      </c>
      <c r="C64" s="5" t="s">
        <v>14</v>
      </c>
      <c r="D64" s="5" t="s">
        <v>139</v>
      </c>
      <c r="E64" s="7" t="s">
        <v>24</v>
      </c>
      <c r="F64" s="8">
        <v>81.510000000000005</v>
      </c>
      <c r="G64" s="9">
        <v>15.49</v>
      </c>
      <c r="H64" s="9">
        <f t="shared" si="8"/>
        <v>19.288148000000003</v>
      </c>
      <c r="I64" s="30">
        <f t="shared" si="9"/>
        <v>1572.1769434800003</v>
      </c>
    </row>
    <row r="65" spans="1:9" s="1" customFormat="1" x14ac:dyDescent="0.2">
      <c r="A65" s="29"/>
      <c r="B65" s="6"/>
      <c r="C65" s="5"/>
      <c r="D65" s="5"/>
      <c r="E65" s="7"/>
      <c r="F65" s="8"/>
      <c r="G65" s="10"/>
      <c r="H65" s="11" t="s">
        <v>141</v>
      </c>
      <c r="I65" s="31">
        <f>SUM(I58:I64)</f>
        <v>18691.483150120002</v>
      </c>
    </row>
    <row r="66" spans="1:9" x14ac:dyDescent="0.2">
      <c r="A66" s="27">
        <v>7</v>
      </c>
      <c r="B66" s="3"/>
      <c r="C66" s="3"/>
      <c r="D66" s="3" t="s">
        <v>117</v>
      </c>
      <c r="E66" s="3"/>
      <c r="F66" s="12"/>
      <c r="G66" s="3"/>
      <c r="H66" s="3"/>
      <c r="I66" s="28"/>
    </row>
    <row r="67" spans="1:9" x14ac:dyDescent="0.2">
      <c r="A67" s="29" t="s">
        <v>154</v>
      </c>
      <c r="B67" s="6" t="s">
        <v>118</v>
      </c>
      <c r="C67" s="5" t="s">
        <v>14</v>
      </c>
      <c r="D67" s="5" t="s">
        <v>158</v>
      </c>
      <c r="E67" s="7" t="s">
        <v>24</v>
      </c>
      <c r="F67" s="8">
        <v>768</v>
      </c>
      <c r="G67" s="9">
        <v>1.2</v>
      </c>
      <c r="H67" s="9">
        <f>G67*1.2452</f>
        <v>1.49424</v>
      </c>
      <c r="I67" s="30">
        <f>H67*F67</f>
        <v>1147.5763200000001</v>
      </c>
    </row>
    <row r="68" spans="1:9" ht="15" thickBot="1" x14ac:dyDescent="0.25">
      <c r="A68" s="36"/>
      <c r="B68" s="37"/>
      <c r="C68" s="37"/>
      <c r="D68" s="37"/>
      <c r="E68" s="37"/>
      <c r="F68" s="37"/>
      <c r="G68" s="37"/>
      <c r="H68" s="38" t="s">
        <v>141</v>
      </c>
      <c r="I68" s="39">
        <f>SUM(I67:I67)</f>
        <v>1147.5763200000001</v>
      </c>
    </row>
    <row r="69" spans="1:9" x14ac:dyDescent="0.2">
      <c r="A69" s="127"/>
      <c r="B69" s="128"/>
      <c r="C69" s="128"/>
      <c r="D69" s="58"/>
      <c r="E69" s="59"/>
      <c r="F69" s="129"/>
      <c r="G69" s="128"/>
      <c r="H69" s="130"/>
      <c r="I69" s="131"/>
    </row>
    <row r="70" spans="1:9" ht="18" x14ac:dyDescent="0.2">
      <c r="A70" s="114"/>
      <c r="B70" s="115"/>
      <c r="C70" s="115"/>
      <c r="D70" s="60"/>
      <c r="E70" s="61"/>
      <c r="F70" s="116" t="s">
        <v>119</v>
      </c>
      <c r="G70" s="115"/>
      <c r="H70" s="117">
        <f>I68+I65+I56+I52+I43+I40+I34+I25+I13</f>
        <v>499999.39772596018</v>
      </c>
      <c r="I70" s="118"/>
    </row>
    <row r="71" spans="1:9" ht="60" customHeight="1" x14ac:dyDescent="0.2">
      <c r="A71" s="63"/>
      <c r="B71" s="62"/>
      <c r="C71" s="62"/>
      <c r="D71" s="122"/>
      <c r="E71" s="62"/>
      <c r="F71" s="62"/>
      <c r="G71" s="62"/>
      <c r="H71" s="62"/>
      <c r="I71" s="64"/>
    </row>
    <row r="72" spans="1:9" ht="69.95" customHeight="1" thickBot="1" x14ac:dyDescent="0.25">
      <c r="A72" s="65"/>
      <c r="B72" s="66"/>
      <c r="C72" s="66"/>
      <c r="D72" s="123"/>
      <c r="E72" s="66"/>
      <c r="F72" s="66"/>
      <c r="G72" s="66"/>
      <c r="H72" s="66"/>
      <c r="I72" s="67"/>
    </row>
    <row r="73" spans="1:9" x14ac:dyDescent="0.2">
      <c r="D73" s="57"/>
    </row>
    <row r="74" spans="1:9" x14ac:dyDescent="0.2">
      <c r="D74" s="57"/>
    </row>
    <row r="75" spans="1:9" x14ac:dyDescent="0.2">
      <c r="D75" s="57"/>
    </row>
    <row r="76" spans="1:9" x14ac:dyDescent="0.2">
      <c r="D76" s="57"/>
    </row>
  </sheetData>
  <mergeCells count="14">
    <mergeCell ref="D71:D72"/>
    <mergeCell ref="D6:I6"/>
    <mergeCell ref="A69:C69"/>
    <mergeCell ref="F69:G69"/>
    <mergeCell ref="H69:I69"/>
    <mergeCell ref="D1:I1"/>
    <mergeCell ref="D2:I2"/>
    <mergeCell ref="A7:I7"/>
    <mergeCell ref="D3:I3"/>
    <mergeCell ref="A70:C70"/>
    <mergeCell ref="F70:G70"/>
    <mergeCell ref="H70:I70"/>
    <mergeCell ref="D4:I4"/>
    <mergeCell ref="D5:I5"/>
  </mergeCells>
  <pageMargins left="0.31496062992125984" right="0.31496062992125984" top="0.98425196850393704" bottom="0.98425196850393704" header="0.51181102362204722" footer="0.51181102362204722"/>
  <pageSetup paperSize="9" scale="81" fitToHeight="0" orientation="landscape" r:id="rId1"/>
  <headerFooter>
    <oddHeader xml:space="preserve">&amp;L </oddHeader>
    <oddFooter>&amp;L &amp;CEng. Civil -Jônatas Kachorroski
Crea-MS 64432/D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="60" zoomScaleNormal="100" workbookViewId="0">
      <selection activeCell="G15" sqref="G15"/>
    </sheetView>
  </sheetViews>
  <sheetFormatPr defaultRowHeight="14.25" x14ac:dyDescent="0.2"/>
  <cols>
    <col min="1" max="1" width="4.5" customWidth="1"/>
    <col min="2" max="2" width="79.25" customWidth="1"/>
    <col min="3" max="3" width="5.5" customWidth="1"/>
    <col min="4" max="4" width="8.25" customWidth="1"/>
    <col min="5" max="5" width="30.125" customWidth="1"/>
  </cols>
  <sheetData>
    <row r="1" spans="1:5" s="43" customFormat="1" ht="15" x14ac:dyDescent="0.2">
      <c r="B1" s="133" t="s">
        <v>219</v>
      </c>
      <c r="C1" s="134"/>
      <c r="D1" s="134"/>
      <c r="E1" s="135"/>
    </row>
    <row r="2" spans="1:5" ht="15" x14ac:dyDescent="0.2">
      <c r="A2" s="70"/>
      <c r="B2" s="136"/>
      <c r="C2" s="108"/>
      <c r="D2" s="108"/>
      <c r="E2" s="137"/>
    </row>
    <row r="3" spans="1:5" x14ac:dyDescent="0.2">
      <c r="A3" s="72"/>
      <c r="B3" s="138" t="s">
        <v>155</v>
      </c>
      <c r="C3" s="113"/>
      <c r="D3" s="113"/>
      <c r="E3" s="139"/>
    </row>
    <row r="4" spans="1:5" ht="15" x14ac:dyDescent="0.2">
      <c r="A4" s="72"/>
      <c r="B4" s="136" t="s">
        <v>160</v>
      </c>
      <c r="C4" s="108"/>
      <c r="D4" s="108"/>
      <c r="E4" s="137"/>
    </row>
    <row r="5" spans="1:5" ht="15" thickBot="1" x14ac:dyDescent="0.25">
      <c r="A5" s="72"/>
      <c r="B5" s="140" t="s">
        <v>156</v>
      </c>
      <c r="C5" s="120"/>
      <c r="D5" s="120"/>
      <c r="E5" s="141"/>
    </row>
    <row r="6" spans="1:5" ht="15.75" thickBot="1" x14ac:dyDescent="0.3">
      <c r="A6" s="132" t="s">
        <v>177</v>
      </c>
      <c r="B6" s="111"/>
      <c r="C6" s="111"/>
      <c r="D6" s="111"/>
      <c r="E6" s="112"/>
    </row>
    <row r="7" spans="1:5" ht="30" x14ac:dyDescent="0.2">
      <c r="A7" s="21" t="s">
        <v>1</v>
      </c>
      <c r="B7" s="23" t="s">
        <v>4</v>
      </c>
      <c r="C7" s="24" t="s">
        <v>5</v>
      </c>
      <c r="D7" s="25" t="s">
        <v>6</v>
      </c>
      <c r="E7" s="86" t="s">
        <v>178</v>
      </c>
    </row>
    <row r="8" spans="1:5" x14ac:dyDescent="0.2">
      <c r="A8" s="27" t="s">
        <v>10</v>
      </c>
      <c r="B8" s="3" t="s">
        <v>11</v>
      </c>
      <c r="C8" s="3"/>
      <c r="D8" s="4"/>
      <c r="E8" s="87"/>
    </row>
    <row r="9" spans="1:5" x14ac:dyDescent="0.2">
      <c r="A9" s="29" t="s">
        <v>12</v>
      </c>
      <c r="B9" s="5" t="s">
        <v>15</v>
      </c>
      <c r="C9" s="7" t="s">
        <v>16</v>
      </c>
      <c r="D9" s="8">
        <v>40</v>
      </c>
      <c r="E9" s="88" t="s">
        <v>179</v>
      </c>
    </row>
    <row r="10" spans="1:5" x14ac:dyDescent="0.2">
      <c r="A10" s="29" t="s">
        <v>17</v>
      </c>
      <c r="B10" s="5" t="s">
        <v>19</v>
      </c>
      <c r="C10" s="7" t="s">
        <v>16</v>
      </c>
      <c r="D10" s="8">
        <v>200</v>
      </c>
      <c r="E10" s="88" t="s">
        <v>180</v>
      </c>
    </row>
    <row r="11" spans="1:5" ht="19.5" customHeight="1" x14ac:dyDescent="0.2">
      <c r="A11" s="29" t="s">
        <v>20</v>
      </c>
      <c r="B11" s="5" t="s">
        <v>23</v>
      </c>
      <c r="C11" s="7" t="s">
        <v>24</v>
      </c>
      <c r="D11" s="8">
        <v>10</v>
      </c>
      <c r="E11" s="88" t="s">
        <v>181</v>
      </c>
    </row>
    <row r="12" spans="1:5" x14ac:dyDescent="0.2">
      <c r="A12" s="29"/>
      <c r="B12" s="5"/>
      <c r="C12" s="7"/>
      <c r="D12" s="8"/>
      <c r="E12" s="89"/>
    </row>
    <row r="13" spans="1:5" x14ac:dyDescent="0.2">
      <c r="A13" s="27" t="s">
        <v>25</v>
      </c>
      <c r="B13" s="3" t="s">
        <v>26</v>
      </c>
      <c r="C13" s="3"/>
      <c r="D13" s="12"/>
      <c r="E13" s="87"/>
    </row>
    <row r="14" spans="1:5" x14ac:dyDescent="0.2">
      <c r="A14" s="27" t="s">
        <v>27</v>
      </c>
      <c r="B14" s="3" t="s">
        <v>28</v>
      </c>
      <c r="C14" s="3"/>
      <c r="D14" s="12"/>
      <c r="E14" s="87"/>
    </row>
    <row r="15" spans="1:5" ht="38.25" x14ac:dyDescent="0.2">
      <c r="A15" s="29" t="s">
        <v>120</v>
      </c>
      <c r="B15" s="5" t="s">
        <v>30</v>
      </c>
      <c r="C15" s="7" t="s">
        <v>31</v>
      </c>
      <c r="D15" s="8">
        <v>240</v>
      </c>
      <c r="E15" s="88" t="s">
        <v>185</v>
      </c>
    </row>
    <row r="16" spans="1:5" ht="50.25" customHeight="1" x14ac:dyDescent="0.2">
      <c r="A16" s="29" t="s">
        <v>121</v>
      </c>
      <c r="B16" s="5" t="s">
        <v>33</v>
      </c>
      <c r="C16" s="7" t="s">
        <v>24</v>
      </c>
      <c r="D16" s="8">
        <v>25.2</v>
      </c>
      <c r="E16" s="88" t="s">
        <v>186</v>
      </c>
    </row>
    <row r="17" spans="1:5" ht="39.75" customHeight="1" x14ac:dyDescent="0.2">
      <c r="A17" s="29" t="s">
        <v>122</v>
      </c>
      <c r="B17" s="5" t="s">
        <v>35</v>
      </c>
      <c r="C17" s="7" t="s">
        <v>24</v>
      </c>
      <c r="D17" s="8">
        <v>71.06</v>
      </c>
      <c r="E17" s="88" t="s">
        <v>218</v>
      </c>
    </row>
    <row r="18" spans="1:5" ht="38.25" x14ac:dyDescent="0.2">
      <c r="A18" s="29" t="s">
        <v>123</v>
      </c>
      <c r="B18" s="5" t="s">
        <v>37</v>
      </c>
      <c r="C18" s="7" t="s">
        <v>38</v>
      </c>
      <c r="D18" s="8">
        <v>28.81</v>
      </c>
      <c r="E18" s="88" t="s">
        <v>187</v>
      </c>
    </row>
    <row r="19" spans="1:5" ht="38.25" x14ac:dyDescent="0.2">
      <c r="A19" s="29" t="s">
        <v>124</v>
      </c>
      <c r="B19" s="5" t="s">
        <v>40</v>
      </c>
      <c r="C19" s="7" t="s">
        <v>38</v>
      </c>
      <c r="D19" s="8">
        <v>186.91</v>
      </c>
      <c r="E19" s="88" t="s">
        <v>188</v>
      </c>
    </row>
    <row r="20" spans="1:5" ht="38.25" x14ac:dyDescent="0.2">
      <c r="A20" s="29" t="s">
        <v>125</v>
      </c>
      <c r="B20" s="5" t="s">
        <v>42</v>
      </c>
      <c r="C20" s="7" t="s">
        <v>38</v>
      </c>
      <c r="D20" s="8">
        <v>190.34</v>
      </c>
      <c r="E20" s="92" t="s">
        <v>189</v>
      </c>
    </row>
    <row r="21" spans="1:5" ht="38.25" x14ac:dyDescent="0.2">
      <c r="A21" s="29" t="s">
        <v>126</v>
      </c>
      <c r="B21" s="5" t="s">
        <v>44</v>
      </c>
      <c r="C21" s="7" t="s">
        <v>38</v>
      </c>
      <c r="D21" s="8">
        <v>75.08</v>
      </c>
      <c r="E21" s="88" t="s">
        <v>190</v>
      </c>
    </row>
    <row r="22" spans="1:5" ht="38.25" x14ac:dyDescent="0.2">
      <c r="A22" s="29" t="s">
        <v>127</v>
      </c>
      <c r="B22" s="5" t="s">
        <v>46</v>
      </c>
      <c r="C22" s="7" t="s">
        <v>38</v>
      </c>
      <c r="D22" s="8">
        <v>33.049999999999997</v>
      </c>
      <c r="E22" s="88" t="s">
        <v>191</v>
      </c>
    </row>
    <row r="23" spans="1:5" ht="33" customHeight="1" x14ac:dyDescent="0.2">
      <c r="A23" s="29" t="s">
        <v>128</v>
      </c>
      <c r="B23" s="5" t="s">
        <v>48</v>
      </c>
      <c r="C23" s="7" t="s">
        <v>49</v>
      </c>
      <c r="D23" s="8">
        <v>15.88</v>
      </c>
      <c r="E23" s="88" t="s">
        <v>192</v>
      </c>
    </row>
    <row r="24" spans="1:5" x14ac:dyDescent="0.2">
      <c r="A24" s="29"/>
      <c r="B24" s="5"/>
      <c r="C24" s="7"/>
      <c r="D24" s="8"/>
      <c r="E24" s="89"/>
    </row>
    <row r="25" spans="1:5" x14ac:dyDescent="0.2">
      <c r="A25" s="27" t="s">
        <v>50</v>
      </c>
      <c r="B25" s="3" t="s">
        <v>51</v>
      </c>
      <c r="C25" s="3"/>
      <c r="D25" s="12"/>
      <c r="E25" s="87"/>
    </row>
    <row r="26" spans="1:5" x14ac:dyDescent="0.2">
      <c r="A26" s="27" t="s">
        <v>52</v>
      </c>
      <c r="B26" s="3" t="s">
        <v>53</v>
      </c>
      <c r="C26" s="3"/>
      <c r="D26" s="12"/>
      <c r="E26" s="87"/>
    </row>
    <row r="27" spans="1:5" ht="38.25" x14ac:dyDescent="0.2">
      <c r="A27" s="29" t="s">
        <v>54</v>
      </c>
      <c r="B27" s="5" t="s">
        <v>56</v>
      </c>
      <c r="C27" s="7" t="s">
        <v>24</v>
      </c>
      <c r="D27" s="8">
        <v>138.13</v>
      </c>
      <c r="E27" s="88" t="s">
        <v>193</v>
      </c>
    </row>
    <row r="28" spans="1:5" ht="38.25" x14ac:dyDescent="0.2">
      <c r="A28" s="29" t="s">
        <v>57</v>
      </c>
      <c r="B28" s="5" t="s">
        <v>58</v>
      </c>
      <c r="C28" s="7" t="s">
        <v>38</v>
      </c>
      <c r="D28" s="8">
        <v>144.31</v>
      </c>
      <c r="E28" s="88" t="s">
        <v>194</v>
      </c>
    </row>
    <row r="29" spans="1:5" ht="38.25" x14ac:dyDescent="0.2">
      <c r="A29" s="29" t="s">
        <v>59</v>
      </c>
      <c r="B29" s="5" t="s">
        <v>60</v>
      </c>
      <c r="C29" s="7" t="s">
        <v>38</v>
      </c>
      <c r="D29" s="8">
        <v>260.62</v>
      </c>
      <c r="E29" s="88" t="s">
        <v>195</v>
      </c>
    </row>
    <row r="30" spans="1:5" ht="38.25" x14ac:dyDescent="0.2">
      <c r="A30" s="29" t="s">
        <v>61</v>
      </c>
      <c r="B30" s="5" t="s">
        <v>62</v>
      </c>
      <c r="C30" s="7" t="s">
        <v>38</v>
      </c>
      <c r="D30" s="8">
        <v>431.42</v>
      </c>
      <c r="E30" s="88" t="s">
        <v>196</v>
      </c>
    </row>
    <row r="31" spans="1:5" ht="38.25" x14ac:dyDescent="0.2">
      <c r="A31" s="29" t="s">
        <v>63</v>
      </c>
      <c r="B31" s="5" t="s">
        <v>64</v>
      </c>
      <c r="C31" s="7" t="s">
        <v>38</v>
      </c>
      <c r="D31" s="8">
        <v>161.63999999999999</v>
      </c>
      <c r="E31" s="88" t="s">
        <v>197</v>
      </c>
    </row>
    <row r="32" spans="1:5" ht="38.25" x14ac:dyDescent="0.2">
      <c r="A32" s="29" t="s">
        <v>65</v>
      </c>
      <c r="B32" s="5" t="s">
        <v>66</v>
      </c>
      <c r="C32" s="7" t="s">
        <v>49</v>
      </c>
      <c r="D32" s="8">
        <v>10.91</v>
      </c>
      <c r="E32" s="88" t="s">
        <v>198</v>
      </c>
    </row>
    <row r="33" spans="1:8" x14ac:dyDescent="0.2">
      <c r="A33" s="29"/>
      <c r="B33" s="5"/>
      <c r="C33" s="7"/>
      <c r="D33" s="8"/>
      <c r="E33" s="89"/>
    </row>
    <row r="34" spans="1:8" x14ac:dyDescent="0.2">
      <c r="A34" s="27" t="s">
        <v>67</v>
      </c>
      <c r="B34" s="3" t="s">
        <v>68</v>
      </c>
      <c r="C34" s="3"/>
      <c r="D34" s="12"/>
      <c r="E34" s="87"/>
    </row>
    <row r="35" spans="1:8" ht="38.25" x14ac:dyDescent="0.2">
      <c r="A35" s="29" t="s">
        <v>69</v>
      </c>
      <c r="B35" s="5" t="s">
        <v>71</v>
      </c>
      <c r="C35" s="7" t="s">
        <v>24</v>
      </c>
      <c r="D35" s="8">
        <v>36.08</v>
      </c>
      <c r="E35" s="88" t="s">
        <v>200</v>
      </c>
    </row>
    <row r="36" spans="1:8" ht="38.25" x14ac:dyDescent="0.2">
      <c r="A36" s="29" t="s">
        <v>72</v>
      </c>
      <c r="B36" s="5" t="s">
        <v>73</v>
      </c>
      <c r="C36" s="7" t="s">
        <v>38</v>
      </c>
      <c r="D36" s="8">
        <v>59.09</v>
      </c>
      <c r="E36" s="88" t="s">
        <v>199</v>
      </c>
    </row>
    <row r="37" spans="1:8" ht="38.25" x14ac:dyDescent="0.2">
      <c r="A37" s="29" t="s">
        <v>74</v>
      </c>
      <c r="B37" s="5" t="s">
        <v>64</v>
      </c>
      <c r="C37" s="7" t="s">
        <v>38</v>
      </c>
      <c r="D37" s="8">
        <v>34.26</v>
      </c>
      <c r="E37" s="88" t="s">
        <v>201</v>
      </c>
    </row>
    <row r="38" spans="1:8" ht="38.25" x14ac:dyDescent="0.2">
      <c r="A38" s="29" t="s">
        <v>75</v>
      </c>
      <c r="B38" s="5" t="s">
        <v>76</v>
      </c>
      <c r="C38" s="7" t="s">
        <v>49</v>
      </c>
      <c r="D38" s="8">
        <v>2.29</v>
      </c>
      <c r="E38" s="88" t="s">
        <v>202</v>
      </c>
    </row>
    <row r="39" spans="1:8" x14ac:dyDescent="0.2">
      <c r="A39" s="29"/>
      <c r="B39" s="5"/>
      <c r="C39" s="7"/>
      <c r="D39" s="8"/>
      <c r="E39" s="89"/>
      <c r="H39" t="s">
        <v>182</v>
      </c>
    </row>
    <row r="40" spans="1:8" x14ac:dyDescent="0.2">
      <c r="A40" s="27" t="s">
        <v>77</v>
      </c>
      <c r="B40" s="3" t="s">
        <v>78</v>
      </c>
      <c r="C40" s="3"/>
      <c r="D40" s="12"/>
      <c r="E40" s="87"/>
    </row>
    <row r="41" spans="1:8" ht="38.25" x14ac:dyDescent="0.2">
      <c r="A41" s="29" t="s">
        <v>79</v>
      </c>
      <c r="B41" s="5" t="s">
        <v>81</v>
      </c>
      <c r="C41" s="7" t="s">
        <v>38</v>
      </c>
      <c r="D41" s="8">
        <v>16805.580000000002</v>
      </c>
      <c r="E41" s="88" t="s">
        <v>207</v>
      </c>
    </row>
    <row r="42" spans="1:8" ht="9.75" customHeight="1" x14ac:dyDescent="0.2">
      <c r="A42" s="29"/>
      <c r="B42" s="5"/>
      <c r="C42" s="7"/>
      <c r="D42" s="8"/>
      <c r="E42" s="89"/>
    </row>
    <row r="43" spans="1:8" x14ac:dyDescent="0.2">
      <c r="A43" s="27" t="s">
        <v>82</v>
      </c>
      <c r="B43" s="3" t="s">
        <v>83</v>
      </c>
      <c r="C43" s="3"/>
      <c r="D43" s="12"/>
      <c r="E43" s="87"/>
    </row>
    <row r="44" spans="1:8" ht="38.25" x14ac:dyDescent="0.2">
      <c r="A44" s="29" t="s">
        <v>84</v>
      </c>
      <c r="B44" s="5" t="s">
        <v>129</v>
      </c>
      <c r="C44" s="7" t="s">
        <v>24</v>
      </c>
      <c r="D44" s="8">
        <v>78.42</v>
      </c>
      <c r="E44" s="88" t="s">
        <v>209</v>
      </c>
    </row>
    <row r="45" spans="1:8" ht="38.25" x14ac:dyDescent="0.2">
      <c r="A45" s="29" t="s">
        <v>86</v>
      </c>
      <c r="B45" s="5" t="s">
        <v>130</v>
      </c>
      <c r="C45" s="7" t="s">
        <v>24</v>
      </c>
      <c r="D45" s="8">
        <v>712.79</v>
      </c>
      <c r="E45" s="88" t="s">
        <v>208</v>
      </c>
    </row>
    <row r="46" spans="1:8" ht="25.5" x14ac:dyDescent="0.2">
      <c r="A46" s="29" t="s">
        <v>87</v>
      </c>
      <c r="B46" s="5" t="s">
        <v>131</v>
      </c>
      <c r="C46" s="7" t="s">
        <v>24</v>
      </c>
      <c r="D46" s="8">
        <v>562.5</v>
      </c>
      <c r="E46" s="88" t="s">
        <v>210</v>
      </c>
    </row>
    <row r="47" spans="1:8" ht="25.5" x14ac:dyDescent="0.2">
      <c r="A47" s="29" t="s">
        <v>88</v>
      </c>
      <c r="B47" s="5" t="s">
        <v>132</v>
      </c>
      <c r="C47" s="7" t="s">
        <v>24</v>
      </c>
      <c r="D47" s="8">
        <v>187.5</v>
      </c>
      <c r="E47" s="88" t="s">
        <v>211</v>
      </c>
    </row>
    <row r="48" spans="1:8" ht="25.5" x14ac:dyDescent="0.2">
      <c r="A48" s="29" t="s">
        <v>89</v>
      </c>
      <c r="B48" s="5" t="s">
        <v>91</v>
      </c>
      <c r="C48" s="7" t="s">
        <v>31</v>
      </c>
      <c r="D48" s="8">
        <v>30.92</v>
      </c>
      <c r="E48" s="90" t="s">
        <v>216</v>
      </c>
    </row>
    <row r="49" spans="1:5" ht="25.5" x14ac:dyDescent="0.2">
      <c r="A49" s="33" t="s">
        <v>92</v>
      </c>
      <c r="B49" s="14" t="s">
        <v>94</v>
      </c>
      <c r="C49" s="16" t="s">
        <v>31</v>
      </c>
      <c r="D49" s="17">
        <v>298</v>
      </c>
      <c r="E49" s="90" t="s">
        <v>183</v>
      </c>
    </row>
    <row r="50" spans="1:5" x14ac:dyDescent="0.2">
      <c r="A50" s="29" t="s">
        <v>95</v>
      </c>
      <c r="B50" s="5" t="s">
        <v>98</v>
      </c>
      <c r="C50" s="7" t="s">
        <v>31</v>
      </c>
      <c r="D50" s="8">
        <v>38.65</v>
      </c>
      <c r="E50" s="90" t="s">
        <v>212</v>
      </c>
    </row>
    <row r="51" spans="1:5" ht="9.75" customHeight="1" x14ac:dyDescent="0.2">
      <c r="A51" s="29"/>
      <c r="B51" s="5"/>
      <c r="C51" s="7"/>
      <c r="D51" s="8"/>
      <c r="E51" s="89"/>
    </row>
    <row r="52" spans="1:5" x14ac:dyDescent="0.2">
      <c r="A52" s="27" t="s">
        <v>99</v>
      </c>
      <c r="B52" s="3" t="s">
        <v>100</v>
      </c>
      <c r="C52" s="3"/>
      <c r="D52" s="12"/>
      <c r="E52" s="87"/>
    </row>
    <row r="53" spans="1:5" ht="25.5" x14ac:dyDescent="0.2">
      <c r="A53" s="29" t="s">
        <v>101</v>
      </c>
      <c r="B53" s="5" t="s">
        <v>133</v>
      </c>
      <c r="C53" s="7" t="s">
        <v>24</v>
      </c>
      <c r="D53" s="8">
        <v>181.78</v>
      </c>
      <c r="E53" s="88" t="s">
        <v>215</v>
      </c>
    </row>
    <row r="54" spans="1:5" x14ac:dyDescent="0.2">
      <c r="A54" s="33" t="s">
        <v>103</v>
      </c>
      <c r="B54" s="14" t="s">
        <v>105</v>
      </c>
      <c r="C54" s="16" t="s">
        <v>24</v>
      </c>
      <c r="D54" s="17">
        <v>81.510000000000005</v>
      </c>
      <c r="E54" s="90" t="s">
        <v>217</v>
      </c>
    </row>
    <row r="55" spans="1:5" ht="8.25" customHeight="1" x14ac:dyDescent="0.2">
      <c r="A55" s="33"/>
      <c r="B55" s="14"/>
      <c r="C55" s="16"/>
      <c r="D55" s="17"/>
      <c r="E55" s="91"/>
    </row>
    <row r="56" spans="1:5" x14ac:dyDescent="0.2">
      <c r="A56" s="27" t="s">
        <v>106</v>
      </c>
      <c r="B56" s="3" t="s">
        <v>107</v>
      </c>
      <c r="C56" s="3"/>
      <c r="D56" s="12"/>
      <c r="E56" s="87"/>
    </row>
    <row r="57" spans="1:5" ht="25.5" x14ac:dyDescent="0.2">
      <c r="A57" s="29" t="s">
        <v>108</v>
      </c>
      <c r="B57" s="5" t="s">
        <v>134</v>
      </c>
      <c r="C57" s="7" t="s">
        <v>24</v>
      </c>
      <c r="D57" s="8">
        <v>712.79</v>
      </c>
      <c r="E57" s="88" t="s">
        <v>213</v>
      </c>
    </row>
    <row r="58" spans="1:5" ht="25.5" x14ac:dyDescent="0.2">
      <c r="A58" s="29" t="s">
        <v>110</v>
      </c>
      <c r="B58" s="5" t="s">
        <v>135</v>
      </c>
      <c r="C58" s="7" t="s">
        <v>24</v>
      </c>
      <c r="D58" s="8">
        <v>562.5</v>
      </c>
      <c r="E58" s="88" t="s">
        <v>210</v>
      </c>
    </row>
    <row r="59" spans="1:5" ht="25.5" x14ac:dyDescent="0.2">
      <c r="A59" s="29" t="s">
        <v>111</v>
      </c>
      <c r="B59" s="5" t="s">
        <v>136</v>
      </c>
      <c r="C59" s="7" t="s">
        <v>24</v>
      </c>
      <c r="D59" s="8">
        <v>187.5</v>
      </c>
      <c r="E59" s="88" t="s">
        <v>211</v>
      </c>
    </row>
    <row r="60" spans="1:5" ht="25.5" x14ac:dyDescent="0.2">
      <c r="A60" s="29" t="s">
        <v>112</v>
      </c>
      <c r="B60" s="5" t="s">
        <v>137</v>
      </c>
      <c r="C60" s="7" t="s">
        <v>24</v>
      </c>
      <c r="D60" s="8">
        <v>19.32</v>
      </c>
      <c r="E60" s="88" t="s">
        <v>184</v>
      </c>
    </row>
    <row r="61" spans="1:5" ht="25.5" x14ac:dyDescent="0.2">
      <c r="A61" s="29" t="s">
        <v>113</v>
      </c>
      <c r="B61" s="5" t="s">
        <v>137</v>
      </c>
      <c r="C61" s="7" t="s">
        <v>24</v>
      </c>
      <c r="D61" s="8">
        <v>16.440000000000001</v>
      </c>
      <c r="E61" s="88" t="s">
        <v>184</v>
      </c>
    </row>
    <row r="62" spans="1:5" ht="25.5" x14ac:dyDescent="0.2">
      <c r="A62" s="29" t="s">
        <v>114</v>
      </c>
      <c r="B62" s="5" t="s">
        <v>138</v>
      </c>
      <c r="C62" s="7" t="s">
        <v>24</v>
      </c>
      <c r="D62" s="8">
        <v>181.78</v>
      </c>
      <c r="E62" s="88" t="s">
        <v>215</v>
      </c>
    </row>
    <row r="63" spans="1:5" x14ac:dyDescent="0.2">
      <c r="A63" s="29" t="s">
        <v>116</v>
      </c>
      <c r="B63" s="5" t="s">
        <v>139</v>
      </c>
      <c r="C63" s="7" t="s">
        <v>24</v>
      </c>
      <c r="D63" s="8">
        <v>81.510000000000005</v>
      </c>
      <c r="E63" s="90" t="s">
        <v>217</v>
      </c>
    </row>
    <row r="64" spans="1:5" ht="9.75" customHeight="1" x14ac:dyDescent="0.2">
      <c r="A64" s="29"/>
      <c r="B64" s="5"/>
      <c r="C64" s="7"/>
      <c r="D64" s="8"/>
      <c r="E64" s="89"/>
    </row>
    <row r="65" spans="1:5" x14ac:dyDescent="0.2">
      <c r="A65" s="27">
        <v>7</v>
      </c>
      <c r="B65" s="3" t="s">
        <v>117</v>
      </c>
      <c r="C65" s="3"/>
      <c r="D65" s="12"/>
      <c r="E65" s="87"/>
    </row>
    <row r="66" spans="1:5" ht="26.25" thickBot="1" x14ac:dyDescent="0.25">
      <c r="A66" s="29" t="s">
        <v>154</v>
      </c>
      <c r="B66" s="5" t="s">
        <v>158</v>
      </c>
      <c r="C66" s="7" t="s">
        <v>24</v>
      </c>
      <c r="D66" s="8">
        <v>768</v>
      </c>
      <c r="E66" s="88" t="s">
        <v>214</v>
      </c>
    </row>
    <row r="67" spans="1:5" x14ac:dyDescent="0.2">
      <c r="A67" s="97" t="s">
        <v>203</v>
      </c>
      <c r="B67" s="93"/>
      <c r="C67" s="94"/>
      <c r="D67" s="95"/>
      <c r="E67" s="96"/>
    </row>
    <row r="68" spans="1:5" s="43" customFormat="1" x14ac:dyDescent="0.2">
      <c r="A68" s="98" t="s">
        <v>204</v>
      </c>
      <c r="B68" s="99"/>
      <c r="C68" s="100"/>
      <c r="D68" s="101"/>
      <c r="E68" s="102"/>
    </row>
    <row r="69" spans="1:5" s="43" customFormat="1" x14ac:dyDescent="0.2">
      <c r="A69" s="98" t="s">
        <v>205</v>
      </c>
      <c r="B69" s="99"/>
      <c r="C69" s="100"/>
      <c r="D69" s="101"/>
      <c r="E69" s="102"/>
    </row>
    <row r="70" spans="1:5" s="43" customFormat="1" x14ac:dyDescent="0.2">
      <c r="A70" s="98" t="s">
        <v>206</v>
      </c>
      <c r="B70" s="99"/>
      <c r="C70" s="100"/>
      <c r="D70" s="101"/>
      <c r="E70" s="102"/>
    </row>
    <row r="71" spans="1:5" ht="14.25" customHeight="1" thickBot="1" x14ac:dyDescent="0.25">
      <c r="A71" s="103"/>
      <c r="B71" s="104"/>
      <c r="C71" s="105"/>
      <c r="D71" s="105"/>
      <c r="E71" s="106"/>
    </row>
    <row r="72" spans="1:5" x14ac:dyDescent="0.2">
      <c r="A72" s="162"/>
      <c r="B72" s="161"/>
      <c r="C72" s="161"/>
      <c r="D72" s="161"/>
      <c r="E72" s="163"/>
    </row>
    <row r="73" spans="1:5" x14ac:dyDescent="0.2">
      <c r="A73" s="164"/>
      <c r="B73" s="165"/>
      <c r="C73" s="165"/>
      <c r="D73" s="165"/>
      <c r="E73" s="166"/>
    </row>
    <row r="74" spans="1:5" x14ac:dyDescent="0.2">
      <c r="A74" s="164"/>
      <c r="B74" s="165"/>
      <c r="C74" s="165"/>
      <c r="D74" s="165"/>
      <c r="E74" s="166"/>
    </row>
    <row r="75" spans="1:5" x14ac:dyDescent="0.2">
      <c r="A75" s="164"/>
      <c r="B75" s="165"/>
      <c r="C75" s="165"/>
      <c r="D75" s="165"/>
      <c r="E75" s="166"/>
    </row>
    <row r="76" spans="1:5" x14ac:dyDescent="0.2">
      <c r="A76" s="164"/>
      <c r="B76" s="165"/>
      <c r="C76" s="165"/>
      <c r="D76" s="165"/>
      <c r="E76" s="166"/>
    </row>
    <row r="77" spans="1:5" x14ac:dyDescent="0.2">
      <c r="A77" s="164"/>
      <c r="B77" s="165"/>
      <c r="C77" s="165"/>
      <c r="D77" s="165"/>
      <c r="E77" s="166"/>
    </row>
    <row r="78" spans="1:5" ht="15" thickBot="1" x14ac:dyDescent="0.25">
      <c r="A78" s="167"/>
      <c r="B78" s="168"/>
      <c r="C78" s="168"/>
      <c r="D78" s="168"/>
      <c r="E78" s="169"/>
    </row>
  </sheetData>
  <mergeCells count="7">
    <mergeCell ref="A72:E78"/>
    <mergeCell ref="A6:E6"/>
    <mergeCell ref="B1:E1"/>
    <mergeCell ref="B2:E2"/>
    <mergeCell ref="B3:E3"/>
    <mergeCell ref="B4:E4"/>
    <mergeCell ref="B5:E5"/>
  </mergeCells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C1" workbookViewId="0">
      <selection activeCell="M7" sqref="M7"/>
    </sheetView>
  </sheetViews>
  <sheetFormatPr defaultRowHeight="14.25" x14ac:dyDescent="0.2"/>
  <cols>
    <col min="1" max="1" width="6.25" customWidth="1"/>
    <col min="2" max="2" width="42.625" customWidth="1"/>
    <col min="3" max="3" width="13.625" bestFit="1" customWidth="1"/>
    <col min="4" max="4" width="12.5" bestFit="1" customWidth="1"/>
    <col min="5" max="12" width="13.625" bestFit="1" customWidth="1"/>
  </cols>
  <sheetData>
    <row r="1" spans="1:12" ht="15" x14ac:dyDescent="0.2">
      <c r="A1" s="145" t="s">
        <v>175</v>
      </c>
      <c r="B1" s="146"/>
      <c r="C1" s="146"/>
      <c r="D1" s="146"/>
      <c r="E1" s="146"/>
      <c r="F1" s="147"/>
      <c r="G1" s="157"/>
      <c r="H1" s="153"/>
      <c r="I1" s="153"/>
      <c r="J1" s="153"/>
      <c r="K1" s="153"/>
      <c r="L1" s="154"/>
    </row>
    <row r="2" spans="1:12" ht="15" customHeight="1" x14ac:dyDescent="0.2">
      <c r="A2" s="159" t="s">
        <v>176</v>
      </c>
      <c r="B2" s="160"/>
      <c r="C2" s="160"/>
      <c r="D2" s="160"/>
      <c r="E2" s="160"/>
      <c r="F2" s="160"/>
      <c r="G2" s="158"/>
      <c r="H2" s="155"/>
      <c r="I2" s="155"/>
      <c r="J2" s="155"/>
      <c r="K2" s="155"/>
      <c r="L2" s="156"/>
    </row>
    <row r="3" spans="1:12" x14ac:dyDescent="0.2">
      <c r="A3" s="148" t="s">
        <v>155</v>
      </c>
      <c r="B3" s="149"/>
      <c r="C3" s="149"/>
      <c r="D3" s="149"/>
      <c r="E3" s="149"/>
      <c r="F3" s="150"/>
      <c r="G3" s="158"/>
      <c r="H3" s="155"/>
      <c r="I3" s="155"/>
      <c r="J3" s="155"/>
      <c r="K3" s="155"/>
      <c r="L3" s="156"/>
    </row>
    <row r="4" spans="1:12" s="1" customFormat="1" ht="15" x14ac:dyDescent="0.2">
      <c r="A4" s="151" t="s">
        <v>160</v>
      </c>
      <c r="B4" s="152"/>
      <c r="C4" s="83"/>
      <c r="D4" s="84"/>
      <c r="E4" s="85"/>
      <c r="F4" s="85"/>
      <c r="G4" s="158"/>
      <c r="H4" s="155"/>
      <c r="I4" s="155"/>
      <c r="J4" s="155"/>
      <c r="K4" s="155"/>
      <c r="L4" s="156"/>
    </row>
    <row r="5" spans="1:12" s="1" customFormat="1" ht="14.25" customHeight="1" x14ac:dyDescent="0.25">
      <c r="A5" s="142" t="s">
        <v>159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4"/>
    </row>
    <row r="6" spans="1:12" s="43" customFormat="1" ht="14.25" customHeight="1" x14ac:dyDescent="0.25">
      <c r="A6" s="81"/>
      <c r="B6" s="78"/>
      <c r="C6" s="78"/>
      <c r="D6" s="79"/>
      <c r="E6" s="80"/>
      <c r="F6" s="80"/>
      <c r="G6" s="80"/>
      <c r="H6" s="80"/>
      <c r="I6" s="80"/>
      <c r="J6" s="80"/>
      <c r="K6" s="80"/>
      <c r="L6" s="82"/>
    </row>
    <row r="7" spans="1:12" x14ac:dyDescent="0.2">
      <c r="A7" s="74" t="s">
        <v>153</v>
      </c>
      <c r="B7" s="75" t="s">
        <v>157</v>
      </c>
      <c r="C7" s="75" t="s">
        <v>162</v>
      </c>
      <c r="D7" s="76" t="s">
        <v>163</v>
      </c>
      <c r="E7" s="76" t="s">
        <v>164</v>
      </c>
      <c r="F7" s="76" t="s">
        <v>165</v>
      </c>
      <c r="G7" s="76" t="s">
        <v>166</v>
      </c>
      <c r="H7" s="76" t="s">
        <v>167</v>
      </c>
      <c r="I7" s="76" t="s">
        <v>168</v>
      </c>
      <c r="J7" s="76" t="s">
        <v>169</v>
      </c>
      <c r="K7" s="76" t="s">
        <v>170</v>
      </c>
      <c r="L7" s="77" t="s">
        <v>171</v>
      </c>
    </row>
    <row r="8" spans="1:12" x14ac:dyDescent="0.2">
      <c r="A8" s="48" t="s">
        <v>142</v>
      </c>
      <c r="B8" s="41" t="s">
        <v>140</v>
      </c>
      <c r="C8" s="45">
        <f>'Orçamento Sintético'!I13</f>
        <v>12189.76088</v>
      </c>
      <c r="D8" s="46">
        <v>4278.92</v>
      </c>
      <c r="E8" s="42">
        <v>988.85</v>
      </c>
      <c r="F8" s="42">
        <v>988.85</v>
      </c>
      <c r="G8" s="42">
        <v>988.85</v>
      </c>
      <c r="H8" s="42">
        <v>988.85</v>
      </c>
      <c r="I8" s="42">
        <v>988.95</v>
      </c>
      <c r="J8" s="42">
        <v>988.95</v>
      </c>
      <c r="K8" s="42">
        <v>988.95</v>
      </c>
      <c r="L8" s="49">
        <f>C8-D8-E8-F8-G8-H8-I8-J8-K8</f>
        <v>988.59087999999838</v>
      </c>
    </row>
    <row r="9" spans="1:12" x14ac:dyDescent="0.2">
      <c r="A9" s="48" t="s">
        <v>143</v>
      </c>
      <c r="B9" s="41" t="s">
        <v>26</v>
      </c>
      <c r="C9" s="45"/>
      <c r="D9" s="40"/>
      <c r="E9" s="40"/>
      <c r="F9" s="40"/>
      <c r="G9" s="40"/>
      <c r="H9" s="40"/>
      <c r="I9" s="40"/>
      <c r="J9" s="40"/>
      <c r="K9" s="40"/>
      <c r="L9" s="50"/>
    </row>
    <row r="10" spans="1:12" x14ac:dyDescent="0.2">
      <c r="A10" s="48" t="s">
        <v>144</v>
      </c>
      <c r="B10" s="41" t="s">
        <v>28</v>
      </c>
      <c r="C10" s="45">
        <f>'Orçamento Sintético'!I25</f>
        <v>41488.001326199999</v>
      </c>
      <c r="D10" s="46">
        <f>C10</f>
        <v>41488.001326199999</v>
      </c>
      <c r="E10" s="40"/>
      <c r="F10" s="40"/>
      <c r="G10" s="40"/>
      <c r="H10" s="40"/>
      <c r="I10" s="40"/>
      <c r="J10" s="40"/>
      <c r="K10" s="40"/>
      <c r="L10" s="50"/>
    </row>
    <row r="11" spans="1:12" x14ac:dyDescent="0.2">
      <c r="A11" s="48" t="s">
        <v>145</v>
      </c>
      <c r="B11" s="41" t="s">
        <v>51</v>
      </c>
      <c r="C11" s="45"/>
      <c r="D11" s="40"/>
      <c r="E11" s="40"/>
      <c r="F11" s="40"/>
      <c r="G11" s="40"/>
      <c r="H11" s="40"/>
      <c r="I11" s="40"/>
      <c r="J11" s="40"/>
      <c r="K11" s="40"/>
      <c r="L11" s="50"/>
    </row>
    <row r="12" spans="1:12" x14ac:dyDescent="0.2">
      <c r="A12" s="48" t="s">
        <v>146</v>
      </c>
      <c r="B12" s="41" t="s">
        <v>53</v>
      </c>
      <c r="C12" s="45">
        <f>'Orçamento Sintético'!I34</f>
        <v>23740.695558800002</v>
      </c>
      <c r="D12" s="46">
        <v>4904.3599999999997</v>
      </c>
      <c r="E12" s="46">
        <f>C12-D12</f>
        <v>18836.335558800001</v>
      </c>
      <c r="F12" s="40"/>
      <c r="G12" s="40"/>
      <c r="H12" s="40"/>
      <c r="I12" s="40"/>
      <c r="J12" s="40"/>
      <c r="K12" s="40"/>
      <c r="L12" s="50"/>
    </row>
    <row r="13" spans="1:12" x14ac:dyDescent="0.2">
      <c r="A13" s="48" t="s">
        <v>147</v>
      </c>
      <c r="B13" s="41" t="s">
        <v>68</v>
      </c>
      <c r="C13" s="45">
        <f>'Orçamento Sintético'!I40</f>
        <v>4884.2053532800001</v>
      </c>
      <c r="D13" s="46">
        <f>C13</f>
        <v>4884.2053532800001</v>
      </c>
      <c r="E13" s="40"/>
      <c r="F13" s="40"/>
      <c r="G13" s="40"/>
      <c r="H13" s="40"/>
      <c r="I13" s="40"/>
      <c r="J13" s="40"/>
      <c r="K13" s="40"/>
      <c r="L13" s="50"/>
    </row>
    <row r="14" spans="1:12" x14ac:dyDescent="0.2">
      <c r="A14" s="48" t="s">
        <v>148</v>
      </c>
      <c r="B14" s="41" t="s">
        <v>78</v>
      </c>
      <c r="C14" s="45">
        <f>'Orçamento Sintético'!I43</f>
        <v>260741.80037136006</v>
      </c>
      <c r="D14" s="46"/>
      <c r="E14" s="42">
        <v>35730.300000000003</v>
      </c>
      <c r="F14" s="42">
        <v>54566.6</v>
      </c>
      <c r="G14" s="42">
        <v>54566.6</v>
      </c>
      <c r="H14" s="42">
        <v>54566.6</v>
      </c>
      <c r="I14" s="42">
        <v>54566.6</v>
      </c>
      <c r="J14" s="46">
        <f>C14-E14-F14-G14-H14-I14</f>
        <v>6745.1003713600367</v>
      </c>
      <c r="K14" s="40"/>
      <c r="L14" s="50"/>
    </row>
    <row r="15" spans="1:12" x14ac:dyDescent="0.2">
      <c r="A15" s="48" t="s">
        <v>149</v>
      </c>
      <c r="B15" s="41" t="s">
        <v>83</v>
      </c>
      <c r="C15" s="45">
        <f>'Orçamento Sintético'!I52</f>
        <v>129096.34733512002</v>
      </c>
      <c r="D15" s="46"/>
      <c r="E15" s="40"/>
      <c r="F15" s="40"/>
      <c r="G15" s="40"/>
      <c r="H15" s="40"/>
      <c r="I15" s="40"/>
      <c r="J15" s="42">
        <v>39801.910000000003</v>
      </c>
      <c r="K15" s="42">
        <v>54566.54</v>
      </c>
      <c r="L15" s="49">
        <f>C15-J15-K15</f>
        <v>34727.897335120018</v>
      </c>
    </row>
    <row r="16" spans="1:12" x14ac:dyDescent="0.2">
      <c r="A16" s="48" t="s">
        <v>150</v>
      </c>
      <c r="B16" s="41" t="s">
        <v>100</v>
      </c>
      <c r="C16" s="45">
        <f>'Orçamento Sintético'!I56</f>
        <v>8019.5274310800005</v>
      </c>
      <c r="D16" s="46"/>
      <c r="E16" s="40"/>
      <c r="F16" s="40"/>
      <c r="G16" s="40"/>
      <c r="H16" s="40"/>
      <c r="I16" s="40"/>
      <c r="J16" s="46">
        <f>C16</f>
        <v>8019.5274310800005</v>
      </c>
      <c r="K16" s="40"/>
      <c r="L16" s="50"/>
    </row>
    <row r="17" spans="1:12" x14ac:dyDescent="0.2">
      <c r="A17" s="48" t="s">
        <v>151</v>
      </c>
      <c r="B17" s="41" t="s">
        <v>107</v>
      </c>
      <c r="C17" s="45">
        <f>'Orçamento Sintético'!I65</f>
        <v>18691.483150120002</v>
      </c>
      <c r="D17" s="46"/>
      <c r="E17" s="40"/>
      <c r="F17" s="40"/>
      <c r="G17" s="40"/>
      <c r="H17" s="40"/>
      <c r="I17" s="40"/>
      <c r="J17" s="40"/>
      <c r="K17" s="40"/>
      <c r="L17" s="49">
        <f>C17</f>
        <v>18691.483150120002</v>
      </c>
    </row>
    <row r="18" spans="1:12" x14ac:dyDescent="0.2">
      <c r="A18" s="48" t="s">
        <v>152</v>
      </c>
      <c r="B18" s="41" t="s">
        <v>117</v>
      </c>
      <c r="C18" s="45">
        <f>'Orçamento Sintético'!I68</f>
        <v>1147.5763200000001</v>
      </c>
      <c r="D18" s="46"/>
      <c r="E18" s="40"/>
      <c r="F18" s="40"/>
      <c r="G18" s="40"/>
      <c r="H18" s="40"/>
      <c r="I18" s="40"/>
      <c r="J18" s="40"/>
      <c r="K18" s="40"/>
      <c r="L18" s="49">
        <f>C18</f>
        <v>1147.5763200000001</v>
      </c>
    </row>
    <row r="19" spans="1:12" ht="15" x14ac:dyDescent="0.25">
      <c r="A19" s="51"/>
      <c r="B19" s="41" t="s">
        <v>173</v>
      </c>
      <c r="C19" s="47">
        <f t="shared" ref="C19:L19" si="0">SUM(C8:C18)</f>
        <v>499999.39772596007</v>
      </c>
      <c r="D19" s="46">
        <f t="shared" si="0"/>
        <v>55555.486679479996</v>
      </c>
      <c r="E19" s="42">
        <f t="shared" si="0"/>
        <v>55555.485558800006</v>
      </c>
      <c r="F19" s="42">
        <f t="shared" si="0"/>
        <v>55555.45</v>
      </c>
      <c r="G19" s="42">
        <f t="shared" si="0"/>
        <v>55555.45</v>
      </c>
      <c r="H19" s="42">
        <f t="shared" si="0"/>
        <v>55555.45</v>
      </c>
      <c r="I19" s="42">
        <f t="shared" si="0"/>
        <v>55555.549999999996</v>
      </c>
      <c r="J19" s="42">
        <f t="shared" si="0"/>
        <v>55555.487802440039</v>
      </c>
      <c r="K19" s="42">
        <f t="shared" si="0"/>
        <v>55555.49</v>
      </c>
      <c r="L19" s="49">
        <f t="shared" si="0"/>
        <v>55555.547685240017</v>
      </c>
    </row>
    <row r="20" spans="1:12" ht="15" thickBot="1" x14ac:dyDescent="0.25">
      <c r="A20" s="52"/>
      <c r="B20" s="53" t="s">
        <v>172</v>
      </c>
      <c r="C20" s="54"/>
      <c r="D20" s="55">
        <f>D19</f>
        <v>55555.486679479996</v>
      </c>
      <c r="E20" s="55">
        <f t="shared" ref="E20:L20" si="1">D20+E19</f>
        <v>111110.97223828</v>
      </c>
      <c r="F20" s="55">
        <f t="shared" si="1"/>
        <v>166666.42223828001</v>
      </c>
      <c r="G20" s="55">
        <f t="shared" si="1"/>
        <v>222221.87223828002</v>
      </c>
      <c r="H20" s="55">
        <f t="shared" si="1"/>
        <v>277777.32223828003</v>
      </c>
      <c r="I20" s="55">
        <f t="shared" si="1"/>
        <v>333332.87223828002</v>
      </c>
      <c r="J20" s="55">
        <f t="shared" si="1"/>
        <v>388888.36004072009</v>
      </c>
      <c r="K20" s="55">
        <f t="shared" si="1"/>
        <v>444443.85004072008</v>
      </c>
      <c r="L20" s="56">
        <f t="shared" si="1"/>
        <v>499999.39772596012</v>
      </c>
    </row>
    <row r="21" spans="1:12" x14ac:dyDescent="0.2">
      <c r="D21" s="2"/>
    </row>
    <row r="22" spans="1:12" x14ac:dyDescent="0.2">
      <c r="E22" s="44"/>
      <c r="K22" s="2"/>
    </row>
  </sheetData>
  <mergeCells count="7">
    <mergeCell ref="A5:L5"/>
    <mergeCell ref="A1:F1"/>
    <mergeCell ref="A3:F3"/>
    <mergeCell ref="A4:B4"/>
    <mergeCell ref="H1:L4"/>
    <mergeCell ref="G1:G4"/>
    <mergeCell ref="A2:F2"/>
  </mergeCells>
  <pageMargins left="0.31496062992125984" right="0.31496062992125984" top="0.78740157480314965" bottom="0.78740157480314965" header="0.31496062992125984" footer="0.31496062992125984"/>
  <pageSetup scale="65" orientation="landscape" r:id="rId1"/>
  <headerFooter>
    <oddFooter>&amp;CEng. Civil - Jônatas Kachorroski
Crea-MS 64432/D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 Sintético</vt:lpstr>
      <vt:lpstr>Meno calc.</vt:lpstr>
      <vt:lpstr>Crono</vt:lpstr>
      <vt:lpstr>'Meno calc.'!Area_de_impressao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Usuário do Windows</cp:lastModifiedBy>
  <cp:revision>0</cp:revision>
  <cp:lastPrinted>2024-01-17T13:11:21Z</cp:lastPrinted>
  <dcterms:created xsi:type="dcterms:W3CDTF">2023-05-19T18:32:33Z</dcterms:created>
  <dcterms:modified xsi:type="dcterms:W3CDTF">2024-01-17T14:29:11Z</dcterms:modified>
</cp:coreProperties>
</file>