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2025\SECRETARIA DE SAÚDE\UBS PETRÓPOLIS - EX JANDAIA\2. LICITAÇÃO\ENVIADOS PARA LICITAÇÃO\ORÇAMENTO\"/>
    </mc:Choice>
  </mc:AlternateContent>
  <bookViews>
    <workbookView xWindow="0" yWindow="0" windowWidth="19725" windowHeight="558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V61" i="1"/>
  <c r="W61" i="1" s="1"/>
  <c r="U60" i="1"/>
  <c r="R60" i="1"/>
  <c r="S61" i="1" s="1"/>
  <c r="T61" i="1" s="1"/>
  <c r="P61" i="1"/>
  <c r="Q61" i="1" s="1"/>
  <c r="O60" i="1"/>
  <c r="M61" i="1"/>
  <c r="N61" i="1" s="1"/>
  <c r="L61" i="1"/>
  <c r="O61" i="1" s="1"/>
  <c r="R61" i="1" s="1"/>
  <c r="U61" i="1" s="1"/>
  <c r="F88" i="1" s="1"/>
  <c r="L60" i="1"/>
  <c r="I61" i="1"/>
  <c r="G61" i="1"/>
  <c r="H61" i="1" s="1"/>
  <c r="J61" i="1"/>
  <c r="V88" i="1"/>
  <c r="S88" i="1"/>
  <c r="J88" i="1"/>
  <c r="E86" i="1"/>
  <c r="D86" i="1"/>
  <c r="E59" i="1"/>
  <c r="D59" i="1"/>
  <c r="V34" i="1"/>
  <c r="W34" i="1" s="1"/>
  <c r="S34" i="1"/>
  <c r="T34" i="1" s="1"/>
  <c r="Q34" i="1"/>
  <c r="P34" i="1"/>
  <c r="M34" i="1"/>
  <c r="N34" i="1" s="1"/>
  <c r="U33" i="1"/>
  <c r="U34" i="1" s="1"/>
  <c r="R33" i="1"/>
  <c r="R34" i="1" s="1"/>
  <c r="O33" i="1"/>
  <c r="O34" i="1" s="1"/>
  <c r="L33" i="1"/>
  <c r="L34" i="1" s="1"/>
  <c r="J34" i="1"/>
  <c r="K34" i="1"/>
  <c r="I34" i="1"/>
  <c r="H34" i="1"/>
  <c r="G34" i="1"/>
  <c r="D32" i="1"/>
  <c r="E32" i="1"/>
  <c r="F34" i="1"/>
  <c r="I33" i="1"/>
  <c r="F33" i="1"/>
  <c r="F60" i="1"/>
  <c r="I60" i="1"/>
  <c r="U87" i="1"/>
  <c r="R87" i="1"/>
  <c r="L87" i="1"/>
  <c r="M88" i="1" s="1"/>
  <c r="I87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H85" i="1"/>
  <c r="H84" i="1"/>
  <c r="H83" i="1"/>
  <c r="H82" i="1"/>
  <c r="H81" i="1"/>
  <c r="H78" i="1"/>
  <c r="H77" i="1"/>
  <c r="H75" i="1"/>
  <c r="H74" i="1"/>
  <c r="K74" i="1" s="1"/>
  <c r="N74" i="1" s="1"/>
  <c r="Q74" i="1" s="1"/>
  <c r="T74" i="1" s="1"/>
  <c r="W74" i="1" s="1"/>
  <c r="H73" i="1"/>
  <c r="H72" i="1"/>
  <c r="H70" i="1"/>
  <c r="K70" i="1" s="1"/>
  <c r="N70" i="1" s="1"/>
  <c r="Q70" i="1" s="1"/>
  <c r="T70" i="1" s="1"/>
  <c r="W70" i="1" s="1"/>
  <c r="H69" i="1"/>
  <c r="H68" i="1"/>
  <c r="H67" i="1"/>
  <c r="H66" i="1"/>
  <c r="H65" i="1"/>
  <c r="H39" i="1"/>
  <c r="H40" i="1"/>
  <c r="H41" i="1"/>
  <c r="K41" i="1" s="1"/>
  <c r="N41" i="1" s="1"/>
  <c r="Q41" i="1" s="1"/>
  <c r="T41" i="1" s="1"/>
  <c r="W41" i="1" s="1"/>
  <c r="H42" i="1"/>
  <c r="H43" i="1"/>
  <c r="H44" i="1"/>
  <c r="H45" i="1"/>
  <c r="H46" i="1"/>
  <c r="H47" i="1"/>
  <c r="K47" i="1" s="1"/>
  <c r="N47" i="1" s="1"/>
  <c r="Q47" i="1" s="1"/>
  <c r="T47" i="1" s="1"/>
  <c r="W47" i="1" s="1"/>
  <c r="H48" i="1"/>
  <c r="K48" i="1" s="1"/>
  <c r="N48" i="1" s="1"/>
  <c r="Q48" i="1" s="1"/>
  <c r="T48" i="1" s="1"/>
  <c r="W48" i="1" s="1"/>
  <c r="H49" i="1"/>
  <c r="H50" i="1"/>
  <c r="H51" i="1"/>
  <c r="H54" i="1"/>
  <c r="H55" i="1"/>
  <c r="H56" i="1"/>
  <c r="H57" i="1"/>
  <c r="H58" i="1"/>
  <c r="H38" i="1"/>
  <c r="K38" i="1" s="1"/>
  <c r="N38" i="1" s="1"/>
  <c r="Q38" i="1" s="1"/>
  <c r="T38" i="1" s="1"/>
  <c r="W38" i="1" s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O85" i="1"/>
  <c r="O84" i="1"/>
  <c r="O87" i="1" s="1"/>
  <c r="P88" i="1" s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F85" i="1"/>
  <c r="F84" i="1"/>
  <c r="F87" i="1" s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1" i="1"/>
  <c r="X65" i="1"/>
  <c r="K85" i="1"/>
  <c r="N85" i="1" s="1"/>
  <c r="Q85" i="1" s="1"/>
  <c r="T85" i="1" s="1"/>
  <c r="W85" i="1" s="1"/>
  <c r="K82" i="1"/>
  <c r="N82" i="1" s="1"/>
  <c r="Q82" i="1" s="1"/>
  <c r="T82" i="1" s="1"/>
  <c r="W82" i="1" s="1"/>
  <c r="K73" i="1"/>
  <c r="N73" i="1" s="1"/>
  <c r="Q73" i="1" s="1"/>
  <c r="T73" i="1" s="1"/>
  <c r="W73" i="1" s="1"/>
  <c r="K65" i="1"/>
  <c r="N65" i="1" s="1"/>
  <c r="Q65" i="1" s="1"/>
  <c r="T65" i="1" s="1"/>
  <c r="W65" i="1" s="1"/>
  <c r="K49" i="1"/>
  <c r="N49" i="1" s="1"/>
  <c r="Q49" i="1" s="1"/>
  <c r="T49" i="1" s="1"/>
  <c r="W49" i="1" s="1"/>
  <c r="H76" i="1" s="1"/>
  <c r="K76" i="1" s="1"/>
  <c r="N76" i="1" s="1"/>
  <c r="Q76" i="1" s="1"/>
  <c r="T76" i="1" s="1"/>
  <c r="W76" i="1" s="1"/>
  <c r="K50" i="1"/>
  <c r="N50" i="1" s="1"/>
  <c r="Q50" i="1" s="1"/>
  <c r="T50" i="1" s="1"/>
  <c r="W50" i="1" s="1"/>
  <c r="K56" i="1"/>
  <c r="N56" i="1" s="1"/>
  <c r="Q56" i="1" s="1"/>
  <c r="T56" i="1" s="1"/>
  <c r="W56" i="1" s="1"/>
  <c r="K57" i="1"/>
  <c r="N57" i="1" s="1"/>
  <c r="Q57" i="1" s="1"/>
  <c r="T57" i="1" s="1"/>
  <c r="W57" i="1" s="1"/>
  <c r="K58" i="1"/>
  <c r="N58" i="1" s="1"/>
  <c r="Q58" i="1" s="1"/>
  <c r="T58" i="1" s="1"/>
  <c r="W58" i="1" s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K25" i="1" s="1"/>
  <c r="N25" i="1" s="1"/>
  <c r="Q25" i="1" s="1"/>
  <c r="T25" i="1" s="1"/>
  <c r="W25" i="1" s="1"/>
  <c r="H52" i="1" s="1"/>
  <c r="K52" i="1" s="1"/>
  <c r="N52" i="1" s="1"/>
  <c r="Q52" i="1" s="1"/>
  <c r="T52" i="1" s="1"/>
  <c r="W52" i="1" s="1"/>
  <c r="H79" i="1" s="1"/>
  <c r="K79" i="1" s="1"/>
  <c r="N79" i="1" s="1"/>
  <c r="Q79" i="1" s="1"/>
  <c r="T79" i="1" s="1"/>
  <c r="W79" i="1" s="1"/>
  <c r="H26" i="1"/>
  <c r="H27" i="1"/>
  <c r="H28" i="1"/>
  <c r="H29" i="1"/>
  <c r="H30" i="1"/>
  <c r="K30" i="1" s="1"/>
  <c r="N30" i="1" s="1"/>
  <c r="Q30" i="1" s="1"/>
  <c r="T30" i="1" s="1"/>
  <c r="W30" i="1" s="1"/>
  <c r="H31" i="1"/>
  <c r="H11" i="1"/>
  <c r="X38" i="1"/>
  <c r="K84" i="1"/>
  <c r="N84" i="1" s="1"/>
  <c r="K83" i="1"/>
  <c r="N83" i="1" s="1"/>
  <c r="Q83" i="1" s="1"/>
  <c r="T83" i="1" s="1"/>
  <c r="W83" i="1" s="1"/>
  <c r="K81" i="1"/>
  <c r="N81" i="1" s="1"/>
  <c r="Q81" i="1" s="1"/>
  <c r="T81" i="1" s="1"/>
  <c r="W81" i="1" s="1"/>
  <c r="K78" i="1"/>
  <c r="N78" i="1" s="1"/>
  <c r="Q78" i="1" s="1"/>
  <c r="T78" i="1" s="1"/>
  <c r="W78" i="1" s="1"/>
  <c r="K77" i="1"/>
  <c r="N77" i="1" s="1"/>
  <c r="Q77" i="1" s="1"/>
  <c r="T77" i="1" s="1"/>
  <c r="W77" i="1" s="1"/>
  <c r="K75" i="1"/>
  <c r="N75" i="1" s="1"/>
  <c r="Q75" i="1" s="1"/>
  <c r="T75" i="1" s="1"/>
  <c r="W75" i="1" s="1"/>
  <c r="K72" i="1"/>
  <c r="N72" i="1" s="1"/>
  <c r="Q72" i="1" s="1"/>
  <c r="T72" i="1" s="1"/>
  <c r="W72" i="1" s="1"/>
  <c r="N69" i="1"/>
  <c r="Q69" i="1" s="1"/>
  <c r="T69" i="1" s="1"/>
  <c r="W69" i="1" s="1"/>
  <c r="K69" i="1"/>
  <c r="K68" i="1"/>
  <c r="N68" i="1" s="1"/>
  <c r="Q68" i="1" s="1"/>
  <c r="T68" i="1" s="1"/>
  <c r="W68" i="1" s="1"/>
  <c r="K67" i="1"/>
  <c r="N67" i="1" s="1"/>
  <c r="Q67" i="1" s="1"/>
  <c r="T67" i="1" s="1"/>
  <c r="W67" i="1" s="1"/>
  <c r="K66" i="1"/>
  <c r="N66" i="1" s="1"/>
  <c r="Q66" i="1" s="1"/>
  <c r="T66" i="1" s="1"/>
  <c r="W66" i="1" s="1"/>
  <c r="X58" i="1"/>
  <c r="X57" i="1"/>
  <c r="X56" i="1"/>
  <c r="X55" i="1"/>
  <c r="K55" i="1"/>
  <c r="N55" i="1" s="1"/>
  <c r="Q55" i="1" s="1"/>
  <c r="T55" i="1" s="1"/>
  <c r="W55" i="1" s="1"/>
  <c r="X54" i="1"/>
  <c r="K54" i="1"/>
  <c r="N54" i="1" s="1"/>
  <c r="Q54" i="1" s="1"/>
  <c r="T54" i="1" s="1"/>
  <c r="W54" i="1" s="1"/>
  <c r="X53" i="1"/>
  <c r="X52" i="1"/>
  <c r="X51" i="1"/>
  <c r="K51" i="1"/>
  <c r="N51" i="1" s="1"/>
  <c r="Q51" i="1" s="1"/>
  <c r="T51" i="1" s="1"/>
  <c r="W51" i="1" s="1"/>
  <c r="X50" i="1"/>
  <c r="X49" i="1"/>
  <c r="X48" i="1"/>
  <c r="X47" i="1"/>
  <c r="X46" i="1"/>
  <c r="K46" i="1"/>
  <c r="N46" i="1" s="1"/>
  <c r="Q46" i="1" s="1"/>
  <c r="T46" i="1" s="1"/>
  <c r="W46" i="1" s="1"/>
  <c r="X45" i="1"/>
  <c r="K45" i="1"/>
  <c r="N45" i="1" s="1"/>
  <c r="Q45" i="1" s="1"/>
  <c r="T45" i="1" s="1"/>
  <c r="W45" i="1" s="1"/>
  <c r="X44" i="1"/>
  <c r="K44" i="1"/>
  <c r="N44" i="1" s="1"/>
  <c r="Q44" i="1" s="1"/>
  <c r="T44" i="1" s="1"/>
  <c r="W44" i="1" s="1"/>
  <c r="H71" i="1" s="1"/>
  <c r="K71" i="1" s="1"/>
  <c r="N71" i="1" s="1"/>
  <c r="Q71" i="1" s="1"/>
  <c r="T71" i="1" s="1"/>
  <c r="W71" i="1" s="1"/>
  <c r="X43" i="1"/>
  <c r="K43" i="1"/>
  <c r="N43" i="1" s="1"/>
  <c r="Q43" i="1" s="1"/>
  <c r="T43" i="1" s="1"/>
  <c r="W43" i="1" s="1"/>
  <c r="X42" i="1"/>
  <c r="K42" i="1"/>
  <c r="N42" i="1" s="1"/>
  <c r="Q42" i="1" s="1"/>
  <c r="T42" i="1" s="1"/>
  <c r="W42" i="1" s="1"/>
  <c r="X41" i="1"/>
  <c r="X40" i="1"/>
  <c r="K40" i="1"/>
  <c r="N40" i="1" s="1"/>
  <c r="Q40" i="1" s="1"/>
  <c r="T40" i="1" s="1"/>
  <c r="W40" i="1" s="1"/>
  <c r="X39" i="1"/>
  <c r="K39" i="1"/>
  <c r="N39" i="1" s="1"/>
  <c r="Q39" i="1" s="1"/>
  <c r="T39" i="1" s="1"/>
  <c r="W39" i="1" s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11" i="1"/>
  <c r="Q24" i="1"/>
  <c r="T24" i="1" s="1"/>
  <c r="W24" i="1" s="1"/>
  <c r="Q12" i="1"/>
  <c r="T12" i="1" s="1"/>
  <c r="W12" i="1" s="1"/>
  <c r="N28" i="1"/>
  <c r="Q28" i="1" s="1"/>
  <c r="T28" i="1" s="1"/>
  <c r="W28" i="1" s="1"/>
  <c r="N24" i="1"/>
  <c r="N22" i="1"/>
  <c r="Q22" i="1" s="1"/>
  <c r="T22" i="1" s="1"/>
  <c r="W22" i="1" s="1"/>
  <c r="N21" i="1"/>
  <c r="Q21" i="1" s="1"/>
  <c r="T21" i="1" s="1"/>
  <c r="W21" i="1" s="1"/>
  <c r="N20" i="1"/>
  <c r="Q20" i="1" s="1"/>
  <c r="T20" i="1" s="1"/>
  <c r="W20" i="1" s="1"/>
  <c r="N18" i="1"/>
  <c r="Q18" i="1" s="1"/>
  <c r="T18" i="1" s="1"/>
  <c r="W18" i="1" s="1"/>
  <c r="N16" i="1"/>
  <c r="Q16" i="1" s="1"/>
  <c r="T16" i="1" s="1"/>
  <c r="W16" i="1" s="1"/>
  <c r="N12" i="1"/>
  <c r="K12" i="1"/>
  <c r="K13" i="1"/>
  <c r="N13" i="1" s="1"/>
  <c r="Q13" i="1" s="1"/>
  <c r="T13" i="1" s="1"/>
  <c r="W13" i="1" s="1"/>
  <c r="K14" i="1"/>
  <c r="N14" i="1" s="1"/>
  <c r="Q14" i="1" s="1"/>
  <c r="T14" i="1" s="1"/>
  <c r="W14" i="1" s="1"/>
  <c r="K15" i="1"/>
  <c r="N15" i="1" s="1"/>
  <c r="Q15" i="1" s="1"/>
  <c r="T15" i="1" s="1"/>
  <c r="W15" i="1" s="1"/>
  <c r="K16" i="1"/>
  <c r="K17" i="1"/>
  <c r="N17" i="1" s="1"/>
  <c r="Q17" i="1" s="1"/>
  <c r="T17" i="1" s="1"/>
  <c r="W17" i="1" s="1"/>
  <c r="K18" i="1"/>
  <c r="K19" i="1"/>
  <c r="N19" i="1" s="1"/>
  <c r="Q19" i="1" s="1"/>
  <c r="T19" i="1" s="1"/>
  <c r="W19" i="1" s="1"/>
  <c r="K20" i="1"/>
  <c r="K21" i="1"/>
  <c r="K22" i="1"/>
  <c r="K23" i="1"/>
  <c r="N23" i="1" s="1"/>
  <c r="Q23" i="1" s="1"/>
  <c r="T23" i="1" s="1"/>
  <c r="W23" i="1" s="1"/>
  <c r="K24" i="1"/>
  <c r="K26" i="1"/>
  <c r="N26" i="1" s="1"/>
  <c r="Q26" i="1" s="1"/>
  <c r="T26" i="1" s="1"/>
  <c r="W26" i="1" s="1"/>
  <c r="H53" i="1" s="1"/>
  <c r="K53" i="1" s="1"/>
  <c r="N53" i="1" s="1"/>
  <c r="Q53" i="1" s="1"/>
  <c r="T53" i="1" s="1"/>
  <c r="W53" i="1" s="1"/>
  <c r="H80" i="1" s="1"/>
  <c r="K80" i="1" s="1"/>
  <c r="N80" i="1" s="1"/>
  <c r="Q80" i="1" s="1"/>
  <c r="T80" i="1" s="1"/>
  <c r="W80" i="1" s="1"/>
  <c r="K27" i="1"/>
  <c r="N27" i="1" s="1"/>
  <c r="Q27" i="1" s="1"/>
  <c r="T27" i="1" s="1"/>
  <c r="W27" i="1" s="1"/>
  <c r="K28" i="1"/>
  <c r="K29" i="1"/>
  <c r="N29" i="1" s="1"/>
  <c r="Q29" i="1" s="1"/>
  <c r="T29" i="1" s="1"/>
  <c r="W29" i="1" s="1"/>
  <c r="K31" i="1"/>
  <c r="N31" i="1" s="1"/>
  <c r="Q31" i="1" s="1"/>
  <c r="T31" i="1" s="1"/>
  <c r="W31" i="1" s="1"/>
  <c r="K11" i="1"/>
  <c r="N11" i="1" s="1"/>
  <c r="Q11" i="1" s="1"/>
  <c r="T11" i="1" s="1"/>
  <c r="W11" i="1" s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F11" i="1"/>
  <c r="I11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I88" i="1" l="1"/>
  <c r="L88" i="1" s="1"/>
  <c r="O88" i="1" s="1"/>
  <c r="R88" i="1" s="1"/>
  <c r="U88" i="1" s="1"/>
  <c r="G88" i="1"/>
  <c r="H88" i="1" s="1"/>
  <c r="K88" i="1" s="1"/>
  <c r="N88" i="1" s="1"/>
  <c r="Q88" i="1" s="1"/>
  <c r="T88" i="1" s="1"/>
  <c r="W88" i="1" s="1"/>
  <c r="Q84" i="1"/>
  <c r="T84" i="1" s="1"/>
  <c r="W84" i="1" s="1"/>
  <c r="K61" i="1"/>
</calcChain>
</file>

<file path=xl/sharedStrings.xml><?xml version="1.0" encoding="utf-8"?>
<sst xmlns="http://schemas.openxmlformats.org/spreadsheetml/2006/main" count="234" uniqueCount="81">
  <si>
    <t>GOVERNO DO ESTADO DE MATO GROSSO DO SUL</t>
  </si>
  <si>
    <t>PREFEITURA MUNICIPAL DE SIDROLÂNDIA</t>
  </si>
  <si>
    <t>CRONOGRAMA FÍSICO FINANCEIRO - SEM DESONERADO</t>
  </si>
  <si>
    <t>OBJETO:</t>
  </si>
  <si>
    <t>MUNÍCIPIO:</t>
  </si>
  <si>
    <t>SIDROLÂNDIA - MS</t>
  </si>
  <si>
    <t>LOCAL:</t>
  </si>
  <si>
    <t>SIST./REF.:</t>
  </si>
  <si>
    <t>IT EM</t>
  </si>
  <si>
    <t>DESCRIÇÃO  DOS SERVIÇOS</t>
  </si>
  <si>
    <t>%</t>
  </si>
  <si>
    <t>VALOR ÍTEM</t>
  </si>
  <si>
    <t>MÊS 1</t>
  </si>
  <si>
    <t>MÊS 2</t>
  </si>
  <si>
    <t>MÊS 3</t>
  </si>
  <si>
    <t>MÊS 4</t>
  </si>
  <si>
    <t>MÊS 5</t>
  </si>
  <si>
    <t>MÊS 6</t>
  </si>
  <si>
    <t>TOTAL</t>
  </si>
  <si>
    <t>PROPONENTE</t>
  </si>
  <si>
    <t>%ACUMUL.</t>
  </si>
  <si>
    <t>1.1</t>
  </si>
  <si>
    <t>1.2</t>
  </si>
  <si>
    <t>1.3</t>
  </si>
  <si>
    <t>1.4</t>
  </si>
  <si>
    <t>1.5</t>
  </si>
  <si>
    <t>COBERTURA</t>
  </si>
  <si>
    <t>1.6</t>
  </si>
  <si>
    <t>1.7</t>
  </si>
  <si>
    <t>1.8</t>
  </si>
  <si>
    <t>1.9</t>
  </si>
  <si>
    <t>1.10</t>
  </si>
  <si>
    <t>LOUÇAS, METAIS E ACESSÓRIOS</t>
  </si>
  <si>
    <t>1.11</t>
  </si>
  <si>
    <t>1.12</t>
  </si>
  <si>
    <t>1.13</t>
  </si>
  <si>
    <t>URBANIZAÇÃO</t>
  </si>
  <si>
    <t>1.14</t>
  </si>
  <si>
    <t>PINTURA</t>
  </si>
  <si>
    <t>1.15</t>
  </si>
  <si>
    <t>1.16</t>
  </si>
  <si>
    <t>CLIMATIZAÇÃO</t>
  </si>
  <si>
    <t>1.17</t>
  </si>
  <si>
    <t>1.18</t>
  </si>
  <si>
    <t>GASES MEDICINAIS</t>
  </si>
  <si>
    <t>1.19</t>
  </si>
  <si>
    <t>SERVIÇOS COMPLEMENTARES</t>
  </si>
  <si>
    <t>1.20</t>
  </si>
  <si>
    <t>1.21</t>
  </si>
  <si>
    <t>T OT AL MENSAL=</t>
  </si>
  <si>
    <t>T OT AL  ACUMULADO=</t>
  </si>
  <si>
    <t>MÊS 7</t>
  </si>
  <si>
    <t>MÊS 8</t>
  </si>
  <si>
    <t>MÊS 9</t>
  </si>
  <si>
    <t>MÊS 10</t>
  </si>
  <si>
    <t>MÊS 11</t>
  </si>
  <si>
    <t>MÊS 12</t>
  </si>
  <si>
    <t>RUA GUARANI, S/N - JARDIM PETRÓPOLIS, CEP 79170-000</t>
  </si>
  <si>
    <t>CNPJ: 03.501.574/0001-31</t>
  </si>
  <si>
    <t>CONSTRUÇÃO DA UBS PETRÓPOLIS - PORTE IV</t>
  </si>
  <si>
    <t>SINAPI (11/2024) - CPOS/CDHU (01/2025) - SBC (01/2025) - ORSE (10/2024) - IOPES (08/2024) - EMOP (11/2024) - SEINFRA (028)</t>
  </si>
  <si>
    <t>SERVIÇOS PRELIMINARES E INDIRETOS</t>
  </si>
  <si>
    <t>FUNDAÇÃO</t>
  </si>
  <si>
    <t>ALVENARIA, VEDAÇÕES E DIVISÓRIAS</t>
  </si>
  <si>
    <t>IMPERMEABILIZAÇÃO</t>
  </si>
  <si>
    <t>ESQUADRIAS</t>
  </si>
  <si>
    <t>REVESTIMENTO DE PAREDE</t>
  </si>
  <si>
    <t>REVESTIMENTO DE PISO INTERNO</t>
  </si>
  <si>
    <t>REVESTIMENTO DE PISO EXTERNO</t>
  </si>
  <si>
    <t>ESTRUTURA</t>
  </si>
  <si>
    <t>REVESTIMENTO DE TETO</t>
  </si>
  <si>
    <t>MARMORARIA</t>
  </si>
  <si>
    <t>INSTALAÇÕES HIDROSSANITÁRIAS</t>
  </si>
  <si>
    <t>INSTALAÇÕES ELÉTRICAS</t>
  </si>
  <si>
    <t>DADOS E VOZ</t>
  </si>
  <si>
    <t>MÊS 13</t>
  </si>
  <si>
    <t>MÊS 14</t>
  </si>
  <si>
    <t>MÊS 15</t>
  </si>
  <si>
    <t>MÊS 16</t>
  </si>
  <si>
    <t>MÊS 17</t>
  </si>
  <si>
    <t>MÊS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</si>
</sst>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6" formatCode="_-* #,##0.00_-;\-* #,##0.00_-;_-* &quot;-&quot;??_-;_-@_-"/>
    <numFmt numFmtId="167" formatCode="_-&quot;R$&quot;\ * #,##0.00_-;\-&quot;R$&quot;\ * #,##0.00_-;_-&quot;R$&quot;\ * &quot;-&quot;??_-;_-@_-"/>
    <numFmt numFmtId="168" formatCode="#,##0.000_);\(#,##0.000\)"/>
    <numFmt numFmtId="169" formatCode="&quot;R$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5"/>
      <color rgb="FF000000"/>
      <name val="Calibri"/>
      <family val="2"/>
    </font>
    <font>
      <sz val="11"/>
      <name val="Arial"/>
      <family val="1"/>
    </font>
    <font>
      <b/>
      <sz val="14"/>
      <color theme="0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theme="1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F7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168" fontId="2" fillId="0" borderId="0"/>
    <xf numFmtId="168" fontId="2" fillId="0" borderId="0"/>
    <xf numFmtId="0" fontId="3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2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17" fillId="2" borderId="36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0" fillId="0" borderId="0" xfId="0"/>
    <xf numFmtId="0" fontId="13" fillId="0" borderId="5" xfId="0" applyFont="1" applyBorder="1"/>
    <xf numFmtId="0" fontId="10" fillId="0" borderId="6" xfId="0" applyFont="1" applyBorder="1" applyAlignment="1">
      <alignment vertical="center" wrapText="1"/>
    </xf>
    <xf numFmtId="0" fontId="13" fillId="0" borderId="10" xfId="0" applyFont="1" applyBorder="1"/>
    <xf numFmtId="0" fontId="11" fillId="0" borderId="11" xfId="0" applyFont="1" applyBorder="1" applyAlignment="1">
      <alignment vertical="center" wrapText="1"/>
    </xf>
    <xf numFmtId="0" fontId="13" fillId="0" borderId="7" xfId="0" applyFont="1" applyBorder="1"/>
    <xf numFmtId="0" fontId="10" fillId="0" borderId="8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8" fillId="3" borderId="3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20" fillId="0" borderId="3" xfId="0" applyFont="1" applyBorder="1"/>
    <xf numFmtId="0" fontId="17" fillId="2" borderId="21" xfId="0" applyFont="1" applyFill="1" applyBorder="1" applyAlignment="1">
      <alignment horizontal="center" vertical="center"/>
    </xf>
    <xf numFmtId="10" fontId="14" fillId="2" borderId="21" xfId="0" applyNumberFormat="1" applyFont="1" applyFill="1" applyBorder="1" applyAlignment="1">
      <alignment horizontal="center" vertical="center"/>
    </xf>
    <xf numFmtId="169" fontId="14" fillId="2" borderId="17" xfId="0" applyNumberFormat="1" applyFont="1" applyFill="1" applyBorder="1" applyAlignment="1">
      <alignment horizontal="center" vertical="center"/>
    </xf>
    <xf numFmtId="169" fontId="14" fillId="2" borderId="17" xfId="0" applyNumberFormat="1" applyFont="1" applyFill="1" applyBorder="1" applyAlignment="1">
      <alignment horizontal="right" vertical="center"/>
    </xf>
    <xf numFmtId="10" fontId="14" fillId="2" borderId="17" xfId="0" applyNumberFormat="1" applyFont="1" applyFill="1" applyBorder="1" applyAlignment="1">
      <alignment horizontal="center" vertical="center"/>
    </xf>
    <xf numFmtId="10" fontId="14" fillId="2" borderId="29" xfId="0" applyNumberFormat="1" applyFont="1" applyFill="1" applyBorder="1" applyAlignment="1">
      <alignment horizontal="center" vertical="center"/>
    </xf>
    <xf numFmtId="9" fontId="13" fillId="0" borderId="0" xfId="0" applyNumberFormat="1" applyFont="1"/>
    <xf numFmtId="0" fontId="16" fillId="2" borderId="5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/>
    </xf>
    <xf numFmtId="169" fontId="17" fillId="2" borderId="9" xfId="0" applyNumberFormat="1" applyFont="1" applyFill="1" applyBorder="1" applyAlignment="1">
      <alignment horizontal="center" vertical="center"/>
    </xf>
    <xf numFmtId="169" fontId="14" fillId="2" borderId="1" xfId="0" applyNumberFormat="1" applyFont="1" applyFill="1" applyBorder="1" applyAlignment="1">
      <alignment horizontal="center" vertical="center"/>
    </xf>
    <xf numFmtId="10" fontId="14" fillId="2" borderId="4" xfId="0" applyNumberFormat="1" applyFont="1" applyFill="1" applyBorder="1" applyAlignment="1">
      <alignment horizontal="center" vertical="center"/>
    </xf>
    <xf numFmtId="10" fontId="14" fillId="2" borderId="2" xfId="0" applyNumberFormat="1" applyFont="1" applyFill="1" applyBorder="1" applyAlignment="1">
      <alignment horizontal="center" vertical="center"/>
    </xf>
    <xf numFmtId="9" fontId="14" fillId="2" borderId="29" xfId="0" applyNumberFormat="1" applyFont="1" applyFill="1" applyBorder="1" applyAlignment="1">
      <alignment horizontal="center" vertical="center"/>
    </xf>
    <xf numFmtId="9" fontId="14" fillId="2" borderId="1" xfId="0" applyNumberFormat="1" applyFont="1" applyFill="1" applyBorder="1" applyAlignment="1">
      <alignment horizontal="center" vertical="center"/>
    </xf>
    <xf numFmtId="9" fontId="14" fillId="2" borderId="4" xfId="0" applyNumberFormat="1" applyFont="1" applyFill="1" applyBorder="1" applyAlignment="1">
      <alignment horizontal="center" vertical="center"/>
    </xf>
    <xf numFmtId="9" fontId="14" fillId="2" borderId="2" xfId="0" applyNumberFormat="1" applyFont="1" applyFill="1" applyBorder="1" applyAlignment="1">
      <alignment horizontal="center" vertical="center"/>
    </xf>
    <xf numFmtId="0" fontId="21" fillId="0" borderId="1" xfId="0" applyFont="1" applyBorder="1"/>
    <xf numFmtId="0" fontId="21" fillId="0" borderId="4" xfId="0" applyFont="1" applyBorder="1"/>
    <xf numFmtId="0" fontId="21" fillId="0" borderId="2" xfId="0" applyFont="1" applyBorder="1"/>
    <xf numFmtId="0" fontId="21" fillId="0" borderId="3" xfId="0" applyFont="1" applyBorder="1"/>
    <xf numFmtId="0" fontId="15" fillId="2" borderId="5" xfId="0" applyFont="1" applyFill="1" applyBorder="1" applyAlignment="1">
      <alignment horizontal="center" vertical="center"/>
    </xf>
    <xf numFmtId="169" fontId="14" fillId="2" borderId="23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9" fontId="17" fillId="2" borderId="22" xfId="0" applyNumberFormat="1" applyFont="1" applyFill="1" applyBorder="1" applyAlignment="1">
      <alignment horizontal="center" vertical="center"/>
    </xf>
    <xf numFmtId="10" fontId="17" fillId="2" borderId="17" xfId="1" applyNumberFormat="1" applyFont="1" applyFill="1" applyBorder="1" applyAlignment="1">
      <alignment horizontal="center" vertical="center"/>
    </xf>
    <xf numFmtId="10" fontId="17" fillId="2" borderId="29" xfId="1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9" fontId="14" fillId="2" borderId="0" xfId="0" applyNumberFormat="1" applyFont="1" applyFill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21" fillId="0" borderId="0" xfId="0" applyFont="1"/>
    <xf numFmtId="0" fontId="21" fillId="0" borderId="11" xfId="0" applyFont="1" applyBorder="1"/>
    <xf numFmtId="0" fontId="17" fillId="2" borderId="1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/>
    </xf>
    <xf numFmtId="169" fontId="16" fillId="2" borderId="35" xfId="0" applyNumberFormat="1" applyFont="1" applyFill="1" applyBorder="1" applyAlignment="1">
      <alignment horizontal="center" vertical="center"/>
    </xf>
    <xf numFmtId="10" fontId="16" fillId="2" borderId="33" xfId="1" applyNumberFormat="1" applyFont="1" applyFill="1" applyBorder="1" applyAlignment="1">
      <alignment horizontal="center" vertical="center"/>
    </xf>
    <xf numFmtId="10" fontId="16" fillId="2" borderId="34" xfId="1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169" fontId="17" fillId="2" borderId="16" xfId="0" applyNumberFormat="1" applyFont="1" applyFill="1" applyBorder="1" applyAlignment="1">
      <alignment horizontal="center" vertical="center" wrapText="1"/>
    </xf>
    <xf numFmtId="169" fontId="17" fillId="2" borderId="13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169" fontId="16" fillId="2" borderId="16" xfId="0" applyNumberFormat="1" applyFont="1" applyFill="1" applyBorder="1" applyAlignment="1">
      <alignment horizontal="center" vertical="center" wrapText="1"/>
    </xf>
    <xf numFmtId="169" fontId="16" fillId="2" borderId="1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9" fontId="17" fillId="2" borderId="9" xfId="1" applyFont="1" applyFill="1" applyBorder="1" applyAlignment="1">
      <alignment horizontal="center" vertical="center"/>
    </xf>
    <xf numFmtId="169" fontId="14" fillId="2" borderId="17" xfId="0" applyNumberFormat="1" applyFont="1" applyFill="1" applyBorder="1" applyAlignment="1">
      <alignment horizontal="right" vertical="center"/>
    </xf>
    <xf numFmtId="10" fontId="14" fillId="2" borderId="17" xfId="0" applyNumberFormat="1" applyFont="1" applyFill="1" applyBorder="1" applyAlignment="1">
      <alignment horizontal="center" vertical="center"/>
    </xf>
    <xf numFmtId="10" fontId="14" fillId="2" borderId="29" xfId="0" applyNumberFormat="1" applyFont="1" applyFill="1" applyBorder="1" applyAlignment="1">
      <alignment horizontal="center" vertical="center"/>
    </xf>
    <xf numFmtId="169" fontId="17" fillId="2" borderId="9" xfId="0" applyNumberFormat="1" applyFont="1" applyFill="1" applyBorder="1" applyAlignment="1">
      <alignment horizontal="center" vertical="center"/>
    </xf>
    <xf numFmtId="169" fontId="14" fillId="2" borderId="23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169" fontId="17" fillId="2" borderId="22" xfId="0" applyNumberFormat="1" applyFont="1" applyFill="1" applyBorder="1" applyAlignment="1">
      <alignment horizontal="center" vertical="center"/>
    </xf>
    <xf numFmtId="10" fontId="17" fillId="2" borderId="17" xfId="1" applyNumberFormat="1" applyFont="1" applyFill="1" applyBorder="1" applyAlignment="1">
      <alignment horizontal="center" vertical="center"/>
    </xf>
    <xf numFmtId="10" fontId="17" fillId="2" borderId="29" xfId="1" applyNumberFormat="1" applyFont="1" applyFill="1" applyBorder="1" applyAlignment="1">
      <alignment horizontal="center" vertical="center"/>
    </xf>
    <xf numFmtId="169" fontId="16" fillId="2" borderId="35" xfId="0" applyNumberFormat="1" applyFont="1" applyFill="1" applyBorder="1" applyAlignment="1">
      <alignment horizontal="center" vertical="center"/>
    </xf>
    <xf numFmtId="10" fontId="16" fillId="2" borderId="33" xfId="1" applyNumberFormat="1" applyFont="1" applyFill="1" applyBorder="1" applyAlignment="1">
      <alignment horizontal="center" vertical="center"/>
    </xf>
    <xf numFmtId="10" fontId="16" fillId="2" borderId="34" xfId="1" applyNumberFormat="1" applyFont="1" applyFill="1" applyBorder="1" applyAlignment="1">
      <alignment horizontal="center" vertical="center"/>
    </xf>
  </cellXfs>
  <cellStyles count="82">
    <cellStyle name="Moeda 2" xfId="11"/>
    <cellStyle name="Moeda 2 2" xfId="20"/>
    <cellStyle name="Moeda 2 2 2" xfId="32"/>
    <cellStyle name="Moeda 2 2 2 2" xfId="66"/>
    <cellStyle name="Moeda 2 2 3" xfId="54"/>
    <cellStyle name="Moeda 2 3" xfId="26"/>
    <cellStyle name="Moeda 2 3 2" xfId="60"/>
    <cellStyle name="Moeda 2 4" xfId="39"/>
    <cellStyle name="Moeda 2 4 2" xfId="73"/>
    <cellStyle name="Moeda 2 5" xfId="48"/>
    <cellStyle name="Moeda 3" xfId="16"/>
    <cellStyle name="Moeda 3 2" xfId="23"/>
    <cellStyle name="Moeda 3 2 2" xfId="35"/>
    <cellStyle name="Moeda 3 2 2 2" xfId="36"/>
    <cellStyle name="Moeda 3 2 2 2 2" xfId="70"/>
    <cellStyle name="Moeda 3 2 2 3" xfId="69"/>
    <cellStyle name="Moeda 3 2 3" xfId="57"/>
    <cellStyle name="Moeda 3 3" xfId="29"/>
    <cellStyle name="Moeda 3 3 2" xfId="63"/>
    <cellStyle name="Moeda 3 4" xfId="42"/>
    <cellStyle name="Moeda 3 4 2" xfId="76"/>
    <cellStyle name="Moeda 3 5" xfId="51"/>
    <cellStyle name="Moeda 4" xfId="43"/>
    <cellStyle name="Normal" xfId="0" builtinId="0"/>
    <cellStyle name="Normal 2" xfId="4"/>
    <cellStyle name="Normal 2 2" xfId="5"/>
    <cellStyle name="Normal 2 3" xfId="6"/>
    <cellStyle name="Normal 2 4" xfId="78"/>
    <cellStyle name="Normal 29 2" xfId="3"/>
    <cellStyle name="Normal 3" xfId="9"/>
    <cellStyle name="Normal 3 2" xfId="79"/>
    <cellStyle name="Normal 4" xfId="14"/>
    <cellStyle name="Normal 4 2" xfId="80"/>
    <cellStyle name="Normal 5" xfId="15"/>
    <cellStyle name="Normal 5 2" xfId="17"/>
    <cellStyle name="Normal 5 3" xfId="81"/>
    <cellStyle name="Normal 54" xfId="2"/>
    <cellStyle name="Normal 6" xfId="44"/>
    <cellStyle name="Normal 7" xfId="45"/>
    <cellStyle name="Normal 8" xfId="77"/>
    <cellStyle name="Porcentagem" xfId="1" builtinId="5"/>
    <cellStyle name="Vírgula 2" xfId="7"/>
    <cellStyle name="Vírgula 2 2" xfId="12"/>
    <cellStyle name="Vírgula 2 2 2" xfId="21"/>
    <cellStyle name="Vírgula 2 2 2 2" xfId="33"/>
    <cellStyle name="Vírgula 2 2 2 2 2" xfId="67"/>
    <cellStyle name="Vírgula 2 2 2 3" xfId="55"/>
    <cellStyle name="Vírgula 2 2 3" xfId="27"/>
    <cellStyle name="Vírgula 2 2 3 2" xfId="61"/>
    <cellStyle name="Vírgula 2 2 4" xfId="40"/>
    <cellStyle name="Vírgula 2 2 4 2" xfId="74"/>
    <cellStyle name="Vírgula 2 2 5" xfId="49"/>
    <cellStyle name="Vírgula 3" xfId="10"/>
    <cellStyle name="Vírgula 3 2" xfId="19"/>
    <cellStyle name="Vírgula 3 2 2" xfId="31"/>
    <cellStyle name="Vírgula 3 2 2 2" xfId="65"/>
    <cellStyle name="Vírgula 3 2 3" xfId="53"/>
    <cellStyle name="Vírgula 3 3" xfId="25"/>
    <cellStyle name="Vírgula 3 3 2" xfId="59"/>
    <cellStyle name="Vírgula 3 4" xfId="38"/>
    <cellStyle name="Vírgula 3 4 2" xfId="72"/>
    <cellStyle name="Vírgula 3 5" xfId="47"/>
    <cellStyle name="Vírgula 4" xfId="13"/>
    <cellStyle name="Vírgula 4 2" xfId="22"/>
    <cellStyle name="Vírgula 4 2 2" xfId="34"/>
    <cellStyle name="Vírgula 4 2 2 2" xfId="68"/>
    <cellStyle name="Vírgula 4 2 3" xfId="56"/>
    <cellStyle name="Vírgula 4 3" xfId="28"/>
    <cellStyle name="Vírgula 4 3 2" xfId="62"/>
    <cellStyle name="Vírgula 4 4" xfId="41"/>
    <cellStyle name="Vírgula 4 4 2" xfId="75"/>
    <cellStyle name="Vírgula 4 5" xfId="50"/>
    <cellStyle name="Vírgula 5" xfId="18"/>
    <cellStyle name="Vírgula 5 2" xfId="30"/>
    <cellStyle name="Vírgula 5 2 2" xfId="64"/>
    <cellStyle name="Vírgula 5 3" xfId="52"/>
    <cellStyle name="Vírgula 6" xfId="24"/>
    <cellStyle name="Vírgula 6 2" xfId="58"/>
    <cellStyle name="Vírgula 7" xfId="37"/>
    <cellStyle name="Vírgula 7 2" xfId="71"/>
    <cellStyle name="Vírgula 8" xfId="46"/>
    <cellStyle name="Vírgula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</xdr:rowOff>
    </xdr:from>
    <xdr:to>
      <xdr:col>1</xdr:col>
      <xdr:colOff>361950</xdr:colOff>
      <xdr:row>2</xdr:row>
      <xdr:rowOff>190501</xdr:rowOff>
    </xdr:to>
    <xdr:pic>
      <xdr:nvPicPr>
        <xdr:cNvPr id="2" name="Imagem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81" t="13780" r="15512" b="17668"/>
        <a:stretch/>
      </xdr:blipFill>
      <xdr:spPr bwMode="auto">
        <a:xfrm>
          <a:off x="161926" y="1"/>
          <a:ext cx="809624" cy="609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8"/>
  <sheetViews>
    <sheetView tabSelected="1" topLeftCell="A73" zoomScale="80" zoomScaleNormal="80" workbookViewId="0">
      <selection sqref="A1:X88"/>
    </sheetView>
  </sheetViews>
  <sheetFormatPr defaultRowHeight="15" x14ac:dyDescent="0.25"/>
  <cols>
    <col min="3" max="3" width="21.85546875" customWidth="1"/>
    <col min="5" max="5" width="18.140625" bestFit="1" customWidth="1"/>
    <col min="6" max="6" width="15.7109375" bestFit="1" customWidth="1"/>
    <col min="8" max="8" width="13.85546875" customWidth="1"/>
    <col min="9" max="9" width="17.7109375" customWidth="1"/>
    <col min="11" max="11" width="12.140625" customWidth="1"/>
    <col min="12" max="12" width="15.42578125" customWidth="1"/>
    <col min="14" max="14" width="13.5703125" customWidth="1"/>
    <col min="15" max="15" width="18.140625" bestFit="1" customWidth="1"/>
    <col min="17" max="17" width="13" customWidth="1"/>
    <col min="18" max="18" width="18.140625" bestFit="1" customWidth="1"/>
    <col min="20" max="20" width="12.140625" bestFit="1" customWidth="1"/>
    <col min="21" max="21" width="16.85546875" bestFit="1" customWidth="1"/>
    <col min="23" max="23" width="12.140625" bestFit="1" customWidth="1"/>
    <col min="24" max="24" width="12.42578125" bestFit="1" customWidth="1"/>
  </cols>
  <sheetData>
    <row r="1" spans="1:28" ht="16.5" x14ac:dyDescent="0.3">
      <c r="A1" s="4"/>
      <c r="B1" s="5"/>
      <c r="C1" s="88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3"/>
      <c r="Z1" s="3"/>
      <c r="AA1" s="3"/>
      <c r="AB1" s="3"/>
    </row>
    <row r="2" spans="1:28" ht="16.5" x14ac:dyDescent="0.3">
      <c r="A2" s="6"/>
      <c r="B2" s="7"/>
      <c r="C2" s="89" t="s">
        <v>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3"/>
      <c r="Z2" s="3"/>
      <c r="AA2" s="3"/>
      <c r="AB2" s="3"/>
    </row>
    <row r="3" spans="1:28" ht="16.5" customHeight="1" x14ac:dyDescent="0.3">
      <c r="A3" s="8"/>
      <c r="B3" s="9"/>
      <c r="C3" s="88" t="s">
        <v>58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3"/>
      <c r="Z3" s="3"/>
      <c r="AA3" s="3"/>
      <c r="AB3" s="3"/>
    </row>
    <row r="4" spans="1:28" ht="18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3"/>
      <c r="Z4" s="3"/>
      <c r="AA4" s="3"/>
      <c r="AB4" s="3"/>
    </row>
    <row r="5" spans="1:28" ht="15" customHeight="1" x14ac:dyDescent="0.25">
      <c r="A5" s="10" t="s">
        <v>3</v>
      </c>
      <c r="B5" s="99" t="s">
        <v>59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7"/>
      <c r="Y5" s="3"/>
      <c r="Z5" s="3"/>
      <c r="AA5" s="3"/>
      <c r="AB5" s="3"/>
    </row>
    <row r="6" spans="1:28" ht="15" customHeight="1" x14ac:dyDescent="0.25">
      <c r="A6" s="10" t="s">
        <v>4</v>
      </c>
      <c r="B6" s="99" t="s">
        <v>5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66"/>
      <c r="V6" s="67"/>
      <c r="W6" s="67"/>
      <c r="X6" s="68"/>
      <c r="Y6" s="3"/>
      <c r="Z6" s="3"/>
      <c r="AA6" s="3"/>
      <c r="AB6" s="3"/>
    </row>
    <row r="7" spans="1:28" ht="15" customHeight="1" x14ac:dyDescent="0.25">
      <c r="A7" s="10" t="s">
        <v>6</v>
      </c>
      <c r="B7" s="99" t="s">
        <v>57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66"/>
      <c r="V7" s="67"/>
      <c r="W7" s="67"/>
      <c r="X7" s="68"/>
      <c r="Y7" s="3"/>
      <c r="Z7" s="3"/>
      <c r="AA7" s="3"/>
      <c r="AB7" s="3"/>
    </row>
    <row r="8" spans="1:28" ht="15" customHeight="1" x14ac:dyDescent="0.25">
      <c r="A8" s="10" t="s">
        <v>7</v>
      </c>
      <c r="B8" s="99" t="s">
        <v>60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69"/>
      <c r="V8" s="70"/>
      <c r="W8" s="70"/>
      <c r="X8" s="71"/>
      <c r="Y8" s="3"/>
      <c r="Z8" s="3"/>
      <c r="AA8" s="3"/>
      <c r="AB8" s="3"/>
    </row>
    <row r="9" spans="1:28" ht="16.5" x14ac:dyDescent="0.3">
      <c r="A9" s="95" t="s">
        <v>8</v>
      </c>
      <c r="B9" s="91" t="s">
        <v>9</v>
      </c>
      <c r="C9" s="92"/>
      <c r="D9" s="79" t="s">
        <v>10</v>
      </c>
      <c r="E9" s="81" t="s">
        <v>11</v>
      </c>
      <c r="F9" s="72" t="s">
        <v>12</v>
      </c>
      <c r="G9" s="73"/>
      <c r="H9" s="74"/>
      <c r="I9" s="72" t="s">
        <v>13</v>
      </c>
      <c r="J9" s="73"/>
      <c r="K9" s="74"/>
      <c r="L9" s="72" t="s">
        <v>14</v>
      </c>
      <c r="M9" s="73"/>
      <c r="N9" s="74"/>
      <c r="O9" s="72" t="s">
        <v>15</v>
      </c>
      <c r="P9" s="73"/>
      <c r="Q9" s="74"/>
      <c r="R9" s="72" t="s">
        <v>16</v>
      </c>
      <c r="S9" s="73"/>
      <c r="T9" s="74"/>
      <c r="U9" s="72" t="s">
        <v>17</v>
      </c>
      <c r="V9" s="73"/>
      <c r="W9" s="74"/>
      <c r="X9" s="11" t="s">
        <v>18</v>
      </c>
      <c r="Y9" s="3"/>
      <c r="Z9" s="3"/>
      <c r="AA9" s="3"/>
      <c r="AB9" s="3"/>
    </row>
    <row r="10" spans="1:28" x14ac:dyDescent="0.25">
      <c r="A10" s="96" t="s">
        <v>8</v>
      </c>
      <c r="B10" s="93"/>
      <c r="C10" s="94"/>
      <c r="D10" s="80"/>
      <c r="E10" s="82"/>
      <c r="F10" s="12" t="s">
        <v>19</v>
      </c>
      <c r="G10" s="12" t="s">
        <v>10</v>
      </c>
      <c r="H10" s="13" t="s">
        <v>20</v>
      </c>
      <c r="I10" s="12" t="s">
        <v>19</v>
      </c>
      <c r="J10" s="12" t="s">
        <v>10</v>
      </c>
      <c r="K10" s="13" t="s">
        <v>20</v>
      </c>
      <c r="L10" s="12" t="s">
        <v>19</v>
      </c>
      <c r="M10" s="12" t="s">
        <v>10</v>
      </c>
      <c r="N10" s="13" t="s">
        <v>20</v>
      </c>
      <c r="O10" s="12" t="s">
        <v>19</v>
      </c>
      <c r="P10" s="12" t="s">
        <v>10</v>
      </c>
      <c r="Q10" s="13" t="s">
        <v>20</v>
      </c>
      <c r="R10" s="12" t="s">
        <v>19</v>
      </c>
      <c r="S10" s="12" t="s">
        <v>10</v>
      </c>
      <c r="T10" s="13" t="s">
        <v>20</v>
      </c>
      <c r="U10" s="12" t="s">
        <v>19</v>
      </c>
      <c r="V10" s="12" t="s">
        <v>10</v>
      </c>
      <c r="W10" s="13" t="s">
        <v>20</v>
      </c>
      <c r="X10" s="14"/>
      <c r="Y10" s="3"/>
      <c r="Z10" s="3"/>
      <c r="AA10" s="3"/>
      <c r="AB10" s="3"/>
    </row>
    <row r="11" spans="1:28" ht="27" customHeight="1" x14ac:dyDescent="0.3">
      <c r="A11" s="15" t="s">
        <v>21</v>
      </c>
      <c r="B11" s="2" t="s">
        <v>61</v>
      </c>
      <c r="C11" s="1"/>
      <c r="D11" s="16">
        <v>7.0300000000000001E-2</v>
      </c>
      <c r="E11" s="17">
        <v>299046.21000000002</v>
      </c>
      <c r="F11" s="18">
        <f>G11*E11</f>
        <v>169828.34265899999</v>
      </c>
      <c r="G11" s="19">
        <v>0.56789999999999996</v>
      </c>
      <c r="H11" s="20">
        <f>G11</f>
        <v>0.56789999999999996</v>
      </c>
      <c r="I11" s="18">
        <f>J11*E11</f>
        <v>5472.5456430000004</v>
      </c>
      <c r="J11" s="19">
        <v>1.83E-2</v>
      </c>
      <c r="K11" s="103">
        <f>H11+J11</f>
        <v>0.58619999999999994</v>
      </c>
      <c r="L11" s="101">
        <f>M11*E11</f>
        <v>5472.5456430000004</v>
      </c>
      <c r="M11" s="102">
        <v>1.83E-2</v>
      </c>
      <c r="N11" s="103">
        <f>K11+M11</f>
        <v>0.60449999999999993</v>
      </c>
      <c r="O11" s="101">
        <f>P11*E11</f>
        <v>5472.5456430000004</v>
      </c>
      <c r="P11" s="19">
        <v>1.83E-2</v>
      </c>
      <c r="Q11" s="103">
        <f>N11+P11</f>
        <v>0.62279999999999991</v>
      </c>
      <c r="R11" s="101">
        <f>S11*E11</f>
        <v>44498.076048000003</v>
      </c>
      <c r="S11" s="102">
        <v>0.14879999999999999</v>
      </c>
      <c r="T11" s="103">
        <f>Q11+S11</f>
        <v>0.77159999999999984</v>
      </c>
      <c r="U11" s="101">
        <f>V11*E11</f>
        <v>5472.5456430000004</v>
      </c>
      <c r="V11" s="102">
        <v>1.83E-2</v>
      </c>
      <c r="W11" s="103">
        <f>T11+V11</f>
        <v>0.78989999999999982</v>
      </c>
      <c r="X11" s="103">
        <f>G11+J11+M11+P11+S11+V11</f>
        <v>0.78989999999999982</v>
      </c>
      <c r="Y11" s="3"/>
      <c r="Z11" s="21"/>
      <c r="AA11" s="3"/>
      <c r="AB11" s="21"/>
    </row>
    <row r="12" spans="1:28" ht="27" customHeight="1" x14ac:dyDescent="0.3">
      <c r="A12" s="15" t="s">
        <v>22</v>
      </c>
      <c r="B12" s="2" t="s">
        <v>62</v>
      </c>
      <c r="C12" s="1"/>
      <c r="D12" s="16">
        <v>8.2600000000000007E-2</v>
      </c>
      <c r="E12" s="17">
        <v>351591.41</v>
      </c>
      <c r="F12" s="18">
        <f>G12*E12</f>
        <v>351591.41</v>
      </c>
      <c r="G12" s="19">
        <v>1</v>
      </c>
      <c r="H12" s="103">
        <f t="shared" ref="H12:H31" si="0">G12</f>
        <v>1</v>
      </c>
      <c r="I12" s="18">
        <f t="shared" ref="I12:I31" si="1">J12*E12</f>
        <v>0</v>
      </c>
      <c r="J12" s="19"/>
      <c r="K12" s="103">
        <f t="shared" ref="K12:K31" si="2">H12+J12</f>
        <v>1</v>
      </c>
      <c r="L12" s="101">
        <f t="shared" ref="L12:L31" si="3">M12*E12</f>
        <v>0</v>
      </c>
      <c r="M12" s="19"/>
      <c r="N12" s="103">
        <f t="shared" ref="N12:N31" si="4">K12+M12</f>
        <v>1</v>
      </c>
      <c r="O12" s="101">
        <f t="shared" ref="O12:O31" si="5">P12*E12</f>
        <v>0</v>
      </c>
      <c r="P12" s="19"/>
      <c r="Q12" s="103">
        <f t="shared" ref="Q12:Q31" si="6">N12+P12</f>
        <v>1</v>
      </c>
      <c r="R12" s="101">
        <f t="shared" ref="R12:R31" si="7">S12*E12</f>
        <v>0</v>
      </c>
      <c r="S12" s="19"/>
      <c r="T12" s="103">
        <f t="shared" ref="T12:T31" si="8">Q12+S12</f>
        <v>1</v>
      </c>
      <c r="U12" s="101">
        <f t="shared" ref="U12:U31" si="9">V12*E12</f>
        <v>0</v>
      </c>
      <c r="V12" s="19"/>
      <c r="W12" s="103">
        <f t="shared" ref="W12:W31" si="10">T12+V12</f>
        <v>1</v>
      </c>
      <c r="X12" s="103">
        <f t="shared" ref="X12:X31" si="11">G12+J12+M12+P12+S12+V12</f>
        <v>1</v>
      </c>
      <c r="Y12" s="3"/>
      <c r="Z12" s="21"/>
      <c r="AA12" s="3"/>
      <c r="AB12" s="21"/>
    </row>
    <row r="13" spans="1:28" ht="27" customHeight="1" x14ac:dyDescent="0.3">
      <c r="A13" s="15" t="s">
        <v>23</v>
      </c>
      <c r="B13" s="2" t="s">
        <v>69</v>
      </c>
      <c r="C13" s="1"/>
      <c r="D13" s="16">
        <v>0.1351</v>
      </c>
      <c r="E13" s="17">
        <v>575229.91</v>
      </c>
      <c r="F13" s="18">
        <f t="shared" ref="F13:F31" si="12">G13*E13</f>
        <v>0</v>
      </c>
      <c r="G13" s="19"/>
      <c r="H13" s="103">
        <f t="shared" si="0"/>
        <v>0</v>
      </c>
      <c r="I13" s="18">
        <f t="shared" si="1"/>
        <v>86284.486499999999</v>
      </c>
      <c r="J13" s="19">
        <v>0.15</v>
      </c>
      <c r="K13" s="103">
        <f t="shared" si="2"/>
        <v>0.15</v>
      </c>
      <c r="L13" s="101">
        <f t="shared" si="3"/>
        <v>143807.47750000001</v>
      </c>
      <c r="M13" s="19">
        <v>0.25</v>
      </c>
      <c r="N13" s="103">
        <f t="shared" si="4"/>
        <v>0.4</v>
      </c>
      <c r="O13" s="101">
        <f t="shared" si="5"/>
        <v>345137.946</v>
      </c>
      <c r="P13" s="19">
        <v>0.6</v>
      </c>
      <c r="Q13" s="103">
        <f t="shared" si="6"/>
        <v>1</v>
      </c>
      <c r="R13" s="101">
        <f t="shared" si="7"/>
        <v>0</v>
      </c>
      <c r="S13" s="19"/>
      <c r="T13" s="103">
        <f t="shared" si="8"/>
        <v>1</v>
      </c>
      <c r="U13" s="101">
        <f t="shared" si="9"/>
        <v>0</v>
      </c>
      <c r="V13" s="19"/>
      <c r="W13" s="103">
        <f t="shared" si="10"/>
        <v>1</v>
      </c>
      <c r="X13" s="103">
        <f t="shared" si="11"/>
        <v>1</v>
      </c>
      <c r="Y13" s="3"/>
      <c r="Z13" s="21"/>
      <c r="AA13" s="3"/>
      <c r="AB13" s="21"/>
    </row>
    <row r="14" spans="1:28" ht="27" customHeight="1" x14ac:dyDescent="0.3">
      <c r="A14" s="15" t="s">
        <v>24</v>
      </c>
      <c r="B14" s="2" t="s">
        <v>63</v>
      </c>
      <c r="C14" s="1"/>
      <c r="D14" s="16">
        <v>9.3100000000000002E-2</v>
      </c>
      <c r="E14" s="17">
        <v>396152.41</v>
      </c>
      <c r="F14" s="18">
        <f t="shared" si="12"/>
        <v>0</v>
      </c>
      <c r="G14" s="19"/>
      <c r="H14" s="103">
        <f t="shared" si="0"/>
        <v>0</v>
      </c>
      <c r="I14" s="18">
        <f t="shared" si="1"/>
        <v>0</v>
      </c>
      <c r="J14" s="19"/>
      <c r="K14" s="103">
        <f t="shared" si="2"/>
        <v>0</v>
      </c>
      <c r="L14" s="101">
        <f t="shared" si="3"/>
        <v>0</v>
      </c>
      <c r="M14" s="19"/>
      <c r="N14" s="103">
        <f t="shared" si="4"/>
        <v>0</v>
      </c>
      <c r="O14" s="101">
        <f t="shared" si="5"/>
        <v>39615.241000000002</v>
      </c>
      <c r="P14" s="19">
        <v>0.1</v>
      </c>
      <c r="Q14" s="103">
        <f t="shared" si="6"/>
        <v>0.1</v>
      </c>
      <c r="R14" s="101">
        <f t="shared" si="7"/>
        <v>356537.16899999999</v>
      </c>
      <c r="S14" s="19">
        <v>0.9</v>
      </c>
      <c r="T14" s="103">
        <f t="shared" si="8"/>
        <v>1</v>
      </c>
      <c r="U14" s="101">
        <f t="shared" si="9"/>
        <v>0</v>
      </c>
      <c r="V14" s="19"/>
      <c r="W14" s="103">
        <f t="shared" si="10"/>
        <v>1</v>
      </c>
      <c r="X14" s="103">
        <f t="shared" si="11"/>
        <v>1</v>
      </c>
      <c r="Y14" s="3"/>
      <c r="Z14" s="21"/>
      <c r="AA14" s="3"/>
      <c r="AB14" s="21"/>
    </row>
    <row r="15" spans="1:28" ht="27" customHeight="1" x14ac:dyDescent="0.3">
      <c r="A15" s="15" t="s">
        <v>25</v>
      </c>
      <c r="B15" s="2" t="s">
        <v>26</v>
      </c>
      <c r="C15" s="1"/>
      <c r="D15" s="16">
        <v>3.8399999999999997E-2</v>
      </c>
      <c r="E15" s="17">
        <v>163425.04999999999</v>
      </c>
      <c r="F15" s="18">
        <f t="shared" si="12"/>
        <v>0</v>
      </c>
      <c r="G15" s="19"/>
      <c r="H15" s="103">
        <f t="shared" si="0"/>
        <v>0</v>
      </c>
      <c r="I15" s="18">
        <f t="shared" si="1"/>
        <v>0</v>
      </c>
      <c r="J15" s="19"/>
      <c r="K15" s="103">
        <f t="shared" si="2"/>
        <v>0</v>
      </c>
      <c r="L15" s="101">
        <f t="shared" si="3"/>
        <v>0</v>
      </c>
      <c r="M15" s="19"/>
      <c r="N15" s="103">
        <f t="shared" si="4"/>
        <v>0</v>
      </c>
      <c r="O15" s="101">
        <f t="shared" si="5"/>
        <v>81712.524999999994</v>
      </c>
      <c r="P15" s="19">
        <v>0.5</v>
      </c>
      <c r="Q15" s="103">
        <f t="shared" si="6"/>
        <v>0.5</v>
      </c>
      <c r="R15" s="101">
        <f t="shared" si="7"/>
        <v>81712.524999999994</v>
      </c>
      <c r="S15" s="19">
        <v>0.5</v>
      </c>
      <c r="T15" s="103">
        <f t="shared" si="8"/>
        <v>1</v>
      </c>
      <c r="U15" s="101">
        <f t="shared" si="9"/>
        <v>0</v>
      </c>
      <c r="V15" s="19"/>
      <c r="W15" s="103">
        <f t="shared" si="10"/>
        <v>1</v>
      </c>
      <c r="X15" s="103">
        <f t="shared" si="11"/>
        <v>1</v>
      </c>
      <c r="Y15" s="3"/>
      <c r="Z15" s="21"/>
      <c r="AA15" s="3"/>
      <c r="AB15" s="21"/>
    </row>
    <row r="16" spans="1:28" ht="27" customHeight="1" x14ac:dyDescent="0.3">
      <c r="A16" s="15" t="s">
        <v>27</v>
      </c>
      <c r="B16" s="2" t="s">
        <v>64</v>
      </c>
      <c r="C16" s="1"/>
      <c r="D16" s="16">
        <v>1.4500000000000001E-2</v>
      </c>
      <c r="E16" s="17">
        <v>61644.7</v>
      </c>
      <c r="F16" s="18">
        <f t="shared" si="12"/>
        <v>0</v>
      </c>
      <c r="G16" s="19"/>
      <c r="H16" s="103">
        <f t="shared" si="0"/>
        <v>0</v>
      </c>
      <c r="I16" s="18">
        <f t="shared" si="1"/>
        <v>0</v>
      </c>
      <c r="J16" s="19"/>
      <c r="K16" s="103">
        <f t="shared" si="2"/>
        <v>0</v>
      </c>
      <c r="L16" s="101">
        <f t="shared" si="3"/>
        <v>0</v>
      </c>
      <c r="M16" s="19"/>
      <c r="N16" s="103">
        <f t="shared" si="4"/>
        <v>0</v>
      </c>
      <c r="O16" s="101">
        <f t="shared" si="5"/>
        <v>0</v>
      </c>
      <c r="P16" s="19"/>
      <c r="Q16" s="103">
        <f t="shared" si="6"/>
        <v>0</v>
      </c>
      <c r="R16" s="101">
        <f t="shared" si="7"/>
        <v>0</v>
      </c>
      <c r="S16" s="19"/>
      <c r="T16" s="103">
        <f t="shared" si="8"/>
        <v>0</v>
      </c>
      <c r="U16" s="101">
        <f t="shared" si="9"/>
        <v>61644.7</v>
      </c>
      <c r="V16" s="19">
        <v>1</v>
      </c>
      <c r="W16" s="103">
        <f t="shared" si="10"/>
        <v>1</v>
      </c>
      <c r="X16" s="103">
        <f t="shared" si="11"/>
        <v>1</v>
      </c>
      <c r="Y16" s="3"/>
      <c r="Z16" s="21"/>
      <c r="AA16" s="3"/>
      <c r="AB16" s="21"/>
    </row>
    <row r="17" spans="1:28" ht="27" customHeight="1" x14ac:dyDescent="0.3">
      <c r="A17" s="15" t="s">
        <v>28</v>
      </c>
      <c r="B17" s="2" t="s">
        <v>65</v>
      </c>
      <c r="C17" s="1"/>
      <c r="D17" s="16">
        <v>9.3700000000000006E-2</v>
      </c>
      <c r="E17" s="17">
        <v>398935.66</v>
      </c>
      <c r="F17" s="18">
        <f t="shared" si="12"/>
        <v>0</v>
      </c>
      <c r="G17" s="19"/>
      <c r="H17" s="103">
        <f t="shared" si="0"/>
        <v>0</v>
      </c>
      <c r="I17" s="18">
        <f t="shared" si="1"/>
        <v>0</v>
      </c>
      <c r="J17" s="19"/>
      <c r="K17" s="103">
        <f t="shared" si="2"/>
        <v>0</v>
      </c>
      <c r="L17" s="101">
        <f t="shared" si="3"/>
        <v>0</v>
      </c>
      <c r="M17" s="19"/>
      <c r="N17" s="103">
        <f t="shared" si="4"/>
        <v>0</v>
      </c>
      <c r="O17" s="101">
        <f t="shared" si="5"/>
        <v>0</v>
      </c>
      <c r="P17" s="19"/>
      <c r="Q17" s="103">
        <f t="shared" si="6"/>
        <v>0</v>
      </c>
      <c r="R17" s="101">
        <f t="shared" si="7"/>
        <v>0</v>
      </c>
      <c r="S17" s="19"/>
      <c r="T17" s="103">
        <f t="shared" si="8"/>
        <v>0</v>
      </c>
      <c r="U17" s="101">
        <f t="shared" si="9"/>
        <v>0</v>
      </c>
      <c r="V17" s="19"/>
      <c r="W17" s="103">
        <f t="shared" si="10"/>
        <v>0</v>
      </c>
      <c r="X17" s="103">
        <f t="shared" si="11"/>
        <v>0</v>
      </c>
      <c r="Y17" s="3"/>
      <c r="Z17" s="21"/>
      <c r="AA17" s="3"/>
      <c r="AB17" s="21"/>
    </row>
    <row r="18" spans="1:28" ht="27" customHeight="1" x14ac:dyDescent="0.3">
      <c r="A18" s="15" t="s">
        <v>29</v>
      </c>
      <c r="B18" s="2" t="s">
        <v>66</v>
      </c>
      <c r="C18" s="1"/>
      <c r="D18" s="16">
        <v>3.5000000000000003E-2</v>
      </c>
      <c r="E18" s="17">
        <v>148899.41</v>
      </c>
      <c r="F18" s="18">
        <f t="shared" si="12"/>
        <v>0</v>
      </c>
      <c r="G18" s="19"/>
      <c r="H18" s="103">
        <f t="shared" si="0"/>
        <v>0</v>
      </c>
      <c r="I18" s="18">
        <f t="shared" si="1"/>
        <v>0</v>
      </c>
      <c r="J18" s="19"/>
      <c r="K18" s="103">
        <f t="shared" si="2"/>
        <v>0</v>
      </c>
      <c r="L18" s="101">
        <f t="shared" si="3"/>
        <v>0</v>
      </c>
      <c r="M18" s="19"/>
      <c r="N18" s="103">
        <f t="shared" si="4"/>
        <v>0</v>
      </c>
      <c r="O18" s="101">
        <f t="shared" si="5"/>
        <v>0</v>
      </c>
      <c r="P18" s="19"/>
      <c r="Q18" s="103">
        <f t="shared" si="6"/>
        <v>0</v>
      </c>
      <c r="R18" s="101">
        <f t="shared" si="7"/>
        <v>0</v>
      </c>
      <c r="S18" s="19"/>
      <c r="T18" s="103">
        <f t="shared" si="8"/>
        <v>0</v>
      </c>
      <c r="U18" s="101">
        <f t="shared" si="9"/>
        <v>0</v>
      </c>
      <c r="V18" s="19"/>
      <c r="W18" s="103">
        <f t="shared" si="10"/>
        <v>0</v>
      </c>
      <c r="X18" s="103">
        <f t="shared" si="11"/>
        <v>0</v>
      </c>
      <c r="Y18" s="3"/>
      <c r="Z18" s="21"/>
      <c r="AA18" s="3"/>
      <c r="AB18" s="21"/>
    </row>
    <row r="19" spans="1:28" ht="27" customHeight="1" x14ac:dyDescent="0.3">
      <c r="A19" s="15" t="s">
        <v>30</v>
      </c>
      <c r="B19" s="2" t="s">
        <v>67</v>
      </c>
      <c r="C19" s="1"/>
      <c r="D19" s="16">
        <v>5.2200000000000003E-2</v>
      </c>
      <c r="E19" s="17">
        <v>222257.76</v>
      </c>
      <c r="F19" s="18">
        <f t="shared" si="12"/>
        <v>0</v>
      </c>
      <c r="G19" s="19"/>
      <c r="H19" s="103">
        <f t="shared" si="0"/>
        <v>0</v>
      </c>
      <c r="I19" s="18">
        <f t="shared" si="1"/>
        <v>0</v>
      </c>
      <c r="J19" s="19"/>
      <c r="K19" s="103">
        <f t="shared" si="2"/>
        <v>0</v>
      </c>
      <c r="L19" s="101">
        <f t="shared" si="3"/>
        <v>0</v>
      </c>
      <c r="M19" s="19"/>
      <c r="N19" s="103">
        <f t="shared" si="4"/>
        <v>0</v>
      </c>
      <c r="O19" s="101">
        <f t="shared" si="5"/>
        <v>0</v>
      </c>
      <c r="P19" s="19"/>
      <c r="Q19" s="103">
        <f t="shared" si="6"/>
        <v>0</v>
      </c>
      <c r="R19" s="101">
        <f t="shared" si="7"/>
        <v>0</v>
      </c>
      <c r="S19" s="19"/>
      <c r="T19" s="103">
        <f t="shared" si="8"/>
        <v>0</v>
      </c>
      <c r="U19" s="101">
        <f t="shared" si="9"/>
        <v>0</v>
      </c>
      <c r="V19" s="19"/>
      <c r="W19" s="103">
        <f t="shared" si="10"/>
        <v>0</v>
      </c>
      <c r="X19" s="103">
        <f t="shared" si="11"/>
        <v>0</v>
      </c>
      <c r="Y19" s="3"/>
      <c r="Z19" s="21"/>
      <c r="AA19" s="3"/>
      <c r="AB19" s="21"/>
    </row>
    <row r="20" spans="1:28" ht="27" customHeight="1" x14ac:dyDescent="0.3">
      <c r="A20" s="15" t="s">
        <v>31</v>
      </c>
      <c r="B20" s="2" t="s">
        <v>68</v>
      </c>
      <c r="C20" s="1"/>
      <c r="D20" s="16">
        <v>1.35E-2</v>
      </c>
      <c r="E20" s="17">
        <v>57409.5</v>
      </c>
      <c r="F20" s="18">
        <f t="shared" si="12"/>
        <v>0</v>
      </c>
      <c r="G20" s="19"/>
      <c r="H20" s="103">
        <f t="shared" si="0"/>
        <v>0</v>
      </c>
      <c r="I20" s="18">
        <f t="shared" si="1"/>
        <v>0</v>
      </c>
      <c r="J20" s="19"/>
      <c r="K20" s="103">
        <f t="shared" si="2"/>
        <v>0</v>
      </c>
      <c r="L20" s="101">
        <f t="shared" si="3"/>
        <v>0</v>
      </c>
      <c r="M20" s="19"/>
      <c r="N20" s="103">
        <f t="shared" si="4"/>
        <v>0</v>
      </c>
      <c r="O20" s="101">
        <f t="shared" si="5"/>
        <v>0</v>
      </c>
      <c r="P20" s="19"/>
      <c r="Q20" s="103">
        <f t="shared" si="6"/>
        <v>0</v>
      </c>
      <c r="R20" s="101">
        <f t="shared" si="7"/>
        <v>0</v>
      </c>
      <c r="S20" s="19"/>
      <c r="T20" s="103">
        <f t="shared" si="8"/>
        <v>0</v>
      </c>
      <c r="U20" s="101">
        <f t="shared" si="9"/>
        <v>0</v>
      </c>
      <c r="V20" s="19"/>
      <c r="W20" s="103">
        <f t="shared" si="10"/>
        <v>0</v>
      </c>
      <c r="X20" s="103">
        <f t="shared" si="11"/>
        <v>0</v>
      </c>
      <c r="Y20" s="3"/>
      <c r="Z20" s="21"/>
      <c r="AA20" s="3"/>
      <c r="AB20" s="21"/>
    </row>
    <row r="21" spans="1:28" ht="27" customHeight="1" x14ac:dyDescent="0.3">
      <c r="A21" s="15" t="s">
        <v>33</v>
      </c>
      <c r="B21" s="2" t="s">
        <v>70</v>
      </c>
      <c r="C21" s="1"/>
      <c r="D21" s="16">
        <v>1.9099999999999999E-2</v>
      </c>
      <c r="E21" s="17">
        <v>81362.13</v>
      </c>
      <c r="F21" s="18">
        <f t="shared" si="12"/>
        <v>0</v>
      </c>
      <c r="G21" s="19"/>
      <c r="H21" s="103">
        <f t="shared" si="0"/>
        <v>0</v>
      </c>
      <c r="I21" s="18">
        <f t="shared" si="1"/>
        <v>0</v>
      </c>
      <c r="J21" s="19"/>
      <c r="K21" s="103">
        <f t="shared" si="2"/>
        <v>0</v>
      </c>
      <c r="L21" s="101">
        <f t="shared" si="3"/>
        <v>0</v>
      </c>
      <c r="M21" s="19"/>
      <c r="N21" s="103">
        <f t="shared" si="4"/>
        <v>0</v>
      </c>
      <c r="O21" s="101">
        <f t="shared" si="5"/>
        <v>0</v>
      </c>
      <c r="P21" s="19"/>
      <c r="Q21" s="103">
        <f t="shared" si="6"/>
        <v>0</v>
      </c>
      <c r="R21" s="101">
        <f t="shared" si="7"/>
        <v>0</v>
      </c>
      <c r="S21" s="19"/>
      <c r="T21" s="103">
        <f t="shared" si="8"/>
        <v>0</v>
      </c>
      <c r="U21" s="101">
        <f t="shared" si="9"/>
        <v>40681.065000000002</v>
      </c>
      <c r="V21" s="19">
        <v>0.5</v>
      </c>
      <c r="W21" s="103">
        <f t="shared" si="10"/>
        <v>0.5</v>
      </c>
      <c r="X21" s="103">
        <f t="shared" si="11"/>
        <v>0.5</v>
      </c>
      <c r="Y21" s="3"/>
      <c r="Z21" s="21"/>
      <c r="AA21" s="3"/>
      <c r="AB21" s="21"/>
    </row>
    <row r="22" spans="1:28" ht="27" customHeight="1" x14ac:dyDescent="0.3">
      <c r="A22" s="15" t="s">
        <v>34</v>
      </c>
      <c r="B22" s="2" t="s">
        <v>38</v>
      </c>
      <c r="C22" s="1"/>
      <c r="D22" s="16">
        <v>4.07E-2</v>
      </c>
      <c r="E22" s="17">
        <v>173169.27</v>
      </c>
      <c r="F22" s="18">
        <f t="shared" si="12"/>
        <v>0</v>
      </c>
      <c r="G22" s="19"/>
      <c r="H22" s="103">
        <f t="shared" si="0"/>
        <v>0</v>
      </c>
      <c r="I22" s="18">
        <f t="shared" si="1"/>
        <v>0</v>
      </c>
      <c r="J22" s="19"/>
      <c r="K22" s="103">
        <f t="shared" si="2"/>
        <v>0</v>
      </c>
      <c r="L22" s="101">
        <f t="shared" si="3"/>
        <v>0</v>
      </c>
      <c r="M22" s="19"/>
      <c r="N22" s="103">
        <f t="shared" si="4"/>
        <v>0</v>
      </c>
      <c r="O22" s="101">
        <f t="shared" si="5"/>
        <v>0</v>
      </c>
      <c r="P22" s="19"/>
      <c r="Q22" s="103">
        <f t="shared" si="6"/>
        <v>0</v>
      </c>
      <c r="R22" s="101">
        <f t="shared" si="7"/>
        <v>0</v>
      </c>
      <c r="S22" s="19"/>
      <c r="T22" s="103">
        <f t="shared" si="8"/>
        <v>0</v>
      </c>
      <c r="U22" s="101">
        <f t="shared" si="9"/>
        <v>0</v>
      </c>
      <c r="V22" s="19"/>
      <c r="W22" s="103">
        <f t="shared" si="10"/>
        <v>0</v>
      </c>
      <c r="X22" s="103">
        <f t="shared" si="11"/>
        <v>0</v>
      </c>
      <c r="Y22" s="3"/>
      <c r="Z22" s="21"/>
      <c r="AA22" s="3"/>
      <c r="AB22" s="21"/>
    </row>
    <row r="23" spans="1:28" ht="27" customHeight="1" x14ac:dyDescent="0.3">
      <c r="A23" s="15" t="s">
        <v>35</v>
      </c>
      <c r="B23" s="2" t="s">
        <v>71</v>
      </c>
      <c r="C23" s="1"/>
      <c r="D23" s="16">
        <v>1.26E-2</v>
      </c>
      <c r="E23" s="17">
        <v>53833.760000000002</v>
      </c>
      <c r="F23" s="18">
        <f t="shared" si="12"/>
        <v>0</v>
      </c>
      <c r="G23" s="19"/>
      <c r="H23" s="103">
        <f t="shared" si="0"/>
        <v>0</v>
      </c>
      <c r="I23" s="18">
        <f t="shared" si="1"/>
        <v>0</v>
      </c>
      <c r="J23" s="19"/>
      <c r="K23" s="103">
        <f t="shared" si="2"/>
        <v>0</v>
      </c>
      <c r="L23" s="101">
        <f t="shared" si="3"/>
        <v>0</v>
      </c>
      <c r="M23" s="19"/>
      <c r="N23" s="103">
        <f t="shared" si="4"/>
        <v>0</v>
      </c>
      <c r="O23" s="101">
        <f t="shared" si="5"/>
        <v>0</v>
      </c>
      <c r="P23" s="19"/>
      <c r="Q23" s="103">
        <f t="shared" si="6"/>
        <v>0</v>
      </c>
      <c r="R23" s="101">
        <f t="shared" si="7"/>
        <v>0</v>
      </c>
      <c r="S23" s="19"/>
      <c r="T23" s="103">
        <f t="shared" si="8"/>
        <v>0</v>
      </c>
      <c r="U23" s="101">
        <f t="shared" si="9"/>
        <v>0</v>
      </c>
      <c r="V23" s="19"/>
      <c r="W23" s="103">
        <f t="shared" si="10"/>
        <v>0</v>
      </c>
      <c r="X23" s="103">
        <f t="shared" si="11"/>
        <v>0</v>
      </c>
      <c r="Y23" s="3"/>
      <c r="Z23" s="21"/>
      <c r="AA23" s="3"/>
      <c r="AB23" s="21"/>
    </row>
    <row r="24" spans="1:28" ht="27" customHeight="1" x14ac:dyDescent="0.3">
      <c r="A24" s="15" t="s">
        <v>37</v>
      </c>
      <c r="B24" s="2" t="s">
        <v>32</v>
      </c>
      <c r="C24" s="1"/>
      <c r="D24" s="16">
        <v>2.75E-2</v>
      </c>
      <c r="E24" s="17">
        <v>116999.48</v>
      </c>
      <c r="F24" s="18">
        <f t="shared" si="12"/>
        <v>0</v>
      </c>
      <c r="G24" s="19"/>
      <c r="H24" s="103">
        <f t="shared" si="0"/>
        <v>0</v>
      </c>
      <c r="I24" s="18">
        <f t="shared" si="1"/>
        <v>0</v>
      </c>
      <c r="J24" s="19"/>
      <c r="K24" s="103">
        <f t="shared" si="2"/>
        <v>0</v>
      </c>
      <c r="L24" s="101">
        <f t="shared" si="3"/>
        <v>0</v>
      </c>
      <c r="M24" s="19"/>
      <c r="N24" s="103">
        <f t="shared" si="4"/>
        <v>0</v>
      </c>
      <c r="O24" s="101">
        <f t="shared" si="5"/>
        <v>0</v>
      </c>
      <c r="P24" s="19"/>
      <c r="Q24" s="103">
        <f t="shared" si="6"/>
        <v>0</v>
      </c>
      <c r="R24" s="101">
        <f t="shared" si="7"/>
        <v>0</v>
      </c>
      <c r="S24" s="19"/>
      <c r="T24" s="103">
        <f t="shared" si="8"/>
        <v>0</v>
      </c>
      <c r="U24" s="101">
        <f t="shared" si="9"/>
        <v>0</v>
      </c>
      <c r="V24" s="19"/>
      <c r="W24" s="103">
        <f t="shared" si="10"/>
        <v>0</v>
      </c>
      <c r="X24" s="103">
        <f t="shared" si="11"/>
        <v>0</v>
      </c>
      <c r="Y24" s="3"/>
      <c r="Z24" s="21"/>
      <c r="AA24" s="3"/>
      <c r="AB24" s="21"/>
    </row>
    <row r="25" spans="1:28" ht="27" customHeight="1" x14ac:dyDescent="0.3">
      <c r="A25" s="15" t="s">
        <v>39</v>
      </c>
      <c r="B25" s="2" t="s">
        <v>72</v>
      </c>
      <c r="C25" s="1"/>
      <c r="D25" s="16">
        <v>8.5000000000000006E-2</v>
      </c>
      <c r="E25" s="17">
        <v>361852.9</v>
      </c>
      <c r="F25" s="18">
        <f t="shared" si="12"/>
        <v>0</v>
      </c>
      <c r="G25" s="19"/>
      <c r="H25" s="103">
        <f t="shared" si="0"/>
        <v>0</v>
      </c>
      <c r="I25" s="18">
        <f t="shared" si="1"/>
        <v>0</v>
      </c>
      <c r="J25" s="19"/>
      <c r="K25" s="103">
        <f t="shared" si="2"/>
        <v>0</v>
      </c>
      <c r="L25" s="101">
        <f t="shared" si="3"/>
        <v>0</v>
      </c>
      <c r="M25" s="19"/>
      <c r="N25" s="103">
        <f t="shared" si="4"/>
        <v>0</v>
      </c>
      <c r="O25" s="101">
        <f t="shared" si="5"/>
        <v>0</v>
      </c>
      <c r="P25" s="19"/>
      <c r="Q25" s="103">
        <f t="shared" si="6"/>
        <v>0</v>
      </c>
      <c r="R25" s="101">
        <f t="shared" si="7"/>
        <v>36185.29</v>
      </c>
      <c r="S25" s="19">
        <v>0.1</v>
      </c>
      <c r="T25" s="103">
        <f t="shared" si="8"/>
        <v>0.1</v>
      </c>
      <c r="U25" s="101">
        <f t="shared" si="9"/>
        <v>0</v>
      </c>
      <c r="V25" s="19"/>
      <c r="W25" s="103">
        <f t="shared" si="10"/>
        <v>0.1</v>
      </c>
      <c r="X25" s="103">
        <f t="shared" si="11"/>
        <v>0.1</v>
      </c>
      <c r="Y25" s="3"/>
      <c r="Z25" s="21"/>
      <c r="AA25" s="3"/>
      <c r="AB25" s="21"/>
    </row>
    <row r="26" spans="1:28" ht="27" customHeight="1" x14ac:dyDescent="0.3">
      <c r="A26" s="15" t="s">
        <v>40</v>
      </c>
      <c r="B26" s="2" t="s">
        <v>73</v>
      </c>
      <c r="C26" s="1"/>
      <c r="D26" s="16">
        <v>0.1244</v>
      </c>
      <c r="E26" s="17">
        <v>529608.47</v>
      </c>
      <c r="F26" s="18">
        <f t="shared" si="12"/>
        <v>0</v>
      </c>
      <c r="G26" s="19"/>
      <c r="H26" s="103">
        <f t="shared" si="0"/>
        <v>0</v>
      </c>
      <c r="I26" s="18">
        <f t="shared" si="1"/>
        <v>0</v>
      </c>
      <c r="J26" s="19"/>
      <c r="K26" s="103">
        <f t="shared" si="2"/>
        <v>0</v>
      </c>
      <c r="L26" s="101">
        <f t="shared" si="3"/>
        <v>0</v>
      </c>
      <c r="M26" s="19"/>
      <c r="N26" s="103">
        <f t="shared" si="4"/>
        <v>0</v>
      </c>
      <c r="O26" s="101">
        <f t="shared" si="5"/>
        <v>0</v>
      </c>
      <c r="P26" s="19"/>
      <c r="Q26" s="103">
        <f t="shared" si="6"/>
        <v>0</v>
      </c>
      <c r="R26" s="101">
        <f t="shared" si="7"/>
        <v>52960.847000000002</v>
      </c>
      <c r="S26" s="19">
        <v>0.1</v>
      </c>
      <c r="T26" s="103">
        <f t="shared" si="8"/>
        <v>0.1</v>
      </c>
      <c r="U26" s="101">
        <f t="shared" si="9"/>
        <v>0</v>
      </c>
      <c r="V26" s="19"/>
      <c r="W26" s="103">
        <f t="shared" si="10"/>
        <v>0.1</v>
      </c>
      <c r="X26" s="103">
        <f t="shared" si="11"/>
        <v>0.1</v>
      </c>
      <c r="Y26" s="3"/>
      <c r="Z26" s="21"/>
      <c r="AA26" s="3"/>
      <c r="AB26" s="21"/>
    </row>
    <row r="27" spans="1:28" ht="27" customHeight="1" x14ac:dyDescent="0.3">
      <c r="A27" s="15" t="s">
        <v>42</v>
      </c>
      <c r="B27" s="2" t="s">
        <v>41</v>
      </c>
      <c r="C27" s="1"/>
      <c r="D27" s="16">
        <v>4.3999999999999997E-2</v>
      </c>
      <c r="E27" s="17">
        <v>187365.28</v>
      </c>
      <c r="F27" s="18">
        <f t="shared" si="12"/>
        <v>0</v>
      </c>
      <c r="G27" s="19"/>
      <c r="H27" s="103">
        <f t="shared" si="0"/>
        <v>0</v>
      </c>
      <c r="I27" s="18">
        <f t="shared" si="1"/>
        <v>0</v>
      </c>
      <c r="J27" s="19"/>
      <c r="K27" s="103">
        <f t="shared" si="2"/>
        <v>0</v>
      </c>
      <c r="L27" s="101">
        <f t="shared" si="3"/>
        <v>0</v>
      </c>
      <c r="M27" s="19"/>
      <c r="N27" s="103">
        <f t="shared" si="4"/>
        <v>0</v>
      </c>
      <c r="O27" s="101">
        <f t="shared" si="5"/>
        <v>0</v>
      </c>
      <c r="P27" s="19"/>
      <c r="Q27" s="103">
        <f t="shared" si="6"/>
        <v>0</v>
      </c>
      <c r="R27" s="101">
        <f t="shared" si="7"/>
        <v>0</v>
      </c>
      <c r="S27" s="19"/>
      <c r="T27" s="103">
        <f t="shared" si="8"/>
        <v>0</v>
      </c>
      <c r="U27" s="101">
        <f t="shared" si="9"/>
        <v>0</v>
      </c>
      <c r="V27" s="19"/>
      <c r="W27" s="103">
        <f t="shared" si="10"/>
        <v>0</v>
      </c>
      <c r="X27" s="103">
        <f t="shared" si="11"/>
        <v>0</v>
      </c>
      <c r="Y27" s="3"/>
      <c r="Z27" s="21"/>
      <c r="AA27" s="3"/>
      <c r="AB27" s="21"/>
    </row>
    <row r="28" spans="1:28" ht="27" customHeight="1" x14ac:dyDescent="0.3">
      <c r="A28" s="15" t="s">
        <v>43</v>
      </c>
      <c r="B28" s="2" t="s">
        <v>74</v>
      </c>
      <c r="C28" s="1"/>
      <c r="D28" s="16">
        <v>5.7000000000000002E-3</v>
      </c>
      <c r="E28" s="17">
        <v>24392.9</v>
      </c>
      <c r="F28" s="18">
        <f t="shared" si="12"/>
        <v>0</v>
      </c>
      <c r="G28" s="19"/>
      <c r="H28" s="103">
        <f t="shared" si="0"/>
        <v>0</v>
      </c>
      <c r="I28" s="18">
        <f t="shared" si="1"/>
        <v>0</v>
      </c>
      <c r="J28" s="19"/>
      <c r="K28" s="103">
        <f t="shared" si="2"/>
        <v>0</v>
      </c>
      <c r="L28" s="101">
        <f t="shared" si="3"/>
        <v>0</v>
      </c>
      <c r="M28" s="19"/>
      <c r="N28" s="103">
        <f t="shared" si="4"/>
        <v>0</v>
      </c>
      <c r="O28" s="101">
        <f t="shared" si="5"/>
        <v>0</v>
      </c>
      <c r="P28" s="19"/>
      <c r="Q28" s="103">
        <f t="shared" si="6"/>
        <v>0</v>
      </c>
      <c r="R28" s="101">
        <f t="shared" si="7"/>
        <v>0</v>
      </c>
      <c r="S28" s="19"/>
      <c r="T28" s="103">
        <f t="shared" si="8"/>
        <v>0</v>
      </c>
      <c r="U28" s="101">
        <f t="shared" si="9"/>
        <v>0</v>
      </c>
      <c r="V28" s="19"/>
      <c r="W28" s="103">
        <f t="shared" si="10"/>
        <v>0</v>
      </c>
      <c r="X28" s="103">
        <f t="shared" si="11"/>
        <v>0</v>
      </c>
      <c r="Y28" s="3"/>
      <c r="Z28" s="21"/>
      <c r="AA28" s="3"/>
      <c r="AB28" s="21"/>
    </row>
    <row r="29" spans="1:28" ht="27" customHeight="1" x14ac:dyDescent="0.3">
      <c r="A29" s="15" t="s">
        <v>45</v>
      </c>
      <c r="B29" s="2" t="s">
        <v>44</v>
      </c>
      <c r="C29" s="1"/>
      <c r="D29" s="16">
        <v>6.7999999999999996E-3</v>
      </c>
      <c r="E29" s="17">
        <v>28861.39</v>
      </c>
      <c r="F29" s="18">
        <f t="shared" si="12"/>
        <v>0</v>
      </c>
      <c r="G29" s="19"/>
      <c r="H29" s="103">
        <f t="shared" si="0"/>
        <v>0</v>
      </c>
      <c r="I29" s="18">
        <f t="shared" si="1"/>
        <v>0</v>
      </c>
      <c r="J29" s="19"/>
      <c r="K29" s="103">
        <f t="shared" si="2"/>
        <v>0</v>
      </c>
      <c r="L29" s="101">
        <f t="shared" si="3"/>
        <v>0</v>
      </c>
      <c r="M29" s="19"/>
      <c r="N29" s="103">
        <f t="shared" si="4"/>
        <v>0</v>
      </c>
      <c r="O29" s="101">
        <f t="shared" si="5"/>
        <v>0</v>
      </c>
      <c r="P29" s="19"/>
      <c r="Q29" s="103">
        <f t="shared" si="6"/>
        <v>0</v>
      </c>
      <c r="R29" s="101">
        <f t="shared" si="7"/>
        <v>0</v>
      </c>
      <c r="S29" s="19"/>
      <c r="T29" s="103">
        <f t="shared" si="8"/>
        <v>0</v>
      </c>
      <c r="U29" s="101">
        <f t="shared" si="9"/>
        <v>0</v>
      </c>
      <c r="V29" s="19"/>
      <c r="W29" s="103">
        <f t="shared" si="10"/>
        <v>0</v>
      </c>
      <c r="X29" s="103">
        <f t="shared" si="11"/>
        <v>0</v>
      </c>
      <c r="Y29" s="3"/>
      <c r="Z29" s="21"/>
      <c r="AA29" s="3"/>
      <c r="AB29" s="21"/>
    </row>
    <row r="30" spans="1:28" ht="27" customHeight="1" x14ac:dyDescent="0.3">
      <c r="A30" s="15" t="s">
        <v>47</v>
      </c>
      <c r="B30" s="2" t="s">
        <v>36</v>
      </c>
      <c r="C30" s="1"/>
      <c r="D30" s="16">
        <v>2.3E-3</v>
      </c>
      <c r="E30" s="17">
        <v>9668.58</v>
      </c>
      <c r="F30" s="18">
        <f t="shared" si="12"/>
        <v>0</v>
      </c>
      <c r="G30" s="19"/>
      <c r="H30" s="103">
        <f t="shared" si="0"/>
        <v>0</v>
      </c>
      <c r="I30" s="18">
        <f t="shared" si="1"/>
        <v>0</v>
      </c>
      <c r="J30" s="19"/>
      <c r="K30" s="103">
        <f t="shared" si="2"/>
        <v>0</v>
      </c>
      <c r="L30" s="101">
        <f t="shared" si="3"/>
        <v>0</v>
      </c>
      <c r="M30" s="19"/>
      <c r="N30" s="103">
        <f t="shared" si="4"/>
        <v>0</v>
      </c>
      <c r="O30" s="101">
        <f t="shared" si="5"/>
        <v>0</v>
      </c>
      <c r="P30" s="19"/>
      <c r="Q30" s="103">
        <f t="shared" si="6"/>
        <v>0</v>
      </c>
      <c r="R30" s="101">
        <f t="shared" si="7"/>
        <v>0</v>
      </c>
      <c r="S30" s="19"/>
      <c r="T30" s="103">
        <f t="shared" si="8"/>
        <v>0</v>
      </c>
      <c r="U30" s="101">
        <f t="shared" si="9"/>
        <v>0</v>
      </c>
      <c r="V30" s="19"/>
      <c r="W30" s="103">
        <f t="shared" si="10"/>
        <v>0</v>
      </c>
      <c r="X30" s="103">
        <f t="shared" si="11"/>
        <v>0</v>
      </c>
      <c r="Y30" s="3"/>
      <c r="Z30" s="21"/>
      <c r="AA30" s="3"/>
      <c r="AB30" s="21"/>
    </row>
    <row r="31" spans="1:28" ht="27" customHeight="1" x14ac:dyDescent="0.3">
      <c r="A31" s="15" t="s">
        <v>48</v>
      </c>
      <c r="B31" s="2" t="s">
        <v>46</v>
      </c>
      <c r="C31" s="1"/>
      <c r="D31" s="16">
        <v>3.3999999999999998E-3</v>
      </c>
      <c r="E31" s="17">
        <v>14671.67</v>
      </c>
      <c r="F31" s="18">
        <f t="shared" si="12"/>
        <v>0</v>
      </c>
      <c r="G31" s="19"/>
      <c r="H31" s="103">
        <f t="shared" si="0"/>
        <v>0</v>
      </c>
      <c r="I31" s="18">
        <f t="shared" si="1"/>
        <v>0</v>
      </c>
      <c r="J31" s="19"/>
      <c r="K31" s="103">
        <f t="shared" si="2"/>
        <v>0</v>
      </c>
      <c r="L31" s="101">
        <f t="shared" si="3"/>
        <v>0</v>
      </c>
      <c r="M31" s="19"/>
      <c r="N31" s="103">
        <f t="shared" si="4"/>
        <v>0</v>
      </c>
      <c r="O31" s="101">
        <f t="shared" si="5"/>
        <v>0</v>
      </c>
      <c r="P31" s="19"/>
      <c r="Q31" s="103">
        <f t="shared" si="6"/>
        <v>0</v>
      </c>
      <c r="R31" s="101">
        <f t="shared" si="7"/>
        <v>0</v>
      </c>
      <c r="S31" s="19"/>
      <c r="T31" s="103">
        <f t="shared" si="8"/>
        <v>0</v>
      </c>
      <c r="U31" s="101">
        <f t="shared" si="9"/>
        <v>0</v>
      </c>
      <c r="V31" s="19"/>
      <c r="W31" s="103">
        <f t="shared" si="10"/>
        <v>0</v>
      </c>
      <c r="X31" s="103">
        <f t="shared" si="11"/>
        <v>0</v>
      </c>
      <c r="Y31" s="3"/>
      <c r="Z31" s="21"/>
      <c r="AA31" s="3"/>
      <c r="AB31" s="21"/>
    </row>
    <row r="32" spans="1:28" ht="16.5" x14ac:dyDescent="0.3">
      <c r="A32" s="22"/>
      <c r="B32" s="23"/>
      <c r="C32" s="24"/>
      <c r="D32" s="100">
        <f>SUM(D11:D31)</f>
        <v>0.99990000000000001</v>
      </c>
      <c r="E32" s="25">
        <f>SUM(E11:E31)</f>
        <v>4256377.8499999996</v>
      </c>
      <c r="F32" s="26"/>
      <c r="G32" s="27"/>
      <c r="H32" s="28"/>
      <c r="I32" s="26"/>
      <c r="J32" s="27"/>
      <c r="K32" s="29"/>
      <c r="L32" s="30"/>
      <c r="M32" s="31"/>
      <c r="N32" s="32"/>
      <c r="O32" s="30"/>
      <c r="P32" s="31"/>
      <c r="Q32" s="32"/>
      <c r="R32" s="33"/>
      <c r="S32" s="34"/>
      <c r="T32" s="35"/>
      <c r="U32" s="33"/>
      <c r="V32" s="19"/>
      <c r="W32" s="34"/>
      <c r="X32" s="36"/>
      <c r="Y32" s="3"/>
      <c r="Z32" s="21"/>
      <c r="AA32" s="3"/>
      <c r="AB32" s="21"/>
    </row>
    <row r="33" spans="1:24" x14ac:dyDescent="0.25">
      <c r="A33" s="37"/>
      <c r="B33" s="84" t="s">
        <v>49</v>
      </c>
      <c r="C33" s="84"/>
      <c r="D33" s="84"/>
      <c r="E33" s="85"/>
      <c r="F33" s="105">
        <f>SUM(F11:F31)</f>
        <v>521419.75265899999</v>
      </c>
      <c r="G33" s="39"/>
      <c r="H33" s="40"/>
      <c r="I33" s="105">
        <f>SUM(I11:I31)</f>
        <v>91757.032143000004</v>
      </c>
      <c r="J33" s="39"/>
      <c r="K33" s="40"/>
      <c r="L33" s="105">
        <f>SUM(L11:L31)</f>
        <v>149280.023143</v>
      </c>
      <c r="M33" s="39"/>
      <c r="N33" s="40"/>
      <c r="O33" s="105">
        <f>SUM(O11:O31)</f>
        <v>471938.25764299999</v>
      </c>
      <c r="P33" s="39"/>
      <c r="Q33" s="40"/>
      <c r="R33" s="105">
        <f>SUM(R11:R31)</f>
        <v>571893.90704800002</v>
      </c>
      <c r="S33" s="39"/>
      <c r="T33" s="40"/>
      <c r="U33" s="105">
        <f>SUM(U11:U31)</f>
        <v>107798.310643</v>
      </c>
      <c r="V33" s="39"/>
      <c r="W33" s="40"/>
      <c r="X33" s="36"/>
    </row>
    <row r="34" spans="1:24" x14ac:dyDescent="0.25">
      <c r="A34" s="41"/>
      <c r="B34" s="77" t="s">
        <v>50</v>
      </c>
      <c r="C34" s="77"/>
      <c r="D34" s="77"/>
      <c r="E34" s="78"/>
      <c r="F34" s="42">
        <f>F33</f>
        <v>521419.75265899999</v>
      </c>
      <c r="G34" s="43">
        <f>F33/$E$32</f>
        <v>0.12250316373087038</v>
      </c>
      <c r="H34" s="44">
        <f>G34</f>
        <v>0.12250316373087038</v>
      </c>
      <c r="I34" s="42">
        <f>I33+F34</f>
        <v>613176.78480200004</v>
      </c>
      <c r="J34" s="109">
        <f>I33/$E$32</f>
        <v>2.1557539151041305E-2</v>
      </c>
      <c r="K34" s="44">
        <f>J34+H34</f>
        <v>0.1440607028819117</v>
      </c>
      <c r="L34" s="108">
        <f>L33+I34</f>
        <v>762456.80794500001</v>
      </c>
      <c r="M34" s="109">
        <f>L33/$E$32</f>
        <v>3.5072079689306722E-2</v>
      </c>
      <c r="N34" s="110">
        <f>M34+K34</f>
        <v>0.17913278257121842</v>
      </c>
      <c r="O34" s="108">
        <f>O33+L34</f>
        <v>1234395.065588</v>
      </c>
      <c r="P34" s="109">
        <f>O33/$E$32</f>
        <v>0.11087790470552328</v>
      </c>
      <c r="Q34" s="110">
        <f>P34+N34</f>
        <v>0.29001068727674173</v>
      </c>
      <c r="R34" s="108">
        <f>R33+O34</f>
        <v>1806288.972636</v>
      </c>
      <c r="S34" s="109">
        <f>R33/$E$32</f>
        <v>0.13436163968572482</v>
      </c>
      <c r="T34" s="110">
        <f>S34+Q34</f>
        <v>0.42437232696246652</v>
      </c>
      <c r="U34" s="108">
        <f>U33+R34</f>
        <v>1914087.2832790001</v>
      </c>
      <c r="V34" s="109">
        <f>U33/$E$32</f>
        <v>2.5326301950142894E-2</v>
      </c>
      <c r="W34" s="110">
        <f>V34+T34</f>
        <v>0.44969862891260942</v>
      </c>
      <c r="X34" s="36"/>
    </row>
    <row r="35" spans="1:24" x14ac:dyDescent="0.25">
      <c r="A35" s="45"/>
      <c r="B35" s="46"/>
      <c r="C35" s="47"/>
      <c r="D35" s="48"/>
      <c r="E35" s="49"/>
      <c r="F35" s="50"/>
      <c r="G35" s="50"/>
      <c r="H35" s="51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3"/>
    </row>
    <row r="36" spans="1:24" ht="16.5" x14ac:dyDescent="0.3">
      <c r="A36" s="83" t="s">
        <v>8</v>
      </c>
      <c r="B36" s="60" t="s">
        <v>9</v>
      </c>
      <c r="C36" s="61"/>
      <c r="D36" s="64" t="s">
        <v>10</v>
      </c>
      <c r="E36" s="75" t="s">
        <v>11</v>
      </c>
      <c r="F36" s="72" t="s">
        <v>51</v>
      </c>
      <c r="G36" s="73"/>
      <c r="H36" s="74"/>
      <c r="I36" s="72" t="s">
        <v>52</v>
      </c>
      <c r="J36" s="73"/>
      <c r="K36" s="74"/>
      <c r="L36" s="72" t="s">
        <v>53</v>
      </c>
      <c r="M36" s="73"/>
      <c r="N36" s="74"/>
      <c r="O36" s="72" t="s">
        <v>54</v>
      </c>
      <c r="P36" s="73"/>
      <c r="Q36" s="74"/>
      <c r="R36" s="72" t="s">
        <v>55</v>
      </c>
      <c r="S36" s="73"/>
      <c r="T36" s="74"/>
      <c r="U36" s="72" t="s">
        <v>56</v>
      </c>
      <c r="V36" s="73"/>
      <c r="W36" s="74"/>
      <c r="X36" s="11" t="s">
        <v>18</v>
      </c>
    </row>
    <row r="37" spans="1:24" x14ac:dyDescent="0.25">
      <c r="A37" s="83" t="s">
        <v>8</v>
      </c>
      <c r="B37" s="62"/>
      <c r="C37" s="63"/>
      <c r="D37" s="65"/>
      <c r="E37" s="76"/>
      <c r="F37" s="12" t="s">
        <v>19</v>
      </c>
      <c r="G37" s="12" t="s">
        <v>10</v>
      </c>
      <c r="H37" s="13" t="s">
        <v>20</v>
      </c>
      <c r="I37" s="12" t="s">
        <v>19</v>
      </c>
      <c r="J37" s="12" t="s">
        <v>10</v>
      </c>
      <c r="K37" s="13" t="s">
        <v>20</v>
      </c>
      <c r="L37" s="12" t="s">
        <v>19</v>
      </c>
      <c r="M37" s="12" t="s">
        <v>10</v>
      </c>
      <c r="N37" s="13" t="s">
        <v>20</v>
      </c>
      <c r="O37" s="12" t="s">
        <v>19</v>
      </c>
      <c r="P37" s="12" t="s">
        <v>10</v>
      </c>
      <c r="Q37" s="13" t="s">
        <v>20</v>
      </c>
      <c r="R37" s="12" t="s">
        <v>19</v>
      </c>
      <c r="S37" s="12" t="s">
        <v>10</v>
      </c>
      <c r="T37" s="13" t="s">
        <v>20</v>
      </c>
      <c r="U37" s="12" t="s">
        <v>19</v>
      </c>
      <c r="V37" s="12" t="s">
        <v>10</v>
      </c>
      <c r="W37" s="13" t="s">
        <v>20</v>
      </c>
      <c r="X37" s="14"/>
    </row>
    <row r="38" spans="1:24" ht="27" customHeight="1" x14ac:dyDescent="0.25">
      <c r="A38" s="54" t="s">
        <v>21</v>
      </c>
      <c r="B38" s="2" t="s">
        <v>61</v>
      </c>
      <c r="C38" s="1"/>
      <c r="D38" s="16">
        <v>7.0300000000000001E-2</v>
      </c>
      <c r="E38" s="17">
        <v>299046.21000000002</v>
      </c>
      <c r="F38" s="101">
        <f>G38*E38</f>
        <v>0</v>
      </c>
      <c r="G38" s="19"/>
      <c r="H38" s="20">
        <f>G38+W11</f>
        <v>0.78989999999999982</v>
      </c>
      <c r="I38" s="101">
        <f>J38*E38</f>
        <v>5472.5456430000004</v>
      </c>
      <c r="J38" s="102">
        <v>1.83E-2</v>
      </c>
      <c r="K38" s="20">
        <f>H38+J38</f>
        <v>0.80819999999999981</v>
      </c>
      <c r="L38" s="101">
        <f>M38*E38</f>
        <v>5472.5456430000004</v>
      </c>
      <c r="M38" s="102">
        <v>1.83E-2</v>
      </c>
      <c r="N38" s="20">
        <f>K38+M38</f>
        <v>0.82649999999999979</v>
      </c>
      <c r="O38" s="101">
        <f>P38*E38</f>
        <v>5472.5456430000004</v>
      </c>
      <c r="P38" s="102">
        <v>1.83E-2</v>
      </c>
      <c r="Q38" s="20">
        <f>N38+P38</f>
        <v>0.84479999999999977</v>
      </c>
      <c r="R38" s="101">
        <f>S38*E38</f>
        <v>5472.5456430000004</v>
      </c>
      <c r="S38" s="102">
        <v>1.83E-2</v>
      </c>
      <c r="T38" s="20">
        <f>Q38+S38</f>
        <v>0.86309999999999976</v>
      </c>
      <c r="U38" s="101">
        <f>V38*E38</f>
        <v>5472.5456430000004</v>
      </c>
      <c r="V38" s="102">
        <v>1.83E-2</v>
      </c>
      <c r="W38" s="20">
        <f>T38+V38</f>
        <v>0.88139999999999974</v>
      </c>
      <c r="X38" s="103">
        <f>G38+J38+M38+P38+S38+V38+G11+J11+M11+P11+S11+V11</f>
        <v>0.88139999999999996</v>
      </c>
    </row>
    <row r="39" spans="1:24" ht="27" customHeight="1" x14ac:dyDescent="0.25">
      <c r="A39" s="54" t="s">
        <v>22</v>
      </c>
      <c r="B39" s="2" t="s">
        <v>62</v>
      </c>
      <c r="C39" s="1"/>
      <c r="D39" s="16">
        <v>8.2600000000000007E-2</v>
      </c>
      <c r="E39" s="17">
        <v>351591.41</v>
      </c>
      <c r="F39" s="101">
        <f>G39*E39</f>
        <v>0</v>
      </c>
      <c r="G39" s="19"/>
      <c r="H39" s="103">
        <f t="shared" ref="H39:H58" si="13">G39+W12</f>
        <v>1</v>
      </c>
      <c r="I39" s="101">
        <f t="shared" ref="I39:I58" si="14">J39*E39</f>
        <v>0</v>
      </c>
      <c r="J39" s="19"/>
      <c r="K39" s="20">
        <f t="shared" ref="K39:K58" si="15">H39+J39</f>
        <v>1</v>
      </c>
      <c r="L39" s="101">
        <f t="shared" ref="L39:L58" si="16">M39*E39</f>
        <v>0</v>
      </c>
      <c r="M39" s="19"/>
      <c r="N39" s="20">
        <f t="shared" ref="N39:N58" si="17">K39+M39</f>
        <v>1</v>
      </c>
      <c r="O39" s="101">
        <f t="shared" ref="O39:O58" si="18">P39*E39</f>
        <v>0</v>
      </c>
      <c r="P39" s="19"/>
      <c r="Q39" s="20">
        <f t="shared" ref="Q39:Q58" si="19">N39+P39</f>
        <v>1</v>
      </c>
      <c r="R39" s="101">
        <f t="shared" ref="R39:R58" si="20">S39*E39</f>
        <v>0</v>
      </c>
      <c r="S39" s="19"/>
      <c r="T39" s="20">
        <f t="shared" ref="T39:T58" si="21">Q39+S39</f>
        <v>1</v>
      </c>
      <c r="U39" s="101">
        <f t="shared" ref="U39:U58" si="22">V39*E39</f>
        <v>0</v>
      </c>
      <c r="V39" s="19"/>
      <c r="W39" s="20">
        <f t="shared" ref="W39:W58" si="23">T39+V39</f>
        <v>1</v>
      </c>
      <c r="X39" s="103">
        <f t="shared" ref="X39:X58" si="24">G39+J39+M39+P39+S39+V39</f>
        <v>0</v>
      </c>
    </row>
    <row r="40" spans="1:24" ht="27" customHeight="1" x14ac:dyDescent="0.25">
      <c r="A40" s="54" t="s">
        <v>23</v>
      </c>
      <c r="B40" s="2" t="s">
        <v>69</v>
      </c>
      <c r="C40" s="1"/>
      <c r="D40" s="16">
        <v>0.1351</v>
      </c>
      <c r="E40" s="17">
        <v>575229.91</v>
      </c>
      <c r="F40" s="101">
        <f t="shared" ref="F40:F58" si="25">G40*E40</f>
        <v>0</v>
      </c>
      <c r="G40" s="19"/>
      <c r="H40" s="103">
        <f t="shared" si="13"/>
        <v>1</v>
      </c>
      <c r="I40" s="101">
        <f t="shared" si="14"/>
        <v>0</v>
      </c>
      <c r="J40" s="19"/>
      <c r="K40" s="20">
        <f t="shared" si="15"/>
        <v>1</v>
      </c>
      <c r="L40" s="101">
        <f t="shared" si="16"/>
        <v>0</v>
      </c>
      <c r="M40" s="19"/>
      <c r="N40" s="20">
        <f t="shared" si="17"/>
        <v>1</v>
      </c>
      <c r="O40" s="101">
        <f t="shared" si="18"/>
        <v>0</v>
      </c>
      <c r="P40" s="19"/>
      <c r="Q40" s="20">
        <f t="shared" si="19"/>
        <v>1</v>
      </c>
      <c r="R40" s="101">
        <f t="shared" si="20"/>
        <v>0</v>
      </c>
      <c r="S40" s="19"/>
      <c r="T40" s="20">
        <f t="shared" si="21"/>
        <v>1</v>
      </c>
      <c r="U40" s="101">
        <f t="shared" si="22"/>
        <v>0</v>
      </c>
      <c r="V40" s="19"/>
      <c r="W40" s="20">
        <f t="shared" si="23"/>
        <v>1</v>
      </c>
      <c r="X40" s="103">
        <f t="shared" si="24"/>
        <v>0</v>
      </c>
    </row>
    <row r="41" spans="1:24" ht="27" customHeight="1" x14ac:dyDescent="0.25">
      <c r="A41" s="54" t="s">
        <v>24</v>
      </c>
      <c r="B41" s="2" t="s">
        <v>63</v>
      </c>
      <c r="C41" s="1"/>
      <c r="D41" s="16">
        <v>9.3100000000000002E-2</v>
      </c>
      <c r="E41" s="17">
        <v>396152.41</v>
      </c>
      <c r="F41" s="101">
        <f t="shared" si="25"/>
        <v>0</v>
      </c>
      <c r="G41" s="19"/>
      <c r="H41" s="103">
        <f t="shared" si="13"/>
        <v>1</v>
      </c>
      <c r="I41" s="101">
        <f t="shared" si="14"/>
        <v>0</v>
      </c>
      <c r="J41" s="19"/>
      <c r="K41" s="20">
        <f t="shared" si="15"/>
        <v>1</v>
      </c>
      <c r="L41" s="101">
        <f t="shared" si="16"/>
        <v>0</v>
      </c>
      <c r="M41" s="19"/>
      <c r="N41" s="20">
        <f t="shared" si="17"/>
        <v>1</v>
      </c>
      <c r="O41" s="101">
        <f t="shared" si="18"/>
        <v>0</v>
      </c>
      <c r="P41" s="19"/>
      <c r="Q41" s="20">
        <f t="shared" si="19"/>
        <v>1</v>
      </c>
      <c r="R41" s="101">
        <f t="shared" si="20"/>
        <v>0</v>
      </c>
      <c r="S41" s="19"/>
      <c r="T41" s="20">
        <f t="shared" si="21"/>
        <v>1</v>
      </c>
      <c r="U41" s="101">
        <f t="shared" si="22"/>
        <v>0</v>
      </c>
      <c r="V41" s="19"/>
      <c r="W41" s="20">
        <f t="shared" si="23"/>
        <v>1</v>
      </c>
      <c r="X41" s="103">
        <f t="shared" si="24"/>
        <v>0</v>
      </c>
    </row>
    <row r="42" spans="1:24" ht="27" customHeight="1" x14ac:dyDescent="0.25">
      <c r="A42" s="54" t="s">
        <v>25</v>
      </c>
      <c r="B42" s="2" t="s">
        <v>26</v>
      </c>
      <c r="C42" s="1"/>
      <c r="D42" s="16">
        <v>3.8399999999999997E-2</v>
      </c>
      <c r="E42" s="17">
        <v>163425.04999999999</v>
      </c>
      <c r="F42" s="101">
        <f t="shared" si="25"/>
        <v>0</v>
      </c>
      <c r="G42" s="19"/>
      <c r="H42" s="103">
        <f t="shared" si="13"/>
        <v>1</v>
      </c>
      <c r="I42" s="101">
        <f t="shared" si="14"/>
        <v>0</v>
      </c>
      <c r="J42" s="19"/>
      <c r="K42" s="20">
        <f t="shared" si="15"/>
        <v>1</v>
      </c>
      <c r="L42" s="101">
        <f t="shared" si="16"/>
        <v>0</v>
      </c>
      <c r="M42" s="19"/>
      <c r="N42" s="20">
        <f t="shared" si="17"/>
        <v>1</v>
      </c>
      <c r="O42" s="101">
        <f t="shared" si="18"/>
        <v>0</v>
      </c>
      <c r="P42" s="19"/>
      <c r="Q42" s="20">
        <f t="shared" si="19"/>
        <v>1</v>
      </c>
      <c r="R42" s="101">
        <f t="shared" si="20"/>
        <v>0</v>
      </c>
      <c r="S42" s="19"/>
      <c r="T42" s="20">
        <f t="shared" si="21"/>
        <v>1</v>
      </c>
      <c r="U42" s="101">
        <f t="shared" si="22"/>
        <v>0</v>
      </c>
      <c r="V42" s="19"/>
      <c r="W42" s="20">
        <f t="shared" si="23"/>
        <v>1</v>
      </c>
      <c r="X42" s="103">
        <f t="shared" si="24"/>
        <v>0</v>
      </c>
    </row>
    <row r="43" spans="1:24" ht="27" customHeight="1" x14ac:dyDescent="0.25">
      <c r="A43" s="54" t="s">
        <v>27</v>
      </c>
      <c r="B43" s="2" t="s">
        <v>64</v>
      </c>
      <c r="C43" s="1"/>
      <c r="D43" s="16">
        <v>1.4500000000000001E-2</v>
      </c>
      <c r="E43" s="17">
        <v>61644.7</v>
      </c>
      <c r="F43" s="101">
        <f t="shared" si="25"/>
        <v>0</v>
      </c>
      <c r="G43" s="19"/>
      <c r="H43" s="103">
        <f t="shared" si="13"/>
        <v>1</v>
      </c>
      <c r="I43" s="101">
        <f t="shared" si="14"/>
        <v>0</v>
      </c>
      <c r="J43" s="19"/>
      <c r="K43" s="20">
        <f t="shared" si="15"/>
        <v>1</v>
      </c>
      <c r="L43" s="101">
        <f t="shared" si="16"/>
        <v>0</v>
      </c>
      <c r="M43" s="19"/>
      <c r="N43" s="20">
        <f t="shared" si="17"/>
        <v>1</v>
      </c>
      <c r="O43" s="101">
        <f t="shared" si="18"/>
        <v>0</v>
      </c>
      <c r="P43" s="19"/>
      <c r="Q43" s="20">
        <f t="shared" si="19"/>
        <v>1</v>
      </c>
      <c r="R43" s="101">
        <f t="shared" si="20"/>
        <v>0</v>
      </c>
      <c r="S43" s="19"/>
      <c r="T43" s="20">
        <f t="shared" si="21"/>
        <v>1</v>
      </c>
      <c r="U43" s="101">
        <f t="shared" si="22"/>
        <v>0</v>
      </c>
      <c r="V43" s="19"/>
      <c r="W43" s="20">
        <f t="shared" si="23"/>
        <v>1</v>
      </c>
      <c r="X43" s="103">
        <f t="shared" si="24"/>
        <v>0</v>
      </c>
    </row>
    <row r="44" spans="1:24" ht="27" customHeight="1" x14ac:dyDescent="0.25">
      <c r="A44" s="54" t="s">
        <v>28</v>
      </c>
      <c r="B44" s="2" t="s">
        <v>65</v>
      </c>
      <c r="C44" s="1"/>
      <c r="D44" s="16">
        <v>9.3700000000000006E-2</v>
      </c>
      <c r="E44" s="17">
        <v>398935.66</v>
      </c>
      <c r="F44" s="101">
        <f t="shared" si="25"/>
        <v>0</v>
      </c>
      <c r="G44" s="19"/>
      <c r="H44" s="103">
        <f t="shared" si="13"/>
        <v>0</v>
      </c>
      <c r="I44" s="101">
        <f t="shared" si="14"/>
        <v>0</v>
      </c>
      <c r="J44" s="19"/>
      <c r="K44" s="20">
        <f t="shared" si="15"/>
        <v>0</v>
      </c>
      <c r="L44" s="101">
        <f t="shared" si="16"/>
        <v>0</v>
      </c>
      <c r="M44" s="19"/>
      <c r="N44" s="20">
        <f t="shared" si="17"/>
        <v>0</v>
      </c>
      <c r="O44" s="101">
        <f t="shared" si="18"/>
        <v>0</v>
      </c>
      <c r="P44" s="19"/>
      <c r="Q44" s="20">
        <f t="shared" si="19"/>
        <v>0</v>
      </c>
      <c r="R44" s="101">
        <f t="shared" si="20"/>
        <v>199467.83</v>
      </c>
      <c r="S44" s="19">
        <v>0.5</v>
      </c>
      <c r="T44" s="20">
        <f t="shared" si="21"/>
        <v>0.5</v>
      </c>
      <c r="U44" s="101">
        <f t="shared" si="22"/>
        <v>199467.83</v>
      </c>
      <c r="V44" s="19">
        <v>0.5</v>
      </c>
      <c r="W44" s="20">
        <f t="shared" si="23"/>
        <v>1</v>
      </c>
      <c r="X44" s="103">
        <f t="shared" si="24"/>
        <v>1</v>
      </c>
    </row>
    <row r="45" spans="1:24" ht="27" customHeight="1" x14ac:dyDescent="0.25">
      <c r="A45" s="54" t="s">
        <v>29</v>
      </c>
      <c r="B45" s="2" t="s">
        <v>66</v>
      </c>
      <c r="C45" s="1"/>
      <c r="D45" s="16">
        <v>3.5000000000000003E-2</v>
      </c>
      <c r="E45" s="17">
        <v>148899.41</v>
      </c>
      <c r="F45" s="101">
        <f t="shared" si="25"/>
        <v>0</v>
      </c>
      <c r="G45" s="19"/>
      <c r="H45" s="103">
        <f t="shared" si="13"/>
        <v>0</v>
      </c>
      <c r="I45" s="101">
        <f t="shared" si="14"/>
        <v>44669.822999999997</v>
      </c>
      <c r="J45" s="19">
        <v>0.3</v>
      </c>
      <c r="K45" s="20">
        <f t="shared" si="15"/>
        <v>0.3</v>
      </c>
      <c r="L45" s="101">
        <f t="shared" si="16"/>
        <v>44669.822999999997</v>
      </c>
      <c r="M45" s="19">
        <v>0.3</v>
      </c>
      <c r="N45" s="20">
        <f t="shared" si="17"/>
        <v>0.6</v>
      </c>
      <c r="O45" s="101">
        <f t="shared" si="18"/>
        <v>59559.764000000003</v>
      </c>
      <c r="P45" s="19">
        <v>0.4</v>
      </c>
      <c r="Q45" s="20">
        <f t="shared" si="19"/>
        <v>1</v>
      </c>
      <c r="R45" s="101">
        <f t="shared" si="20"/>
        <v>0</v>
      </c>
      <c r="S45" s="19"/>
      <c r="T45" s="20">
        <f t="shared" si="21"/>
        <v>1</v>
      </c>
      <c r="U45" s="101">
        <f t="shared" si="22"/>
        <v>0</v>
      </c>
      <c r="V45" s="19"/>
      <c r="W45" s="20">
        <f t="shared" si="23"/>
        <v>1</v>
      </c>
      <c r="X45" s="103">
        <f t="shared" si="24"/>
        <v>1</v>
      </c>
    </row>
    <row r="46" spans="1:24" ht="27" customHeight="1" x14ac:dyDescent="0.25">
      <c r="A46" s="54" t="s">
        <v>30</v>
      </c>
      <c r="B46" s="2" t="s">
        <v>67</v>
      </c>
      <c r="C46" s="1"/>
      <c r="D46" s="16">
        <v>5.2200000000000003E-2</v>
      </c>
      <c r="E46" s="17">
        <v>222257.76</v>
      </c>
      <c r="F46" s="101">
        <f t="shared" si="25"/>
        <v>66677.327999999994</v>
      </c>
      <c r="G46" s="19">
        <v>0.3</v>
      </c>
      <c r="H46" s="103">
        <f t="shared" si="13"/>
        <v>0.3</v>
      </c>
      <c r="I46" s="101">
        <f t="shared" si="14"/>
        <v>66677.327999999994</v>
      </c>
      <c r="J46" s="19">
        <v>0.3</v>
      </c>
      <c r="K46" s="20">
        <f t="shared" si="15"/>
        <v>0.6</v>
      </c>
      <c r="L46" s="101">
        <f t="shared" si="16"/>
        <v>88903.104000000007</v>
      </c>
      <c r="M46" s="19">
        <v>0.4</v>
      </c>
      <c r="N46" s="20">
        <f t="shared" si="17"/>
        <v>1</v>
      </c>
      <c r="O46" s="101">
        <f t="shared" si="18"/>
        <v>0</v>
      </c>
      <c r="P46" s="19"/>
      <c r="Q46" s="20">
        <f t="shared" si="19"/>
        <v>1</v>
      </c>
      <c r="R46" s="101">
        <f t="shared" si="20"/>
        <v>0</v>
      </c>
      <c r="S46" s="19"/>
      <c r="T46" s="20">
        <f t="shared" si="21"/>
        <v>1</v>
      </c>
      <c r="U46" s="101">
        <f t="shared" si="22"/>
        <v>0</v>
      </c>
      <c r="V46" s="19"/>
      <c r="W46" s="20">
        <f t="shared" si="23"/>
        <v>1</v>
      </c>
      <c r="X46" s="103">
        <f t="shared" si="24"/>
        <v>1</v>
      </c>
    </row>
    <row r="47" spans="1:24" ht="27" customHeight="1" x14ac:dyDescent="0.25">
      <c r="A47" s="54" t="s">
        <v>31</v>
      </c>
      <c r="B47" s="2" t="s">
        <v>68</v>
      </c>
      <c r="C47" s="1"/>
      <c r="D47" s="16">
        <v>1.35E-2</v>
      </c>
      <c r="E47" s="17">
        <v>57409.5</v>
      </c>
      <c r="F47" s="101">
        <f t="shared" si="25"/>
        <v>0</v>
      </c>
      <c r="G47" s="19"/>
      <c r="H47" s="103">
        <f t="shared" si="13"/>
        <v>0</v>
      </c>
      <c r="I47" s="101">
        <f t="shared" si="14"/>
        <v>28704.75</v>
      </c>
      <c r="J47" s="19">
        <v>0.5</v>
      </c>
      <c r="K47" s="20">
        <f t="shared" si="15"/>
        <v>0.5</v>
      </c>
      <c r="L47" s="101">
        <f t="shared" si="16"/>
        <v>28704.75</v>
      </c>
      <c r="M47" s="19">
        <v>0.5</v>
      </c>
      <c r="N47" s="20">
        <f t="shared" si="17"/>
        <v>1</v>
      </c>
      <c r="O47" s="101">
        <f t="shared" si="18"/>
        <v>0</v>
      </c>
      <c r="P47" s="19"/>
      <c r="Q47" s="20">
        <f t="shared" si="19"/>
        <v>1</v>
      </c>
      <c r="R47" s="101">
        <f t="shared" si="20"/>
        <v>0</v>
      </c>
      <c r="S47" s="19"/>
      <c r="T47" s="20">
        <f t="shared" si="21"/>
        <v>1</v>
      </c>
      <c r="U47" s="101">
        <f t="shared" si="22"/>
        <v>0</v>
      </c>
      <c r="V47" s="19"/>
      <c r="W47" s="20">
        <f t="shared" si="23"/>
        <v>1</v>
      </c>
      <c r="X47" s="103">
        <f t="shared" si="24"/>
        <v>1</v>
      </c>
    </row>
    <row r="48" spans="1:24" ht="27" customHeight="1" x14ac:dyDescent="0.25">
      <c r="A48" s="54" t="s">
        <v>33</v>
      </c>
      <c r="B48" s="2" t="s">
        <v>70</v>
      </c>
      <c r="C48" s="1"/>
      <c r="D48" s="16">
        <v>1.9099999999999999E-2</v>
      </c>
      <c r="E48" s="17">
        <v>81362.13</v>
      </c>
      <c r="F48" s="101">
        <f t="shared" si="25"/>
        <v>40681.065000000002</v>
      </c>
      <c r="G48" s="19">
        <v>0.5</v>
      </c>
      <c r="H48" s="103">
        <f t="shared" si="13"/>
        <v>1</v>
      </c>
      <c r="I48" s="101">
        <f t="shared" si="14"/>
        <v>0</v>
      </c>
      <c r="J48" s="19"/>
      <c r="K48" s="20">
        <f t="shared" si="15"/>
        <v>1</v>
      </c>
      <c r="L48" s="101">
        <f t="shared" si="16"/>
        <v>0</v>
      </c>
      <c r="M48" s="19"/>
      <c r="N48" s="20">
        <f t="shared" si="17"/>
        <v>1</v>
      </c>
      <c r="O48" s="101">
        <f t="shared" si="18"/>
        <v>0</v>
      </c>
      <c r="P48" s="19"/>
      <c r="Q48" s="20">
        <f t="shared" si="19"/>
        <v>1</v>
      </c>
      <c r="R48" s="101">
        <f t="shared" si="20"/>
        <v>0</v>
      </c>
      <c r="S48" s="19"/>
      <c r="T48" s="20">
        <f t="shared" si="21"/>
        <v>1</v>
      </c>
      <c r="U48" s="101">
        <f t="shared" si="22"/>
        <v>0</v>
      </c>
      <c r="V48" s="19"/>
      <c r="W48" s="20">
        <f t="shared" si="23"/>
        <v>1</v>
      </c>
      <c r="X48" s="103">
        <f t="shared" si="24"/>
        <v>0.5</v>
      </c>
    </row>
    <row r="49" spans="1:24" ht="27" customHeight="1" x14ac:dyDescent="0.25">
      <c r="A49" s="54" t="s">
        <v>34</v>
      </c>
      <c r="B49" s="2" t="s">
        <v>38</v>
      </c>
      <c r="C49" s="1"/>
      <c r="D49" s="16">
        <v>4.07E-2</v>
      </c>
      <c r="E49" s="17">
        <v>173169.27</v>
      </c>
      <c r="F49" s="101">
        <f t="shared" si="25"/>
        <v>0</v>
      </c>
      <c r="G49" s="19"/>
      <c r="H49" s="103">
        <f t="shared" si="13"/>
        <v>0</v>
      </c>
      <c r="I49" s="101">
        <f t="shared" si="14"/>
        <v>0</v>
      </c>
      <c r="J49" s="19"/>
      <c r="K49" s="20">
        <f t="shared" si="15"/>
        <v>0</v>
      </c>
      <c r="L49" s="101">
        <f t="shared" si="16"/>
        <v>0</v>
      </c>
      <c r="M49" s="19"/>
      <c r="N49" s="20">
        <f t="shared" si="17"/>
        <v>0</v>
      </c>
      <c r="O49" s="101">
        <f t="shared" si="18"/>
        <v>0</v>
      </c>
      <c r="P49" s="19"/>
      <c r="Q49" s="20">
        <f t="shared" si="19"/>
        <v>0</v>
      </c>
      <c r="R49" s="101">
        <f t="shared" si="20"/>
        <v>0</v>
      </c>
      <c r="S49" s="19"/>
      <c r="T49" s="20">
        <f t="shared" si="21"/>
        <v>0</v>
      </c>
      <c r="U49" s="101">
        <f t="shared" si="22"/>
        <v>69267.707999999999</v>
      </c>
      <c r="V49" s="19">
        <v>0.4</v>
      </c>
      <c r="W49" s="20">
        <f t="shared" si="23"/>
        <v>0.4</v>
      </c>
      <c r="X49" s="103">
        <f t="shared" si="24"/>
        <v>0.4</v>
      </c>
    </row>
    <row r="50" spans="1:24" ht="27" customHeight="1" x14ac:dyDescent="0.25">
      <c r="A50" s="54" t="s">
        <v>35</v>
      </c>
      <c r="B50" s="2" t="s">
        <v>71</v>
      </c>
      <c r="C50" s="1"/>
      <c r="D50" s="16">
        <v>1.26E-2</v>
      </c>
      <c r="E50" s="17">
        <v>53833.760000000002</v>
      </c>
      <c r="F50" s="101">
        <f t="shared" si="25"/>
        <v>0</v>
      </c>
      <c r="G50" s="19"/>
      <c r="H50" s="103">
        <f t="shared" si="13"/>
        <v>0</v>
      </c>
      <c r="I50" s="101">
        <f t="shared" si="14"/>
        <v>0</v>
      </c>
      <c r="J50" s="19"/>
      <c r="K50" s="20">
        <f t="shared" si="15"/>
        <v>0</v>
      </c>
      <c r="L50" s="101">
        <f t="shared" si="16"/>
        <v>0</v>
      </c>
      <c r="M50" s="19"/>
      <c r="N50" s="20">
        <f t="shared" si="17"/>
        <v>0</v>
      </c>
      <c r="O50" s="101">
        <f t="shared" si="18"/>
        <v>0</v>
      </c>
      <c r="P50" s="19"/>
      <c r="Q50" s="20">
        <f t="shared" si="19"/>
        <v>0</v>
      </c>
      <c r="R50" s="101">
        <f t="shared" si="20"/>
        <v>0</v>
      </c>
      <c r="S50" s="19"/>
      <c r="T50" s="20">
        <f t="shared" si="21"/>
        <v>0</v>
      </c>
      <c r="U50" s="101">
        <f t="shared" si="22"/>
        <v>0</v>
      </c>
      <c r="V50" s="19"/>
      <c r="W50" s="20">
        <f t="shared" si="23"/>
        <v>0</v>
      </c>
      <c r="X50" s="103">
        <f t="shared" si="24"/>
        <v>0</v>
      </c>
    </row>
    <row r="51" spans="1:24" ht="27" customHeight="1" x14ac:dyDescent="0.25">
      <c r="A51" s="54" t="s">
        <v>37</v>
      </c>
      <c r="B51" s="2" t="s">
        <v>32</v>
      </c>
      <c r="C51" s="1"/>
      <c r="D51" s="16">
        <v>2.75E-2</v>
      </c>
      <c r="E51" s="17">
        <v>116999.48</v>
      </c>
      <c r="F51" s="101">
        <f t="shared" si="25"/>
        <v>0</v>
      </c>
      <c r="G51" s="19"/>
      <c r="H51" s="103">
        <f t="shared" si="13"/>
        <v>0</v>
      </c>
      <c r="I51" s="101">
        <f t="shared" si="14"/>
        <v>0</v>
      </c>
      <c r="J51" s="19"/>
      <c r="K51" s="20">
        <f t="shared" si="15"/>
        <v>0</v>
      </c>
      <c r="L51" s="101">
        <f t="shared" si="16"/>
        <v>0</v>
      </c>
      <c r="M51" s="19"/>
      <c r="N51" s="20">
        <f t="shared" si="17"/>
        <v>0</v>
      </c>
      <c r="O51" s="101">
        <f t="shared" si="18"/>
        <v>0</v>
      </c>
      <c r="P51" s="19"/>
      <c r="Q51" s="20">
        <f t="shared" si="19"/>
        <v>0</v>
      </c>
      <c r="R51" s="101">
        <f t="shared" si="20"/>
        <v>0</v>
      </c>
      <c r="S51" s="19"/>
      <c r="T51" s="20">
        <f t="shared" si="21"/>
        <v>0</v>
      </c>
      <c r="U51" s="101">
        <f t="shared" si="22"/>
        <v>0</v>
      </c>
      <c r="V51" s="19"/>
      <c r="W51" s="20">
        <f t="shared" si="23"/>
        <v>0</v>
      </c>
      <c r="X51" s="103">
        <f t="shared" si="24"/>
        <v>0</v>
      </c>
    </row>
    <row r="52" spans="1:24" ht="27" customHeight="1" x14ac:dyDescent="0.25">
      <c r="A52" s="54" t="s">
        <v>39</v>
      </c>
      <c r="B52" s="2" t="s">
        <v>72</v>
      </c>
      <c r="C52" s="1"/>
      <c r="D52" s="16">
        <v>8.5000000000000006E-2</v>
      </c>
      <c r="E52" s="17">
        <v>361852.9</v>
      </c>
      <c r="F52" s="101">
        <f t="shared" si="25"/>
        <v>36185.29</v>
      </c>
      <c r="G52" s="19">
        <v>0.1</v>
      </c>
      <c r="H52" s="103">
        <f t="shared" si="13"/>
        <v>0.2</v>
      </c>
      <c r="I52" s="101">
        <f t="shared" si="14"/>
        <v>0</v>
      </c>
      <c r="J52" s="19"/>
      <c r="K52" s="20">
        <f t="shared" si="15"/>
        <v>0.2</v>
      </c>
      <c r="L52" s="101">
        <f t="shared" si="16"/>
        <v>0</v>
      </c>
      <c r="M52" s="19"/>
      <c r="N52" s="20">
        <f t="shared" si="17"/>
        <v>0.2</v>
      </c>
      <c r="O52" s="101">
        <f t="shared" si="18"/>
        <v>0</v>
      </c>
      <c r="P52" s="19"/>
      <c r="Q52" s="20">
        <f t="shared" si="19"/>
        <v>0.2</v>
      </c>
      <c r="R52" s="101">
        <f t="shared" si="20"/>
        <v>0</v>
      </c>
      <c r="S52" s="19"/>
      <c r="T52" s="20">
        <f t="shared" si="21"/>
        <v>0.2</v>
      </c>
      <c r="U52" s="101">
        <f t="shared" si="22"/>
        <v>0</v>
      </c>
      <c r="V52" s="19"/>
      <c r="W52" s="20">
        <f t="shared" si="23"/>
        <v>0.2</v>
      </c>
      <c r="X52" s="103">
        <f t="shared" si="24"/>
        <v>0.1</v>
      </c>
    </row>
    <row r="53" spans="1:24" ht="27" customHeight="1" x14ac:dyDescent="0.25">
      <c r="A53" s="54" t="s">
        <v>40</v>
      </c>
      <c r="B53" s="2" t="s">
        <v>73</v>
      </c>
      <c r="C53" s="1"/>
      <c r="D53" s="16">
        <v>0.1244</v>
      </c>
      <c r="E53" s="17">
        <v>529608.47</v>
      </c>
      <c r="F53" s="101">
        <f t="shared" si="25"/>
        <v>158882.541</v>
      </c>
      <c r="G53" s="19">
        <v>0.3</v>
      </c>
      <c r="H53" s="103">
        <f t="shared" si="13"/>
        <v>0.4</v>
      </c>
      <c r="I53" s="101">
        <f t="shared" si="14"/>
        <v>0</v>
      </c>
      <c r="J53" s="19"/>
      <c r="K53" s="20">
        <f t="shared" si="15"/>
        <v>0.4</v>
      </c>
      <c r="L53" s="101">
        <f t="shared" si="16"/>
        <v>0</v>
      </c>
      <c r="M53" s="19"/>
      <c r="N53" s="20">
        <f t="shared" si="17"/>
        <v>0.4</v>
      </c>
      <c r="O53" s="101">
        <f t="shared" si="18"/>
        <v>0</v>
      </c>
      <c r="P53" s="19"/>
      <c r="Q53" s="20">
        <f t="shared" si="19"/>
        <v>0.4</v>
      </c>
      <c r="R53" s="101">
        <f t="shared" si="20"/>
        <v>0</v>
      </c>
      <c r="S53" s="19"/>
      <c r="T53" s="20">
        <f t="shared" si="21"/>
        <v>0.4</v>
      </c>
      <c r="U53" s="101">
        <f t="shared" si="22"/>
        <v>0</v>
      </c>
      <c r="V53" s="19"/>
      <c r="W53" s="20">
        <f t="shared" si="23"/>
        <v>0.4</v>
      </c>
      <c r="X53" s="103">
        <f t="shared" si="24"/>
        <v>0.3</v>
      </c>
    </row>
    <row r="54" spans="1:24" ht="27" customHeight="1" x14ac:dyDescent="0.25">
      <c r="A54" s="54" t="s">
        <v>42</v>
      </c>
      <c r="B54" s="2" t="s">
        <v>41</v>
      </c>
      <c r="C54" s="1"/>
      <c r="D54" s="16">
        <v>4.3999999999999997E-2</v>
      </c>
      <c r="E54" s="17">
        <v>187365.28</v>
      </c>
      <c r="F54" s="101">
        <f t="shared" si="25"/>
        <v>0</v>
      </c>
      <c r="G54" s="19"/>
      <c r="H54" s="103">
        <f t="shared" si="13"/>
        <v>0</v>
      </c>
      <c r="I54" s="101">
        <f t="shared" si="14"/>
        <v>0</v>
      </c>
      <c r="J54" s="19"/>
      <c r="K54" s="20">
        <f t="shared" si="15"/>
        <v>0</v>
      </c>
      <c r="L54" s="101">
        <f t="shared" si="16"/>
        <v>0</v>
      </c>
      <c r="M54" s="19"/>
      <c r="N54" s="20">
        <f t="shared" si="17"/>
        <v>0</v>
      </c>
      <c r="O54" s="101">
        <f t="shared" si="18"/>
        <v>0</v>
      </c>
      <c r="P54" s="19"/>
      <c r="Q54" s="20">
        <f t="shared" si="19"/>
        <v>0</v>
      </c>
      <c r="R54" s="101">
        <f t="shared" si="20"/>
        <v>0</v>
      </c>
      <c r="S54" s="19"/>
      <c r="T54" s="20">
        <f t="shared" si="21"/>
        <v>0</v>
      </c>
      <c r="U54" s="101">
        <f t="shared" si="22"/>
        <v>0</v>
      </c>
      <c r="V54" s="19"/>
      <c r="W54" s="20">
        <f t="shared" si="23"/>
        <v>0</v>
      </c>
      <c r="X54" s="103">
        <f t="shared" si="24"/>
        <v>0</v>
      </c>
    </row>
    <row r="55" spans="1:24" ht="27" customHeight="1" x14ac:dyDescent="0.25">
      <c r="A55" s="54" t="s">
        <v>43</v>
      </c>
      <c r="B55" s="2" t="s">
        <v>74</v>
      </c>
      <c r="C55" s="1"/>
      <c r="D55" s="16">
        <v>5.7000000000000002E-3</v>
      </c>
      <c r="E55" s="17">
        <v>24392.9</v>
      </c>
      <c r="F55" s="101">
        <f t="shared" si="25"/>
        <v>0</v>
      </c>
      <c r="G55" s="19"/>
      <c r="H55" s="103">
        <f t="shared" si="13"/>
        <v>0</v>
      </c>
      <c r="I55" s="101">
        <f t="shared" si="14"/>
        <v>0</v>
      </c>
      <c r="J55" s="19"/>
      <c r="K55" s="20">
        <f t="shared" si="15"/>
        <v>0</v>
      </c>
      <c r="L55" s="101">
        <f t="shared" si="16"/>
        <v>0</v>
      </c>
      <c r="M55" s="19"/>
      <c r="N55" s="20">
        <f t="shared" si="17"/>
        <v>0</v>
      </c>
      <c r="O55" s="101">
        <f t="shared" si="18"/>
        <v>0</v>
      </c>
      <c r="P55" s="19"/>
      <c r="Q55" s="20">
        <f t="shared" si="19"/>
        <v>0</v>
      </c>
      <c r="R55" s="101">
        <f t="shared" si="20"/>
        <v>0</v>
      </c>
      <c r="S55" s="19"/>
      <c r="T55" s="20">
        <f t="shared" si="21"/>
        <v>0</v>
      </c>
      <c r="U55" s="101">
        <f t="shared" si="22"/>
        <v>0</v>
      </c>
      <c r="V55" s="19"/>
      <c r="W55" s="20">
        <f t="shared" si="23"/>
        <v>0</v>
      </c>
      <c r="X55" s="103">
        <f t="shared" si="24"/>
        <v>0</v>
      </c>
    </row>
    <row r="56" spans="1:24" ht="27" customHeight="1" x14ac:dyDescent="0.25">
      <c r="A56" s="54" t="s">
        <v>45</v>
      </c>
      <c r="B56" s="2" t="s">
        <v>44</v>
      </c>
      <c r="C56" s="1"/>
      <c r="D56" s="16">
        <v>6.7999999999999996E-3</v>
      </c>
      <c r="E56" s="17">
        <v>28861.39</v>
      </c>
      <c r="F56" s="101">
        <f t="shared" si="25"/>
        <v>0</v>
      </c>
      <c r="G56" s="19"/>
      <c r="H56" s="103">
        <f t="shared" si="13"/>
        <v>0</v>
      </c>
      <c r="I56" s="101">
        <f t="shared" si="14"/>
        <v>0</v>
      </c>
      <c r="J56" s="19"/>
      <c r="K56" s="20">
        <f t="shared" si="15"/>
        <v>0</v>
      </c>
      <c r="L56" s="101">
        <f t="shared" si="16"/>
        <v>0</v>
      </c>
      <c r="M56" s="19"/>
      <c r="N56" s="20">
        <f t="shared" si="17"/>
        <v>0</v>
      </c>
      <c r="O56" s="101">
        <f t="shared" si="18"/>
        <v>0</v>
      </c>
      <c r="P56" s="19"/>
      <c r="Q56" s="20">
        <f t="shared" si="19"/>
        <v>0</v>
      </c>
      <c r="R56" s="101">
        <f t="shared" si="20"/>
        <v>0</v>
      </c>
      <c r="S56" s="19"/>
      <c r="T56" s="20">
        <f t="shared" si="21"/>
        <v>0</v>
      </c>
      <c r="U56" s="101">
        <f t="shared" si="22"/>
        <v>0</v>
      </c>
      <c r="V56" s="19"/>
      <c r="W56" s="20">
        <f t="shared" si="23"/>
        <v>0</v>
      </c>
      <c r="X56" s="103">
        <f t="shared" si="24"/>
        <v>0</v>
      </c>
    </row>
    <row r="57" spans="1:24" ht="27" customHeight="1" x14ac:dyDescent="0.25">
      <c r="A57" s="54" t="s">
        <v>47</v>
      </c>
      <c r="B57" s="2" t="s">
        <v>36</v>
      </c>
      <c r="C57" s="1"/>
      <c r="D57" s="16">
        <v>2.3E-3</v>
      </c>
      <c r="E57" s="17">
        <v>9668.58</v>
      </c>
      <c r="F57" s="101">
        <f t="shared" si="25"/>
        <v>0</v>
      </c>
      <c r="G57" s="19"/>
      <c r="H57" s="103">
        <f t="shared" si="13"/>
        <v>0</v>
      </c>
      <c r="I57" s="101">
        <f t="shared" si="14"/>
        <v>0</v>
      </c>
      <c r="J57" s="19"/>
      <c r="K57" s="20">
        <f t="shared" si="15"/>
        <v>0</v>
      </c>
      <c r="L57" s="101">
        <f t="shared" si="16"/>
        <v>0</v>
      </c>
      <c r="M57" s="19"/>
      <c r="N57" s="20">
        <f t="shared" si="17"/>
        <v>0</v>
      </c>
      <c r="O57" s="101">
        <f t="shared" si="18"/>
        <v>0</v>
      </c>
      <c r="P57" s="19"/>
      <c r="Q57" s="20">
        <f t="shared" si="19"/>
        <v>0</v>
      </c>
      <c r="R57" s="101">
        <f t="shared" si="20"/>
        <v>0</v>
      </c>
      <c r="S57" s="19"/>
      <c r="T57" s="20">
        <f t="shared" si="21"/>
        <v>0</v>
      </c>
      <c r="U57" s="101">
        <f t="shared" si="22"/>
        <v>0</v>
      </c>
      <c r="V57" s="19"/>
      <c r="W57" s="20">
        <f t="shared" si="23"/>
        <v>0</v>
      </c>
      <c r="X57" s="103">
        <f t="shared" si="24"/>
        <v>0</v>
      </c>
    </row>
    <row r="58" spans="1:24" ht="27" customHeight="1" x14ac:dyDescent="0.25">
      <c r="A58" s="54" t="s">
        <v>48</v>
      </c>
      <c r="B58" s="2" t="s">
        <v>46</v>
      </c>
      <c r="C58" s="1"/>
      <c r="D58" s="16">
        <v>3.3999999999999998E-3</v>
      </c>
      <c r="E58" s="17">
        <v>14671.67</v>
      </c>
      <c r="F58" s="101">
        <f t="shared" si="25"/>
        <v>0</v>
      </c>
      <c r="G58" s="19"/>
      <c r="H58" s="103">
        <f t="shared" si="13"/>
        <v>0</v>
      </c>
      <c r="I58" s="101">
        <f t="shared" si="14"/>
        <v>0</v>
      </c>
      <c r="J58" s="19"/>
      <c r="K58" s="20">
        <f t="shared" si="15"/>
        <v>0</v>
      </c>
      <c r="L58" s="101">
        <f t="shared" si="16"/>
        <v>0</v>
      </c>
      <c r="M58" s="19"/>
      <c r="N58" s="20">
        <f t="shared" si="17"/>
        <v>0</v>
      </c>
      <c r="O58" s="101">
        <f t="shared" si="18"/>
        <v>0</v>
      </c>
      <c r="P58" s="19"/>
      <c r="Q58" s="20">
        <f t="shared" si="19"/>
        <v>0</v>
      </c>
      <c r="R58" s="101">
        <f t="shared" si="20"/>
        <v>0</v>
      </c>
      <c r="S58" s="19"/>
      <c r="T58" s="20">
        <f t="shared" si="21"/>
        <v>0</v>
      </c>
      <c r="U58" s="101">
        <f t="shared" si="22"/>
        <v>0</v>
      </c>
      <c r="V58" s="19"/>
      <c r="W58" s="20">
        <f t="shared" si="23"/>
        <v>0</v>
      </c>
      <c r="X58" s="103">
        <f t="shared" si="24"/>
        <v>0</v>
      </c>
    </row>
    <row r="59" spans="1:24" x14ac:dyDescent="0.25">
      <c r="A59" s="22"/>
      <c r="B59" s="55"/>
      <c r="C59" s="56"/>
      <c r="D59" s="100">
        <f>SUM(D38:D58)</f>
        <v>0.99990000000000001</v>
      </c>
      <c r="E59" s="104">
        <f>SUM(E38:E58)</f>
        <v>4256377.8499999996</v>
      </c>
      <c r="F59" s="26"/>
      <c r="G59" s="27"/>
      <c r="H59" s="28"/>
      <c r="I59" s="26"/>
      <c r="J59" s="27"/>
      <c r="K59" s="29"/>
      <c r="L59" s="26"/>
      <c r="M59" s="27"/>
      <c r="N59" s="29"/>
      <c r="O59" s="26"/>
      <c r="P59" s="27"/>
      <c r="Q59" s="29"/>
      <c r="R59" s="26"/>
      <c r="S59" s="27"/>
      <c r="T59" s="29"/>
      <c r="U59" s="26"/>
      <c r="V59" s="27"/>
      <c r="W59" s="29"/>
      <c r="X59" s="36"/>
    </row>
    <row r="60" spans="1:24" x14ac:dyDescent="0.25">
      <c r="A60" s="37"/>
      <c r="B60" s="84" t="s">
        <v>49</v>
      </c>
      <c r="C60" s="84"/>
      <c r="D60" s="84"/>
      <c r="E60" s="85"/>
      <c r="F60" s="105">
        <f>SUM(F38:F58)</f>
        <v>302426.22399999999</v>
      </c>
      <c r="G60" s="39"/>
      <c r="H60" s="40"/>
      <c r="I60" s="105">
        <f>SUM(I38:I58)</f>
        <v>145524.446643</v>
      </c>
      <c r="J60" s="39"/>
      <c r="K60" s="40"/>
      <c r="L60" s="105">
        <f>SUM(L38:L58)</f>
        <v>167750.22264300002</v>
      </c>
      <c r="M60" s="106"/>
      <c r="N60" s="107"/>
      <c r="O60" s="105">
        <f>SUM(O38:O58)</f>
        <v>65032.309643000001</v>
      </c>
      <c r="P60" s="106"/>
      <c r="Q60" s="107"/>
      <c r="R60" s="105">
        <f>SUM(R38:R58)</f>
        <v>204940.37564299998</v>
      </c>
      <c r="S60" s="106"/>
      <c r="T60" s="107"/>
      <c r="U60" s="105">
        <f>SUM(U38:U58)</f>
        <v>274208.08364299999</v>
      </c>
      <c r="V60" s="106"/>
      <c r="W60" s="107"/>
      <c r="X60" s="36"/>
    </row>
    <row r="61" spans="1:24" x14ac:dyDescent="0.25">
      <c r="A61" s="41"/>
      <c r="B61" s="86" t="s">
        <v>50</v>
      </c>
      <c r="C61" s="86"/>
      <c r="D61" s="86"/>
      <c r="E61" s="87"/>
      <c r="F61" s="57">
        <f>F60+U34</f>
        <v>2216513.5072790002</v>
      </c>
      <c r="G61" s="58">
        <f>F60/$E$59</f>
        <v>7.1052485154719056E-2</v>
      </c>
      <c r="H61" s="59">
        <f>G61+W34</f>
        <v>0.52075111406732844</v>
      </c>
      <c r="I61" s="57">
        <f>I60+F61</f>
        <v>2362037.9539220002</v>
      </c>
      <c r="J61" s="112">
        <f>I60/$E$59</f>
        <v>3.4189738733604209E-2</v>
      </c>
      <c r="K61" s="59">
        <f>J61+H61</f>
        <v>0.55494085280093264</v>
      </c>
      <c r="L61" s="111">
        <f>L60+I61</f>
        <v>2529788.1765650003</v>
      </c>
      <c r="M61" s="112">
        <f>L60/$E$59</f>
        <v>3.9411496947574808E-2</v>
      </c>
      <c r="N61" s="113">
        <f>M61+K61</f>
        <v>0.59435234974850748</v>
      </c>
      <c r="O61" s="111">
        <f>O60+L61</f>
        <v>2594820.4862080002</v>
      </c>
      <c r="P61" s="112">
        <f>O60/$E$59</f>
        <v>1.5278791482997687E-2</v>
      </c>
      <c r="Q61" s="113">
        <f>P61+N61</f>
        <v>0.60963114123150519</v>
      </c>
      <c r="R61" s="111">
        <f>R60+O61</f>
        <v>2799760.8618510002</v>
      </c>
      <c r="S61" s="112">
        <f>R60/$E$59</f>
        <v>4.8149009055434303E-2</v>
      </c>
      <c r="T61" s="113">
        <f>S61+Q61</f>
        <v>0.65778015028693948</v>
      </c>
      <c r="U61" s="111">
        <f>U60+R61</f>
        <v>3073968.9454940003</v>
      </c>
      <c r="V61" s="112">
        <f>U60/$E$59</f>
        <v>6.442287158387501E-2</v>
      </c>
      <c r="W61" s="113">
        <f>V61+T61</f>
        <v>0.72220302187081453</v>
      </c>
      <c r="X61" s="36"/>
    </row>
    <row r="63" spans="1:24" ht="16.5" x14ac:dyDescent="0.3">
      <c r="A63" s="83" t="s">
        <v>8</v>
      </c>
      <c r="B63" s="60" t="s">
        <v>9</v>
      </c>
      <c r="C63" s="61"/>
      <c r="D63" s="64" t="s">
        <v>10</v>
      </c>
      <c r="E63" s="75" t="s">
        <v>11</v>
      </c>
      <c r="F63" s="72" t="s">
        <v>75</v>
      </c>
      <c r="G63" s="73"/>
      <c r="H63" s="74"/>
      <c r="I63" s="72" t="s">
        <v>76</v>
      </c>
      <c r="J63" s="73"/>
      <c r="K63" s="74"/>
      <c r="L63" s="72" t="s">
        <v>77</v>
      </c>
      <c r="M63" s="73"/>
      <c r="N63" s="74"/>
      <c r="O63" s="72" t="s">
        <v>78</v>
      </c>
      <c r="P63" s="73"/>
      <c r="Q63" s="74"/>
      <c r="R63" s="72" t="s">
        <v>79</v>
      </c>
      <c r="S63" s="73"/>
      <c r="T63" s="74"/>
      <c r="U63" s="72" t="s">
        <v>80</v>
      </c>
      <c r="V63" s="73"/>
      <c r="W63" s="74"/>
      <c r="X63" s="11" t="s">
        <v>18</v>
      </c>
    </row>
    <row r="64" spans="1:24" x14ac:dyDescent="0.25">
      <c r="A64" s="83" t="s">
        <v>8</v>
      </c>
      <c r="B64" s="62"/>
      <c r="C64" s="63"/>
      <c r="D64" s="65"/>
      <c r="E64" s="76"/>
      <c r="F64" s="12" t="s">
        <v>19</v>
      </c>
      <c r="G64" s="12" t="s">
        <v>10</v>
      </c>
      <c r="H64" s="13" t="s">
        <v>20</v>
      </c>
      <c r="I64" s="12" t="s">
        <v>19</v>
      </c>
      <c r="J64" s="12" t="s">
        <v>10</v>
      </c>
      <c r="K64" s="13" t="s">
        <v>20</v>
      </c>
      <c r="L64" s="12" t="s">
        <v>19</v>
      </c>
      <c r="M64" s="12" t="s">
        <v>10</v>
      </c>
      <c r="N64" s="13" t="s">
        <v>20</v>
      </c>
      <c r="O64" s="12" t="s">
        <v>19</v>
      </c>
      <c r="P64" s="12" t="s">
        <v>10</v>
      </c>
      <c r="Q64" s="13" t="s">
        <v>20</v>
      </c>
      <c r="R64" s="12" t="s">
        <v>19</v>
      </c>
      <c r="S64" s="12" t="s">
        <v>10</v>
      </c>
      <c r="T64" s="13" t="s">
        <v>20</v>
      </c>
      <c r="U64" s="12" t="s">
        <v>19</v>
      </c>
      <c r="V64" s="12" t="s">
        <v>10</v>
      </c>
      <c r="W64" s="13" t="s">
        <v>20</v>
      </c>
      <c r="X64" s="14"/>
    </row>
    <row r="65" spans="1:24" ht="27" customHeight="1" x14ac:dyDescent="0.25">
      <c r="A65" s="54" t="s">
        <v>21</v>
      </c>
      <c r="B65" s="2" t="s">
        <v>61</v>
      </c>
      <c r="C65" s="1"/>
      <c r="D65" s="16">
        <v>7.0300000000000001E-2</v>
      </c>
      <c r="E65" s="17">
        <v>299046.21000000002</v>
      </c>
      <c r="F65" s="101">
        <f>G65*E65</f>
        <v>5472.5456430000004</v>
      </c>
      <c r="G65" s="102">
        <v>1.83E-2</v>
      </c>
      <c r="H65" s="103">
        <f>G65+W38</f>
        <v>0.89969999999999972</v>
      </c>
      <c r="I65" s="101">
        <f>J65*E65</f>
        <v>5472.5456430000004</v>
      </c>
      <c r="J65" s="102">
        <v>1.83E-2</v>
      </c>
      <c r="K65" s="20">
        <f>H65+J65</f>
        <v>0.91799999999999971</v>
      </c>
      <c r="L65" s="101">
        <f>M65*E65</f>
        <v>5472.5456430000004</v>
      </c>
      <c r="M65" s="102">
        <v>1.83E-2</v>
      </c>
      <c r="N65" s="20">
        <f>K65+M65</f>
        <v>0.93629999999999969</v>
      </c>
      <c r="O65" s="101">
        <f>P65*E65</f>
        <v>5472.5456430000004</v>
      </c>
      <c r="P65" s="102">
        <v>1.83E-2</v>
      </c>
      <c r="Q65" s="20">
        <f>N65+P65</f>
        <v>0.95459999999999967</v>
      </c>
      <c r="R65" s="101">
        <f>S65*E65</f>
        <v>5472.5456430000004</v>
      </c>
      <c r="S65" s="102">
        <v>1.83E-2</v>
      </c>
      <c r="T65" s="20">
        <f>Q65+S65</f>
        <v>0.97289999999999965</v>
      </c>
      <c r="U65" s="101">
        <f>V65*E65</f>
        <v>8104.1522910000003</v>
      </c>
      <c r="V65" s="19">
        <v>2.7099999999999999E-2</v>
      </c>
      <c r="W65" s="20">
        <f>T65+V65</f>
        <v>0.99999999999999967</v>
      </c>
      <c r="X65" s="103">
        <f>G65+J65+M65+P65+S65+V65+G38+J38+M38+P38+S38+V38+G11+J11+M11+P11+S11+V11</f>
        <v>1</v>
      </c>
    </row>
    <row r="66" spans="1:24" ht="27" customHeight="1" x14ac:dyDescent="0.25">
      <c r="A66" s="54" t="s">
        <v>22</v>
      </c>
      <c r="B66" s="2" t="s">
        <v>62</v>
      </c>
      <c r="C66" s="1"/>
      <c r="D66" s="16">
        <v>8.2600000000000007E-2</v>
      </c>
      <c r="E66" s="17">
        <v>351591.41</v>
      </c>
      <c r="F66" s="101">
        <f>G66*E66</f>
        <v>0</v>
      </c>
      <c r="G66" s="19"/>
      <c r="H66" s="103">
        <f t="shared" ref="H66:H85" si="26">G66+W39</f>
        <v>1</v>
      </c>
      <c r="I66" s="101">
        <f t="shared" ref="I66:I85" si="27">J66*E66</f>
        <v>0</v>
      </c>
      <c r="J66" s="19"/>
      <c r="K66" s="20">
        <f t="shared" ref="K66:K85" si="28">H66+J66</f>
        <v>1</v>
      </c>
      <c r="L66" s="101">
        <f t="shared" ref="L66:L85" si="29">M66*E66</f>
        <v>0</v>
      </c>
      <c r="M66" s="19"/>
      <c r="N66" s="20">
        <f t="shared" ref="N66:N85" si="30">K66+M66</f>
        <v>1</v>
      </c>
      <c r="O66" s="101">
        <f t="shared" ref="O66:O85" si="31">P66*E66</f>
        <v>0</v>
      </c>
      <c r="P66" s="19"/>
      <c r="Q66" s="20">
        <f t="shared" ref="Q66:Q85" si="32">N66+P66</f>
        <v>1</v>
      </c>
      <c r="R66" s="101">
        <f t="shared" ref="R66:R85" si="33">S66*E66</f>
        <v>0</v>
      </c>
      <c r="S66" s="19"/>
      <c r="T66" s="20">
        <f t="shared" ref="T66:T85" si="34">Q66+S66</f>
        <v>1</v>
      </c>
      <c r="U66" s="101">
        <f t="shared" ref="U66:U85" si="35">V66*E66</f>
        <v>0</v>
      </c>
      <c r="V66" s="19"/>
      <c r="W66" s="20">
        <f t="shared" ref="W66:W85" si="36">T66+V66</f>
        <v>1</v>
      </c>
      <c r="X66" s="103">
        <f t="shared" ref="X66:X85" si="37">G66+J66+M66+P66+S66+V66+G39+J39+M39+P39+S39+V39+G12+J12+M12+P12+S12+V12</f>
        <v>1</v>
      </c>
    </row>
    <row r="67" spans="1:24" ht="27" customHeight="1" x14ac:dyDescent="0.25">
      <c r="A67" s="54" t="s">
        <v>23</v>
      </c>
      <c r="B67" s="2" t="s">
        <v>69</v>
      </c>
      <c r="C67" s="1"/>
      <c r="D67" s="16">
        <v>0.1351</v>
      </c>
      <c r="E67" s="17">
        <v>575229.91</v>
      </c>
      <c r="F67" s="101">
        <f t="shared" ref="F67:F85" si="38">G67*E67</f>
        <v>0</v>
      </c>
      <c r="G67" s="19"/>
      <c r="H67" s="103">
        <f t="shared" si="26"/>
        <v>1</v>
      </c>
      <c r="I67" s="101">
        <f t="shared" si="27"/>
        <v>0</v>
      </c>
      <c r="J67" s="19"/>
      <c r="K67" s="20">
        <f t="shared" si="28"/>
        <v>1</v>
      </c>
      <c r="L67" s="101">
        <f t="shared" si="29"/>
        <v>0</v>
      </c>
      <c r="M67" s="19"/>
      <c r="N67" s="20">
        <f t="shared" si="30"/>
        <v>1</v>
      </c>
      <c r="O67" s="101">
        <f t="shared" si="31"/>
        <v>0</v>
      </c>
      <c r="P67" s="19"/>
      <c r="Q67" s="20">
        <f t="shared" si="32"/>
        <v>1</v>
      </c>
      <c r="R67" s="101">
        <f t="shared" si="33"/>
        <v>0</v>
      </c>
      <c r="S67" s="19"/>
      <c r="T67" s="20">
        <f t="shared" si="34"/>
        <v>1</v>
      </c>
      <c r="U67" s="101">
        <f t="shared" si="35"/>
        <v>0</v>
      </c>
      <c r="V67" s="19"/>
      <c r="W67" s="20">
        <f t="shared" si="36"/>
        <v>1</v>
      </c>
      <c r="X67" s="103">
        <f t="shared" si="37"/>
        <v>1</v>
      </c>
    </row>
    <row r="68" spans="1:24" ht="27" customHeight="1" x14ac:dyDescent="0.25">
      <c r="A68" s="54" t="s">
        <v>24</v>
      </c>
      <c r="B68" s="2" t="s">
        <v>63</v>
      </c>
      <c r="C68" s="1"/>
      <c r="D68" s="16">
        <v>9.3100000000000002E-2</v>
      </c>
      <c r="E68" s="17">
        <v>396152.41</v>
      </c>
      <c r="F68" s="101">
        <f t="shared" si="38"/>
        <v>0</v>
      </c>
      <c r="G68" s="19"/>
      <c r="H68" s="103">
        <f t="shared" si="26"/>
        <v>1</v>
      </c>
      <c r="I68" s="101">
        <f t="shared" si="27"/>
        <v>0</v>
      </c>
      <c r="J68" s="19"/>
      <c r="K68" s="20">
        <f t="shared" si="28"/>
        <v>1</v>
      </c>
      <c r="L68" s="101">
        <f t="shared" si="29"/>
        <v>0</v>
      </c>
      <c r="M68" s="19"/>
      <c r="N68" s="20">
        <f t="shared" si="30"/>
        <v>1</v>
      </c>
      <c r="O68" s="101">
        <f t="shared" si="31"/>
        <v>0</v>
      </c>
      <c r="P68" s="19"/>
      <c r="Q68" s="20">
        <f t="shared" si="32"/>
        <v>1</v>
      </c>
      <c r="R68" s="101">
        <f t="shared" si="33"/>
        <v>0</v>
      </c>
      <c r="S68" s="19"/>
      <c r="T68" s="20">
        <f t="shared" si="34"/>
        <v>1</v>
      </c>
      <c r="U68" s="101">
        <f t="shared" si="35"/>
        <v>0</v>
      </c>
      <c r="V68" s="19"/>
      <c r="W68" s="20">
        <f t="shared" si="36"/>
        <v>1</v>
      </c>
      <c r="X68" s="103">
        <f t="shared" si="37"/>
        <v>1</v>
      </c>
    </row>
    <row r="69" spans="1:24" ht="27" customHeight="1" x14ac:dyDescent="0.25">
      <c r="A69" s="54" t="s">
        <v>25</v>
      </c>
      <c r="B69" s="2" t="s">
        <v>26</v>
      </c>
      <c r="C69" s="1"/>
      <c r="D69" s="16">
        <v>3.8399999999999997E-2</v>
      </c>
      <c r="E69" s="17">
        <v>163425.04999999999</v>
      </c>
      <c r="F69" s="101">
        <f t="shared" si="38"/>
        <v>0</v>
      </c>
      <c r="G69" s="19"/>
      <c r="H69" s="103">
        <f t="shared" si="26"/>
        <v>1</v>
      </c>
      <c r="I69" s="101">
        <f t="shared" si="27"/>
        <v>0</v>
      </c>
      <c r="J69" s="19"/>
      <c r="K69" s="20">
        <f t="shared" si="28"/>
        <v>1</v>
      </c>
      <c r="L69" s="101">
        <f t="shared" si="29"/>
        <v>0</v>
      </c>
      <c r="M69" s="19"/>
      <c r="N69" s="20">
        <f t="shared" si="30"/>
        <v>1</v>
      </c>
      <c r="O69" s="101">
        <f t="shared" si="31"/>
        <v>0</v>
      </c>
      <c r="P69" s="19"/>
      <c r="Q69" s="20">
        <f t="shared" si="32"/>
        <v>1</v>
      </c>
      <c r="R69" s="101">
        <f t="shared" si="33"/>
        <v>0</v>
      </c>
      <c r="S69" s="19"/>
      <c r="T69" s="20">
        <f t="shared" si="34"/>
        <v>1</v>
      </c>
      <c r="U69" s="101">
        <f t="shared" si="35"/>
        <v>0</v>
      </c>
      <c r="V69" s="19"/>
      <c r="W69" s="20">
        <f t="shared" si="36"/>
        <v>1</v>
      </c>
      <c r="X69" s="103">
        <f t="shared" si="37"/>
        <v>1</v>
      </c>
    </row>
    <row r="70" spans="1:24" ht="27" customHeight="1" x14ac:dyDescent="0.25">
      <c r="A70" s="54" t="s">
        <v>27</v>
      </c>
      <c r="B70" s="2" t="s">
        <v>64</v>
      </c>
      <c r="C70" s="1"/>
      <c r="D70" s="16">
        <v>1.4500000000000001E-2</v>
      </c>
      <c r="E70" s="17">
        <v>61644.7</v>
      </c>
      <c r="F70" s="101">
        <f t="shared" si="38"/>
        <v>0</v>
      </c>
      <c r="G70" s="19"/>
      <c r="H70" s="103">
        <f t="shared" si="26"/>
        <v>1</v>
      </c>
      <c r="I70" s="101">
        <f t="shared" si="27"/>
        <v>0</v>
      </c>
      <c r="J70" s="19"/>
      <c r="K70" s="20">
        <f t="shared" si="28"/>
        <v>1</v>
      </c>
      <c r="L70" s="101">
        <f t="shared" si="29"/>
        <v>0</v>
      </c>
      <c r="M70" s="19"/>
      <c r="N70" s="20">
        <f t="shared" si="30"/>
        <v>1</v>
      </c>
      <c r="O70" s="101">
        <f t="shared" si="31"/>
        <v>0</v>
      </c>
      <c r="P70" s="19"/>
      <c r="Q70" s="20">
        <f t="shared" si="32"/>
        <v>1</v>
      </c>
      <c r="R70" s="101">
        <f t="shared" si="33"/>
        <v>0</v>
      </c>
      <c r="S70" s="19"/>
      <c r="T70" s="20">
        <f t="shared" si="34"/>
        <v>1</v>
      </c>
      <c r="U70" s="101">
        <f t="shared" si="35"/>
        <v>0</v>
      </c>
      <c r="V70" s="19"/>
      <c r="W70" s="20">
        <f t="shared" si="36"/>
        <v>1</v>
      </c>
      <c r="X70" s="103">
        <f t="shared" si="37"/>
        <v>1</v>
      </c>
    </row>
    <row r="71" spans="1:24" ht="27" customHeight="1" x14ac:dyDescent="0.25">
      <c r="A71" s="54" t="s">
        <v>28</v>
      </c>
      <c r="B71" s="2" t="s">
        <v>65</v>
      </c>
      <c r="C71" s="1"/>
      <c r="D71" s="16">
        <v>9.3700000000000006E-2</v>
      </c>
      <c r="E71" s="17">
        <v>398935.66</v>
      </c>
      <c r="F71" s="101">
        <f t="shared" si="38"/>
        <v>0</v>
      </c>
      <c r="G71" s="19"/>
      <c r="H71" s="103">
        <f t="shared" si="26"/>
        <v>1</v>
      </c>
      <c r="I71" s="101">
        <f t="shared" si="27"/>
        <v>0</v>
      </c>
      <c r="J71" s="19"/>
      <c r="K71" s="20">
        <f t="shared" si="28"/>
        <v>1</v>
      </c>
      <c r="L71" s="101">
        <f t="shared" si="29"/>
        <v>0</v>
      </c>
      <c r="M71" s="19"/>
      <c r="N71" s="20">
        <f t="shared" si="30"/>
        <v>1</v>
      </c>
      <c r="O71" s="101">
        <f t="shared" si="31"/>
        <v>0</v>
      </c>
      <c r="P71" s="19"/>
      <c r="Q71" s="20">
        <f t="shared" si="32"/>
        <v>1</v>
      </c>
      <c r="R71" s="101">
        <f t="shared" si="33"/>
        <v>0</v>
      </c>
      <c r="S71" s="19"/>
      <c r="T71" s="20">
        <f t="shared" si="34"/>
        <v>1</v>
      </c>
      <c r="U71" s="101">
        <f t="shared" si="35"/>
        <v>0</v>
      </c>
      <c r="V71" s="19"/>
      <c r="W71" s="20">
        <f t="shared" si="36"/>
        <v>1</v>
      </c>
      <c r="X71" s="103">
        <f t="shared" si="37"/>
        <v>1</v>
      </c>
    </row>
    <row r="72" spans="1:24" ht="27" customHeight="1" x14ac:dyDescent="0.25">
      <c r="A72" s="54" t="s">
        <v>29</v>
      </c>
      <c r="B72" s="2" t="s">
        <v>66</v>
      </c>
      <c r="C72" s="1"/>
      <c r="D72" s="16">
        <v>3.5000000000000003E-2</v>
      </c>
      <c r="E72" s="17">
        <v>148899.41</v>
      </c>
      <c r="F72" s="101">
        <f t="shared" si="38"/>
        <v>0</v>
      </c>
      <c r="G72" s="19"/>
      <c r="H72" s="103">
        <f t="shared" si="26"/>
        <v>1</v>
      </c>
      <c r="I72" s="101">
        <f t="shared" si="27"/>
        <v>0</v>
      </c>
      <c r="J72" s="19"/>
      <c r="K72" s="20">
        <f t="shared" si="28"/>
        <v>1</v>
      </c>
      <c r="L72" s="101">
        <f t="shared" si="29"/>
        <v>0</v>
      </c>
      <c r="M72" s="19"/>
      <c r="N72" s="20">
        <f t="shared" si="30"/>
        <v>1</v>
      </c>
      <c r="O72" s="101">
        <f t="shared" si="31"/>
        <v>0</v>
      </c>
      <c r="P72" s="19"/>
      <c r="Q72" s="20">
        <f t="shared" si="32"/>
        <v>1</v>
      </c>
      <c r="R72" s="101">
        <f t="shared" si="33"/>
        <v>0</v>
      </c>
      <c r="S72" s="19"/>
      <c r="T72" s="20">
        <f t="shared" si="34"/>
        <v>1</v>
      </c>
      <c r="U72" s="101">
        <f t="shared" si="35"/>
        <v>0</v>
      </c>
      <c r="V72" s="19"/>
      <c r="W72" s="20">
        <f t="shared" si="36"/>
        <v>1</v>
      </c>
      <c r="X72" s="103">
        <f t="shared" si="37"/>
        <v>1</v>
      </c>
    </row>
    <row r="73" spans="1:24" ht="27" customHeight="1" x14ac:dyDescent="0.25">
      <c r="A73" s="54" t="s">
        <v>30</v>
      </c>
      <c r="B73" s="2" t="s">
        <v>67</v>
      </c>
      <c r="C73" s="1"/>
      <c r="D73" s="16">
        <v>5.2200000000000003E-2</v>
      </c>
      <c r="E73" s="17">
        <v>222257.76</v>
      </c>
      <c r="F73" s="101">
        <f t="shared" si="38"/>
        <v>0</v>
      </c>
      <c r="G73" s="19"/>
      <c r="H73" s="103">
        <f t="shared" si="26"/>
        <v>1</v>
      </c>
      <c r="I73" s="101">
        <f t="shared" si="27"/>
        <v>0</v>
      </c>
      <c r="J73" s="19"/>
      <c r="K73" s="20">
        <f t="shared" si="28"/>
        <v>1</v>
      </c>
      <c r="L73" s="101">
        <f t="shared" si="29"/>
        <v>0</v>
      </c>
      <c r="M73" s="19"/>
      <c r="N73" s="20">
        <f t="shared" si="30"/>
        <v>1</v>
      </c>
      <c r="O73" s="101">
        <f t="shared" si="31"/>
        <v>0</v>
      </c>
      <c r="P73" s="19"/>
      <c r="Q73" s="20">
        <f t="shared" si="32"/>
        <v>1</v>
      </c>
      <c r="R73" s="101">
        <f t="shared" si="33"/>
        <v>0</v>
      </c>
      <c r="S73" s="19"/>
      <c r="T73" s="20">
        <f t="shared" si="34"/>
        <v>1</v>
      </c>
      <c r="U73" s="101">
        <f t="shared" si="35"/>
        <v>0</v>
      </c>
      <c r="V73" s="19"/>
      <c r="W73" s="20">
        <f t="shared" si="36"/>
        <v>1</v>
      </c>
      <c r="X73" s="103">
        <f t="shared" si="37"/>
        <v>1</v>
      </c>
    </row>
    <row r="74" spans="1:24" ht="27" customHeight="1" x14ac:dyDescent="0.25">
      <c r="A74" s="54" t="s">
        <v>31</v>
      </c>
      <c r="B74" s="2" t="s">
        <v>68</v>
      </c>
      <c r="C74" s="1"/>
      <c r="D74" s="16">
        <v>1.35E-2</v>
      </c>
      <c r="E74" s="17">
        <v>57409.5</v>
      </c>
      <c r="F74" s="101">
        <f t="shared" si="38"/>
        <v>0</v>
      </c>
      <c r="G74" s="19"/>
      <c r="H74" s="103">
        <f t="shared" si="26"/>
        <v>1</v>
      </c>
      <c r="I74" s="101">
        <f t="shared" si="27"/>
        <v>0</v>
      </c>
      <c r="J74" s="19"/>
      <c r="K74" s="20">
        <f t="shared" si="28"/>
        <v>1</v>
      </c>
      <c r="L74" s="101">
        <f t="shared" si="29"/>
        <v>0</v>
      </c>
      <c r="M74" s="19"/>
      <c r="N74" s="20">
        <f t="shared" si="30"/>
        <v>1</v>
      </c>
      <c r="O74" s="101">
        <f t="shared" si="31"/>
        <v>0</v>
      </c>
      <c r="P74" s="19"/>
      <c r="Q74" s="20">
        <f t="shared" si="32"/>
        <v>1</v>
      </c>
      <c r="R74" s="101">
        <f t="shared" si="33"/>
        <v>0</v>
      </c>
      <c r="S74" s="19"/>
      <c r="T74" s="20">
        <f t="shared" si="34"/>
        <v>1</v>
      </c>
      <c r="U74" s="101">
        <f t="shared" si="35"/>
        <v>0</v>
      </c>
      <c r="V74" s="19"/>
      <c r="W74" s="20">
        <f t="shared" si="36"/>
        <v>1</v>
      </c>
      <c r="X74" s="103">
        <f t="shared" si="37"/>
        <v>1</v>
      </c>
    </row>
    <row r="75" spans="1:24" ht="27" customHeight="1" x14ac:dyDescent="0.25">
      <c r="A75" s="54" t="s">
        <v>33</v>
      </c>
      <c r="B75" s="2" t="s">
        <v>70</v>
      </c>
      <c r="C75" s="1"/>
      <c r="D75" s="16">
        <v>1.9099999999999999E-2</v>
      </c>
      <c r="E75" s="17">
        <v>81362.13</v>
      </c>
      <c r="F75" s="101">
        <f t="shared" si="38"/>
        <v>0</v>
      </c>
      <c r="G75" s="19"/>
      <c r="H75" s="103">
        <f t="shared" si="26"/>
        <v>1</v>
      </c>
      <c r="I75" s="101">
        <f t="shared" si="27"/>
        <v>0</v>
      </c>
      <c r="J75" s="19"/>
      <c r="K75" s="20">
        <f t="shared" si="28"/>
        <v>1</v>
      </c>
      <c r="L75" s="101">
        <f t="shared" si="29"/>
        <v>0</v>
      </c>
      <c r="M75" s="19"/>
      <c r="N75" s="20">
        <f t="shared" si="30"/>
        <v>1</v>
      </c>
      <c r="O75" s="101">
        <f t="shared" si="31"/>
        <v>0</v>
      </c>
      <c r="P75" s="19"/>
      <c r="Q75" s="20">
        <f t="shared" si="32"/>
        <v>1</v>
      </c>
      <c r="R75" s="101">
        <f t="shared" si="33"/>
        <v>0</v>
      </c>
      <c r="S75" s="19"/>
      <c r="T75" s="20">
        <f t="shared" si="34"/>
        <v>1</v>
      </c>
      <c r="U75" s="101">
        <f t="shared" si="35"/>
        <v>0</v>
      </c>
      <c r="V75" s="19"/>
      <c r="W75" s="20">
        <f t="shared" si="36"/>
        <v>1</v>
      </c>
      <c r="X75" s="103">
        <f t="shared" si="37"/>
        <v>1</v>
      </c>
    </row>
    <row r="76" spans="1:24" ht="27" customHeight="1" x14ac:dyDescent="0.25">
      <c r="A76" s="54" t="s">
        <v>34</v>
      </c>
      <c r="B76" s="2" t="s">
        <v>38</v>
      </c>
      <c r="C76" s="1"/>
      <c r="D76" s="16">
        <v>4.07E-2</v>
      </c>
      <c r="E76" s="17">
        <v>173169.27</v>
      </c>
      <c r="F76" s="101">
        <f t="shared" si="38"/>
        <v>51950.780999999995</v>
      </c>
      <c r="G76" s="19">
        <v>0.3</v>
      </c>
      <c r="H76" s="103">
        <f t="shared" si="26"/>
        <v>0.7</v>
      </c>
      <c r="I76" s="101">
        <f t="shared" si="27"/>
        <v>0</v>
      </c>
      <c r="J76" s="19"/>
      <c r="K76" s="20">
        <f t="shared" si="28"/>
        <v>0.7</v>
      </c>
      <c r="L76" s="101">
        <f t="shared" si="29"/>
        <v>0</v>
      </c>
      <c r="M76" s="19"/>
      <c r="N76" s="20">
        <f t="shared" si="30"/>
        <v>0.7</v>
      </c>
      <c r="O76" s="101">
        <f t="shared" si="31"/>
        <v>0</v>
      </c>
      <c r="P76" s="19"/>
      <c r="Q76" s="20">
        <f t="shared" si="32"/>
        <v>0.7</v>
      </c>
      <c r="R76" s="101">
        <f t="shared" si="33"/>
        <v>0</v>
      </c>
      <c r="S76" s="19"/>
      <c r="T76" s="20">
        <f t="shared" si="34"/>
        <v>0.7</v>
      </c>
      <c r="U76" s="101">
        <f t="shared" si="35"/>
        <v>51950.780999999995</v>
      </c>
      <c r="V76" s="19">
        <v>0.3</v>
      </c>
      <c r="W76" s="20">
        <f t="shared" si="36"/>
        <v>1</v>
      </c>
      <c r="X76" s="103">
        <f t="shared" si="37"/>
        <v>1</v>
      </c>
    </row>
    <row r="77" spans="1:24" ht="27" customHeight="1" x14ac:dyDescent="0.25">
      <c r="A77" s="54" t="s">
        <v>35</v>
      </c>
      <c r="B77" s="2" t="s">
        <v>71</v>
      </c>
      <c r="C77" s="1"/>
      <c r="D77" s="16">
        <v>1.26E-2</v>
      </c>
      <c r="E77" s="17">
        <v>53833.760000000002</v>
      </c>
      <c r="F77" s="101">
        <f t="shared" si="38"/>
        <v>0</v>
      </c>
      <c r="G77" s="19"/>
      <c r="H77" s="103">
        <f t="shared" si="26"/>
        <v>0</v>
      </c>
      <c r="I77" s="101">
        <f t="shared" si="27"/>
        <v>53833.760000000002</v>
      </c>
      <c r="J77" s="19">
        <v>1</v>
      </c>
      <c r="K77" s="20">
        <f t="shared" si="28"/>
        <v>1</v>
      </c>
      <c r="L77" s="101">
        <f t="shared" si="29"/>
        <v>0</v>
      </c>
      <c r="M77" s="19"/>
      <c r="N77" s="20">
        <f t="shared" si="30"/>
        <v>1</v>
      </c>
      <c r="O77" s="101">
        <f t="shared" si="31"/>
        <v>0</v>
      </c>
      <c r="P77" s="19"/>
      <c r="Q77" s="20">
        <f t="shared" si="32"/>
        <v>1</v>
      </c>
      <c r="R77" s="101">
        <f t="shared" si="33"/>
        <v>0</v>
      </c>
      <c r="S77" s="19"/>
      <c r="T77" s="20">
        <f t="shared" si="34"/>
        <v>1</v>
      </c>
      <c r="U77" s="101">
        <f t="shared" si="35"/>
        <v>0</v>
      </c>
      <c r="V77" s="19"/>
      <c r="W77" s="20">
        <f t="shared" si="36"/>
        <v>1</v>
      </c>
      <c r="X77" s="103">
        <f t="shared" si="37"/>
        <v>1</v>
      </c>
    </row>
    <row r="78" spans="1:24" ht="27" customHeight="1" x14ac:dyDescent="0.25">
      <c r="A78" s="54" t="s">
        <v>37</v>
      </c>
      <c r="B78" s="2" t="s">
        <v>32</v>
      </c>
      <c r="C78" s="1"/>
      <c r="D78" s="16">
        <v>2.75E-2</v>
      </c>
      <c r="E78" s="17">
        <v>116999.48</v>
      </c>
      <c r="F78" s="101">
        <f t="shared" si="38"/>
        <v>0</v>
      </c>
      <c r="G78" s="19"/>
      <c r="H78" s="103">
        <f t="shared" si="26"/>
        <v>0</v>
      </c>
      <c r="I78" s="101">
        <f t="shared" si="27"/>
        <v>0</v>
      </c>
      <c r="J78" s="19"/>
      <c r="K78" s="20">
        <f t="shared" si="28"/>
        <v>0</v>
      </c>
      <c r="L78" s="101">
        <f t="shared" si="29"/>
        <v>58499.74</v>
      </c>
      <c r="M78" s="19">
        <v>0.5</v>
      </c>
      <c r="N78" s="20">
        <f t="shared" si="30"/>
        <v>0.5</v>
      </c>
      <c r="O78" s="101">
        <f t="shared" si="31"/>
        <v>58499.74</v>
      </c>
      <c r="P78" s="19">
        <v>0.5</v>
      </c>
      <c r="Q78" s="20">
        <f t="shared" si="32"/>
        <v>1</v>
      </c>
      <c r="R78" s="101">
        <f t="shared" si="33"/>
        <v>0</v>
      </c>
      <c r="S78" s="19"/>
      <c r="T78" s="20">
        <f t="shared" si="34"/>
        <v>1</v>
      </c>
      <c r="U78" s="101">
        <f t="shared" si="35"/>
        <v>0</v>
      </c>
      <c r="V78" s="19"/>
      <c r="W78" s="20">
        <f t="shared" si="36"/>
        <v>1</v>
      </c>
      <c r="X78" s="103">
        <f t="shared" si="37"/>
        <v>1</v>
      </c>
    </row>
    <row r="79" spans="1:24" ht="27" customHeight="1" x14ac:dyDescent="0.25">
      <c r="A79" s="54" t="s">
        <v>39</v>
      </c>
      <c r="B79" s="2" t="s">
        <v>72</v>
      </c>
      <c r="C79" s="1"/>
      <c r="D79" s="16">
        <v>8.5000000000000006E-2</v>
      </c>
      <c r="E79" s="17">
        <v>361852.9</v>
      </c>
      <c r="F79" s="101">
        <f t="shared" si="38"/>
        <v>0</v>
      </c>
      <c r="G79" s="19"/>
      <c r="H79" s="103">
        <f t="shared" si="26"/>
        <v>0.2</v>
      </c>
      <c r="I79" s="101">
        <f t="shared" si="27"/>
        <v>0</v>
      </c>
      <c r="J79" s="19"/>
      <c r="K79" s="20">
        <f t="shared" si="28"/>
        <v>0.2</v>
      </c>
      <c r="L79" s="101">
        <f t="shared" si="29"/>
        <v>180926.45</v>
      </c>
      <c r="M79" s="19">
        <v>0.5</v>
      </c>
      <c r="N79" s="20">
        <f t="shared" si="30"/>
        <v>0.7</v>
      </c>
      <c r="O79" s="101">
        <f t="shared" si="31"/>
        <v>108555.87000000001</v>
      </c>
      <c r="P79" s="19">
        <v>0.3</v>
      </c>
      <c r="Q79" s="20">
        <f t="shared" si="32"/>
        <v>1</v>
      </c>
      <c r="R79" s="101">
        <f t="shared" si="33"/>
        <v>0</v>
      </c>
      <c r="S79" s="19"/>
      <c r="T79" s="20">
        <f t="shared" si="34"/>
        <v>1</v>
      </c>
      <c r="U79" s="101">
        <f t="shared" si="35"/>
        <v>0</v>
      </c>
      <c r="V79" s="19"/>
      <c r="W79" s="20">
        <f t="shared" si="36"/>
        <v>1</v>
      </c>
      <c r="X79" s="103">
        <f t="shared" si="37"/>
        <v>1</v>
      </c>
    </row>
    <row r="80" spans="1:24" ht="27" customHeight="1" x14ac:dyDescent="0.25">
      <c r="A80" s="54" t="s">
        <v>40</v>
      </c>
      <c r="B80" s="2" t="s">
        <v>73</v>
      </c>
      <c r="C80" s="1"/>
      <c r="D80" s="16">
        <v>0.1244</v>
      </c>
      <c r="E80" s="17">
        <v>529608.47</v>
      </c>
      <c r="F80" s="101">
        <f t="shared" si="38"/>
        <v>317765.08199999999</v>
      </c>
      <c r="G80" s="19">
        <v>0.6</v>
      </c>
      <c r="H80" s="103">
        <f t="shared" si="26"/>
        <v>1</v>
      </c>
      <c r="I80" s="101">
        <f t="shared" si="27"/>
        <v>0</v>
      </c>
      <c r="J80" s="19"/>
      <c r="K80" s="20">
        <f t="shared" si="28"/>
        <v>1</v>
      </c>
      <c r="L80" s="101">
        <f t="shared" si="29"/>
        <v>0</v>
      </c>
      <c r="M80" s="19"/>
      <c r="N80" s="20">
        <f t="shared" si="30"/>
        <v>1</v>
      </c>
      <c r="O80" s="101">
        <f t="shared" si="31"/>
        <v>0</v>
      </c>
      <c r="P80" s="19"/>
      <c r="Q80" s="20">
        <f t="shared" si="32"/>
        <v>1</v>
      </c>
      <c r="R80" s="101">
        <f t="shared" si="33"/>
        <v>0</v>
      </c>
      <c r="S80" s="19"/>
      <c r="T80" s="20">
        <f t="shared" si="34"/>
        <v>1</v>
      </c>
      <c r="U80" s="101">
        <f t="shared" si="35"/>
        <v>0</v>
      </c>
      <c r="V80" s="19"/>
      <c r="W80" s="20">
        <f t="shared" si="36"/>
        <v>1</v>
      </c>
      <c r="X80" s="103">
        <f t="shared" si="37"/>
        <v>0.99999999999999989</v>
      </c>
    </row>
    <row r="81" spans="1:24" ht="27" customHeight="1" x14ac:dyDescent="0.25">
      <c r="A81" s="54" t="s">
        <v>42</v>
      </c>
      <c r="B81" s="2" t="s">
        <v>41</v>
      </c>
      <c r="C81" s="1"/>
      <c r="D81" s="16">
        <v>4.3999999999999997E-2</v>
      </c>
      <c r="E81" s="17">
        <v>187365.28</v>
      </c>
      <c r="F81" s="101">
        <f t="shared" si="38"/>
        <v>0</v>
      </c>
      <c r="G81" s="19"/>
      <c r="H81" s="103">
        <f t="shared" si="26"/>
        <v>0</v>
      </c>
      <c r="I81" s="101">
        <f t="shared" si="27"/>
        <v>187365.28</v>
      </c>
      <c r="J81" s="19">
        <v>1</v>
      </c>
      <c r="K81" s="20">
        <f t="shared" si="28"/>
        <v>1</v>
      </c>
      <c r="L81" s="101">
        <f t="shared" si="29"/>
        <v>0</v>
      </c>
      <c r="M81" s="19"/>
      <c r="N81" s="20">
        <f t="shared" si="30"/>
        <v>1</v>
      </c>
      <c r="O81" s="101">
        <f t="shared" si="31"/>
        <v>0</v>
      </c>
      <c r="P81" s="19"/>
      <c r="Q81" s="20">
        <f t="shared" si="32"/>
        <v>1</v>
      </c>
      <c r="R81" s="101">
        <f t="shared" si="33"/>
        <v>0</v>
      </c>
      <c r="S81" s="19"/>
      <c r="T81" s="20">
        <f t="shared" si="34"/>
        <v>1</v>
      </c>
      <c r="U81" s="101">
        <f t="shared" si="35"/>
        <v>0</v>
      </c>
      <c r="V81" s="19"/>
      <c r="W81" s="20">
        <f t="shared" si="36"/>
        <v>1</v>
      </c>
      <c r="X81" s="103">
        <f t="shared" si="37"/>
        <v>1</v>
      </c>
    </row>
    <row r="82" spans="1:24" ht="27" customHeight="1" x14ac:dyDescent="0.25">
      <c r="A82" s="54" t="s">
        <v>43</v>
      </c>
      <c r="B82" s="2" t="s">
        <v>74</v>
      </c>
      <c r="C82" s="1"/>
      <c r="D82" s="16">
        <v>5.7000000000000002E-3</v>
      </c>
      <c r="E82" s="17">
        <v>24392.9</v>
      </c>
      <c r="F82" s="101">
        <f t="shared" si="38"/>
        <v>0</v>
      </c>
      <c r="G82" s="19"/>
      <c r="H82" s="103">
        <f t="shared" si="26"/>
        <v>0</v>
      </c>
      <c r="I82" s="101">
        <f t="shared" si="27"/>
        <v>0</v>
      </c>
      <c r="J82" s="19"/>
      <c r="K82" s="20">
        <f t="shared" si="28"/>
        <v>0</v>
      </c>
      <c r="L82" s="101">
        <f t="shared" si="29"/>
        <v>0</v>
      </c>
      <c r="M82" s="19"/>
      <c r="N82" s="20">
        <f t="shared" si="30"/>
        <v>0</v>
      </c>
      <c r="O82" s="101">
        <f t="shared" si="31"/>
        <v>0</v>
      </c>
      <c r="P82" s="19"/>
      <c r="Q82" s="20">
        <f t="shared" si="32"/>
        <v>0</v>
      </c>
      <c r="R82" s="101">
        <f t="shared" si="33"/>
        <v>12196.45</v>
      </c>
      <c r="S82" s="19">
        <v>0.5</v>
      </c>
      <c r="T82" s="20">
        <f t="shared" si="34"/>
        <v>0.5</v>
      </c>
      <c r="U82" s="101">
        <f t="shared" si="35"/>
        <v>12196.45</v>
      </c>
      <c r="V82" s="19">
        <v>0.5</v>
      </c>
      <c r="W82" s="20">
        <f t="shared" si="36"/>
        <v>1</v>
      </c>
      <c r="X82" s="103">
        <f t="shared" si="37"/>
        <v>1</v>
      </c>
    </row>
    <row r="83" spans="1:24" ht="27" customHeight="1" x14ac:dyDescent="0.25">
      <c r="A83" s="54" t="s">
        <v>45</v>
      </c>
      <c r="B83" s="2" t="s">
        <v>44</v>
      </c>
      <c r="C83" s="1"/>
      <c r="D83" s="16">
        <v>6.7999999999999996E-3</v>
      </c>
      <c r="E83" s="17">
        <v>28861.39</v>
      </c>
      <c r="F83" s="101">
        <f t="shared" si="38"/>
        <v>0</v>
      </c>
      <c r="G83" s="19"/>
      <c r="H83" s="103">
        <f t="shared" si="26"/>
        <v>0</v>
      </c>
      <c r="I83" s="101">
        <f t="shared" si="27"/>
        <v>0</v>
      </c>
      <c r="J83" s="19"/>
      <c r="K83" s="20">
        <f t="shared" si="28"/>
        <v>0</v>
      </c>
      <c r="L83" s="101">
        <f t="shared" si="29"/>
        <v>0</v>
      </c>
      <c r="M83" s="19"/>
      <c r="N83" s="20">
        <f t="shared" si="30"/>
        <v>0</v>
      </c>
      <c r="O83" s="101">
        <f t="shared" si="31"/>
        <v>0</v>
      </c>
      <c r="P83" s="19"/>
      <c r="Q83" s="20">
        <f t="shared" si="32"/>
        <v>0</v>
      </c>
      <c r="R83" s="101">
        <f t="shared" si="33"/>
        <v>8658.4169999999995</v>
      </c>
      <c r="S83" s="19">
        <v>0.3</v>
      </c>
      <c r="T83" s="20">
        <f t="shared" si="34"/>
        <v>0.3</v>
      </c>
      <c r="U83" s="101">
        <f t="shared" si="35"/>
        <v>20202.972999999998</v>
      </c>
      <c r="V83" s="19">
        <v>0.7</v>
      </c>
      <c r="W83" s="20">
        <f t="shared" si="36"/>
        <v>1</v>
      </c>
      <c r="X83" s="103">
        <f t="shared" si="37"/>
        <v>1</v>
      </c>
    </row>
    <row r="84" spans="1:24" ht="27" customHeight="1" x14ac:dyDescent="0.25">
      <c r="A84" s="54" t="s">
        <v>47</v>
      </c>
      <c r="B84" s="2" t="s">
        <v>36</v>
      </c>
      <c r="C84" s="1"/>
      <c r="D84" s="16">
        <v>2.3E-3</v>
      </c>
      <c r="E84" s="17">
        <v>9668.58</v>
      </c>
      <c r="F84" s="101">
        <f t="shared" si="38"/>
        <v>0</v>
      </c>
      <c r="G84" s="19"/>
      <c r="H84" s="103">
        <f t="shared" si="26"/>
        <v>0</v>
      </c>
      <c r="I84" s="101">
        <f t="shared" si="27"/>
        <v>0</v>
      </c>
      <c r="J84" s="19"/>
      <c r="K84" s="20">
        <f t="shared" si="28"/>
        <v>0</v>
      </c>
      <c r="L84" s="101">
        <f t="shared" si="29"/>
        <v>4834.29</v>
      </c>
      <c r="M84" s="19">
        <v>0.5</v>
      </c>
      <c r="N84" s="103">
        <f t="shared" si="30"/>
        <v>0.5</v>
      </c>
      <c r="O84" s="101">
        <f t="shared" si="31"/>
        <v>4834.29</v>
      </c>
      <c r="P84" s="19">
        <v>0.5</v>
      </c>
      <c r="Q84" s="20">
        <f t="shared" si="32"/>
        <v>1</v>
      </c>
      <c r="R84" s="101">
        <f t="shared" si="33"/>
        <v>0</v>
      </c>
      <c r="S84" s="19"/>
      <c r="T84" s="20">
        <f t="shared" si="34"/>
        <v>1</v>
      </c>
      <c r="U84" s="101">
        <f t="shared" si="35"/>
        <v>0</v>
      </c>
      <c r="V84" s="19"/>
      <c r="W84" s="20">
        <f t="shared" si="36"/>
        <v>1</v>
      </c>
      <c r="X84" s="103">
        <f t="shared" si="37"/>
        <v>1</v>
      </c>
    </row>
    <row r="85" spans="1:24" ht="27" customHeight="1" x14ac:dyDescent="0.25">
      <c r="A85" s="54" t="s">
        <v>48</v>
      </c>
      <c r="B85" s="2" t="s">
        <v>46</v>
      </c>
      <c r="C85" s="1"/>
      <c r="D85" s="16">
        <v>3.3999999999999998E-3</v>
      </c>
      <c r="E85" s="17">
        <v>14671.67</v>
      </c>
      <c r="F85" s="101">
        <f t="shared" si="38"/>
        <v>0</v>
      </c>
      <c r="G85" s="19"/>
      <c r="H85" s="103">
        <f t="shared" si="26"/>
        <v>0</v>
      </c>
      <c r="I85" s="101">
        <f t="shared" si="27"/>
        <v>0</v>
      </c>
      <c r="J85" s="19"/>
      <c r="K85" s="20">
        <f t="shared" si="28"/>
        <v>0</v>
      </c>
      <c r="L85" s="101">
        <f t="shared" si="29"/>
        <v>0</v>
      </c>
      <c r="M85" s="19"/>
      <c r="N85" s="20">
        <f t="shared" si="30"/>
        <v>0</v>
      </c>
      <c r="O85" s="101">
        <f t="shared" si="31"/>
        <v>0</v>
      </c>
      <c r="P85" s="19"/>
      <c r="Q85" s="20">
        <f t="shared" si="32"/>
        <v>0</v>
      </c>
      <c r="R85" s="101">
        <f t="shared" si="33"/>
        <v>0</v>
      </c>
      <c r="S85" s="19"/>
      <c r="T85" s="20">
        <f t="shared" si="34"/>
        <v>0</v>
      </c>
      <c r="U85" s="101">
        <f t="shared" si="35"/>
        <v>14671.67</v>
      </c>
      <c r="V85" s="19">
        <v>1</v>
      </c>
      <c r="W85" s="20">
        <f t="shared" si="36"/>
        <v>1</v>
      </c>
      <c r="X85" s="103">
        <f t="shared" si="37"/>
        <v>1</v>
      </c>
    </row>
    <row r="86" spans="1:24" ht="27" customHeight="1" x14ac:dyDescent="0.25">
      <c r="A86" s="22"/>
      <c r="B86" s="55"/>
      <c r="C86" s="56"/>
      <c r="D86" s="100">
        <f>SUM(D65:D85)</f>
        <v>0.99990000000000001</v>
      </c>
      <c r="E86" s="104">
        <f>SUM(E65:E85)</f>
        <v>4256377.8499999996</v>
      </c>
      <c r="F86" s="26"/>
      <c r="G86" s="27"/>
      <c r="H86" s="28"/>
      <c r="I86" s="26"/>
      <c r="J86" s="27"/>
      <c r="K86" s="29"/>
      <c r="L86" s="26"/>
      <c r="M86" s="27"/>
      <c r="N86" s="29"/>
      <c r="O86" s="26"/>
      <c r="P86" s="27"/>
      <c r="Q86" s="29"/>
      <c r="R86" s="26"/>
      <c r="S86" s="27"/>
      <c r="T86" s="29"/>
      <c r="U86" s="26"/>
      <c r="V86" s="27"/>
      <c r="W86" s="29"/>
      <c r="X86" s="36"/>
    </row>
    <row r="87" spans="1:24" x14ac:dyDescent="0.25">
      <c r="A87" s="37"/>
      <c r="B87" s="84" t="s">
        <v>49</v>
      </c>
      <c r="C87" s="84"/>
      <c r="D87" s="84"/>
      <c r="E87" s="85"/>
      <c r="F87" s="38">
        <f>SUM(F65:F85)</f>
        <v>375188.408643</v>
      </c>
      <c r="G87" s="39"/>
      <c r="H87" s="40"/>
      <c r="I87" s="105">
        <f>SUM(I65:I85)</f>
        <v>246671.585643</v>
      </c>
      <c r="J87" s="39"/>
      <c r="K87" s="40"/>
      <c r="L87" s="105">
        <f>SUM(L65:L85)</f>
        <v>249733.025643</v>
      </c>
      <c r="M87" s="39"/>
      <c r="N87" s="40"/>
      <c r="O87" s="105">
        <f>SUM(O65:O85)</f>
        <v>177362.44564300001</v>
      </c>
      <c r="P87" s="39"/>
      <c r="Q87" s="40"/>
      <c r="R87" s="105">
        <f>SUM(R65:R85)</f>
        <v>26327.412643000003</v>
      </c>
      <c r="S87" s="39"/>
      <c r="T87" s="40"/>
      <c r="U87" s="105">
        <f>SUM(U65:U85)</f>
        <v>107126.02629099999</v>
      </c>
      <c r="V87" s="39"/>
      <c r="W87" s="40"/>
      <c r="X87" s="36"/>
    </row>
    <row r="88" spans="1:24" x14ac:dyDescent="0.25">
      <c r="A88" s="41"/>
      <c r="B88" s="86" t="s">
        <v>50</v>
      </c>
      <c r="C88" s="86"/>
      <c r="D88" s="86"/>
      <c r="E88" s="87"/>
      <c r="F88" s="57">
        <f>F87+U61</f>
        <v>3449157.3541370002</v>
      </c>
      <c r="G88" s="58">
        <f>F87/$E$86</f>
        <v>8.8147345434334515E-2</v>
      </c>
      <c r="H88" s="59">
        <f>G88+W61</f>
        <v>0.81035036730514909</v>
      </c>
      <c r="I88" s="111">
        <f>F88+I87</f>
        <v>3695828.9397800001</v>
      </c>
      <c r="J88" s="112">
        <f>I87/$E$86</f>
        <v>5.7953404123414473E-2</v>
      </c>
      <c r="K88" s="59">
        <f>H88+J88</f>
        <v>0.86830377142856352</v>
      </c>
      <c r="L88" s="111">
        <f>I88+L87</f>
        <v>3945561.965423</v>
      </c>
      <c r="M88" s="112">
        <f>L87/$E$86</f>
        <v>5.8672663575438919E-2</v>
      </c>
      <c r="N88" s="113">
        <f>K88+M88</f>
        <v>0.9269764350040024</v>
      </c>
      <c r="O88" s="111">
        <f>L88+O87</f>
        <v>4122924.4110659999</v>
      </c>
      <c r="P88" s="112">
        <f>O87/$E$86</f>
        <v>4.1669807496766298E-2</v>
      </c>
      <c r="Q88" s="113">
        <f>N88+P88</f>
        <v>0.96864624250076869</v>
      </c>
      <c r="R88" s="111">
        <f>O88+R87</f>
        <v>4149251.8237089999</v>
      </c>
      <c r="S88" s="112">
        <f>R87/$E$86</f>
        <v>6.1854030752932342E-3</v>
      </c>
      <c r="T88" s="113">
        <f>Q88+S88</f>
        <v>0.97483164557606194</v>
      </c>
      <c r="U88" s="111">
        <f>R88+U87</f>
        <v>4256377.8499999996</v>
      </c>
      <c r="V88" s="112">
        <f>U87/$E$86</f>
        <v>2.5168354423938184E-2</v>
      </c>
      <c r="W88" s="113">
        <f>T88+V88</f>
        <v>1.0000000000000002</v>
      </c>
      <c r="X88" s="36"/>
    </row>
  </sheetData>
  <mergeCells count="108">
    <mergeCell ref="B85:C85"/>
    <mergeCell ref="B87:E87"/>
    <mergeCell ref="B88:E88"/>
    <mergeCell ref="B5:X5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I63:K63"/>
    <mergeCell ref="L63:N63"/>
    <mergeCell ref="O63:Q63"/>
    <mergeCell ref="R63:T63"/>
    <mergeCell ref="U63:W63"/>
    <mergeCell ref="A63:A64"/>
    <mergeCell ref="B63:C64"/>
    <mergeCell ref="D63:D64"/>
    <mergeCell ref="E63:E64"/>
    <mergeCell ref="F63:H63"/>
    <mergeCell ref="B58:C58"/>
    <mergeCell ref="B25:C25"/>
    <mergeCell ref="B26:C26"/>
    <mergeCell ref="B29:C29"/>
    <mergeCell ref="B30:C30"/>
    <mergeCell ref="B27:C27"/>
    <mergeCell ref="B28:C28"/>
    <mergeCell ref="B57:C57"/>
    <mergeCell ref="B56:C56"/>
    <mergeCell ref="B42:C42"/>
    <mergeCell ref="B43:C43"/>
    <mergeCell ref="B44:C44"/>
    <mergeCell ref="B45:C45"/>
    <mergeCell ref="B55:C55"/>
    <mergeCell ref="B31:C31"/>
    <mergeCell ref="B53:C53"/>
    <mergeCell ref="C1:X1"/>
    <mergeCell ref="C2:X2"/>
    <mergeCell ref="C3:X3"/>
    <mergeCell ref="A4:X4"/>
    <mergeCell ref="B9:C10"/>
    <mergeCell ref="B6:T6"/>
    <mergeCell ref="B7:T7"/>
    <mergeCell ref="B8:T8"/>
    <mergeCell ref="I9:K9"/>
    <mergeCell ref="L9:N9"/>
    <mergeCell ref="U9:W9"/>
    <mergeCell ref="A9:A10"/>
    <mergeCell ref="F9:H9"/>
    <mergeCell ref="R9:T9"/>
    <mergeCell ref="B61:E61"/>
    <mergeCell ref="F36:H36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60:E60"/>
    <mergeCell ref="B20:C20"/>
    <mergeCell ref="B21:C21"/>
    <mergeCell ref="B22:C22"/>
    <mergeCell ref="B23:C23"/>
    <mergeCell ref="A36:A37"/>
    <mergeCell ref="B33:E33"/>
    <mergeCell ref="B51:C51"/>
    <mergeCell ref="B38:C38"/>
    <mergeCell ref="B39:C39"/>
    <mergeCell ref="B40:C40"/>
    <mergeCell ref="B47:C47"/>
    <mergeCell ref="B48:C48"/>
    <mergeCell ref="U6:X8"/>
    <mergeCell ref="B46:C46"/>
    <mergeCell ref="I36:K36"/>
    <mergeCell ref="E36:E37"/>
    <mergeCell ref="B41:C41"/>
    <mergeCell ref="U36:W36"/>
    <mergeCell ref="L36:N36"/>
    <mergeCell ref="O36:Q36"/>
    <mergeCell ref="R36:T36"/>
    <mergeCell ref="O9:Q9"/>
    <mergeCell ref="B34:E34"/>
    <mergeCell ref="D9:D10"/>
    <mergeCell ref="E9:E10"/>
    <mergeCell ref="B24:C24"/>
    <mergeCell ref="B52:C52"/>
    <mergeCell ref="B36:C37"/>
    <mergeCell ref="D36:D37"/>
    <mergeCell ref="B54:C54"/>
    <mergeCell ref="B49:C49"/>
    <mergeCell ref="B50:C50"/>
  </mergeCells>
  <pageMargins left="0.25" right="0.25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2025-03-27T12:32:15Z</cp:lastPrinted>
  <dcterms:created xsi:type="dcterms:W3CDTF">2025-03-27T11:06:46Z</dcterms:created>
  <dcterms:modified xsi:type="dcterms:W3CDTF">2025-03-27T12:35:11Z</dcterms:modified>
</cp:coreProperties>
</file>