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LICITAÇÕES 2021\PASTA - TOMADAS DE PREÇO\"/>
    </mc:Choice>
  </mc:AlternateContent>
  <bookViews>
    <workbookView xWindow="0" yWindow="0" windowWidth="28800" windowHeight="12435" tabRatio="890" activeTab="6"/>
  </bookViews>
  <sheets>
    <sheet name="L1 - Dre-Terraplenagem" sheetId="129" r:id="rId1"/>
    <sheet name="L1 - Dre-Disp Estruturais" sheetId="130" r:id="rId2"/>
    <sheet name="L1 - Planilha de Cubação" sheetId="36" r:id="rId3"/>
    <sheet name="L1 - Pav-Terraplenagem" sheetId="34" r:id="rId4"/>
    <sheet name="L1 - Pav-Pavimentação" sheetId="37" r:id="rId5"/>
    <sheet name="L1 - Serviços Complementares" sheetId="38" r:id="rId6"/>
    <sheet name="L1 - Sinalização" sheetId="39" r:id="rId7"/>
    <sheet name="Orçamento" sheetId="4" state="hidden" r:id="rId8"/>
    <sheet name="Tabela Resumo" sheetId="118" state="hidden" r:id="rId9"/>
    <sheet name="Cronograma" sheetId="147" state="hidden" r:id="rId10"/>
    <sheet name="BDI" sheetId="148" state="hidden" r:id="rId11"/>
    <sheet name="Comp. Equipe Técnica" sheetId="133" state="hidden" r:id="rId12"/>
    <sheet name="Comp. PV-1" sheetId="65" state="hidden" r:id="rId13"/>
    <sheet name="Comp. BLS" sheetId="73" state="hidden" r:id="rId14"/>
    <sheet name="Comp. BLD" sheetId="74" state="hidden" r:id="rId15"/>
    <sheet name="Comp. BLT" sheetId="75" state="hidden" r:id="rId16"/>
    <sheet name="Comp. DISSIPADOR" sheetId="82" state="hidden" r:id="rId17"/>
    <sheet name="Comp. MF com Sarjeta" sheetId="86" state="hidden" r:id="rId18"/>
    <sheet name="Comp. Tento" sheetId="89" state="hidden" r:id="rId19"/>
    <sheet name="Comp. Recorte" sheetId="90" state="hidden" r:id="rId20"/>
    <sheet name="Comp. Rampas" sheetId="96" state="hidden" r:id="rId21"/>
    <sheet name="Comp. Piso ALERTA" sheetId="144" state="hidden" r:id="rId22"/>
    <sheet name="Comp. Piso DIRECIONAL" sheetId="145" state="hidden" r:id="rId23"/>
    <sheet name="Comp. Instalação Placa 0,36m²" sheetId="93" state="hidden" r:id="rId24"/>
    <sheet name="Comp. RECOMPOSIÇÃO PAV." sheetId="143" state="hidden" r:id="rId25"/>
  </sheets>
  <externalReferences>
    <externalReference r:id="rId26"/>
    <externalReference r:id="rId27"/>
    <externalReference r:id="rId28"/>
  </externalReferences>
  <definedNames>
    <definedName name="_10000000" localSheetId="22">#REF!</definedName>
    <definedName name="_10000000" localSheetId="24">#REF!</definedName>
    <definedName name="_10000000">#REF!</definedName>
    <definedName name="_10000000_1" localSheetId="22">#REF!</definedName>
    <definedName name="_10000000_1" localSheetId="24">#REF!</definedName>
    <definedName name="_10000000_1">#REF!</definedName>
    <definedName name="_10000000_1_1" localSheetId="22">#REF!</definedName>
    <definedName name="_10000000_1_1" localSheetId="24">#REF!</definedName>
    <definedName name="_10000000_1_1">#REF!</definedName>
    <definedName name="_10000000_1_3" localSheetId="22">#REF!</definedName>
    <definedName name="_10000000_1_3" localSheetId="24">#REF!</definedName>
    <definedName name="_10000000_1_3">#REF!</definedName>
    <definedName name="_xlnm.Print_Area" localSheetId="10">BDI!$B$1:$N$53</definedName>
    <definedName name="_xlnm.Print_Area" localSheetId="14">'Comp. BLD'!$B$2:$I$50</definedName>
    <definedName name="_xlnm.Print_Area" localSheetId="13">'Comp. BLS'!$B$2:$I$50</definedName>
    <definedName name="_xlnm.Print_Area" localSheetId="15">'Comp. BLT'!$B$2:$I$50</definedName>
    <definedName name="_xlnm.Print_Area" localSheetId="16">'Comp. DISSIPADOR'!$B$2:$I$42</definedName>
    <definedName name="_xlnm.Print_Area" localSheetId="11">'Comp. Equipe Técnica'!$A$1:$J$21</definedName>
    <definedName name="_xlnm.Print_Area" localSheetId="23">'Comp. Instalação Placa 0,36m²'!$B$2:$I$44</definedName>
    <definedName name="_xlnm.Print_Area" localSheetId="17">'Comp. MF com Sarjeta'!$B$2:$I$43</definedName>
    <definedName name="_xlnm.Print_Area" localSheetId="21">'Comp. Piso ALERTA'!$B$2:$I$40</definedName>
    <definedName name="_xlnm.Print_Area" localSheetId="22">'Comp. Piso DIRECIONAL'!$B$2:$I$40</definedName>
    <definedName name="_xlnm.Print_Area" localSheetId="12">'Comp. PV-1'!$B$2:$I$49</definedName>
    <definedName name="_xlnm.Print_Area" localSheetId="20">'Comp. Rampas'!$B$2:$I$38</definedName>
    <definedName name="_xlnm.Print_Area" localSheetId="24">'Comp. RECOMPOSIÇÃO PAV.'!$B$2:$I$50</definedName>
    <definedName name="_xlnm.Print_Area" localSheetId="19">'Comp. Recorte'!$B$2:$I$38</definedName>
    <definedName name="_xlnm.Print_Area" localSheetId="18">'Comp. Tento'!$B$2:$I$42</definedName>
    <definedName name="_xlnm.Print_Area" localSheetId="9">Cronograma!$A$1:$AB$25</definedName>
    <definedName name="_xlnm.Print_Area" localSheetId="1">'L1 - Dre-Disp Estruturais'!$A$1:$AE$45</definedName>
    <definedName name="_xlnm.Print_Area" localSheetId="0">'L1 - Dre-Terraplenagem'!$A$1:$BT$47</definedName>
    <definedName name="_xlnm.Print_Area" localSheetId="4">'L1 - Pav-Pavimentação'!$A$1:$X$29</definedName>
    <definedName name="_xlnm.Print_Area" localSheetId="3">'L1 - Pav-Terraplenagem'!$A$1:$P$28</definedName>
    <definedName name="_xlnm.Print_Area" localSheetId="7">Orçamento!$B$1:$K$133</definedName>
    <definedName name="_xlnm.Print_Area" localSheetId="8">'Tabela Resumo'!$B$1:$E$26</definedName>
    <definedName name="ç" localSheetId="11">#REF!</definedName>
    <definedName name="ç" localSheetId="22">#REF!</definedName>
    <definedName name="ç" localSheetId="24">#REF!</definedName>
    <definedName name="ç">#REF!</definedName>
    <definedName name="Excel_BuiltIn_Database_1_1" localSheetId="22">#REF!</definedName>
    <definedName name="Excel_BuiltIn_Database_1_1" localSheetId="24">#REF!</definedName>
    <definedName name="Excel_BuiltIn_Database_1_1">#REF!</definedName>
    <definedName name="Excel_BuiltIn_Database_1_1_1" localSheetId="22">#REF!</definedName>
    <definedName name="Excel_BuiltIn_Database_1_1_1" localSheetId="24">#REF!</definedName>
    <definedName name="Excel_BuiltIn_Database_1_1_1">#REF!</definedName>
    <definedName name="Excel_BuiltIn_Database_1_1_1_1" localSheetId="22">#REF!</definedName>
    <definedName name="Excel_BuiltIn_Database_1_1_1_1" localSheetId="24">#REF!</definedName>
    <definedName name="Excel_BuiltIn_Database_1_1_1_1">#REF!</definedName>
    <definedName name="Excel_BuiltIn_Database_1_3" localSheetId="22">#REF!</definedName>
    <definedName name="Excel_BuiltIn_Database_1_3" localSheetId="24">#REF!</definedName>
    <definedName name="Excel_BuiltIn_Database_1_3">#REF!</definedName>
    <definedName name="Excel_BuiltIn_Print_Area_4_1" localSheetId="22">#REF!</definedName>
    <definedName name="Excel_BuiltIn_Print_Area_4_1" localSheetId="24">#REF!</definedName>
    <definedName name="Excel_BuiltIn_Print_Area_4_1">#REF!</definedName>
    <definedName name="Excel_BuiltIn_Print_Area_6_1" localSheetId="22">#REF!</definedName>
    <definedName name="Excel_BuiltIn_Print_Area_6_1" localSheetId="24">#REF!</definedName>
    <definedName name="Excel_BuiltIn_Print_Area_6_1">#REF!</definedName>
    <definedName name="Excel_BuiltIn_Print_Area_9" localSheetId="22">#REF!</definedName>
    <definedName name="Excel_BuiltIn_Print_Area_9" localSheetId="24">#REF!</definedName>
    <definedName name="Excel_BuiltIn_Print_Area_9">#REF!</definedName>
    <definedName name="Excel_BuiltIn_Print_Titles_4_1" localSheetId="22">#REF!</definedName>
    <definedName name="Excel_BuiltIn_Print_Titles_4_1" localSheetId="24">#REF!</definedName>
    <definedName name="Excel_BuiltIn_Print_Titles_4_1">#REF!</definedName>
    <definedName name="Excel_BuiltIn_Print_Titles_9" localSheetId="22">#REF!</definedName>
    <definedName name="Excel_BuiltIn_Print_Titles_9" localSheetId="24">#REF!</definedName>
    <definedName name="Excel_BuiltIn_Print_Titles_9">#REF!</definedName>
    <definedName name="Excel_BuiltIn_Recorder" localSheetId="22">#REF!</definedName>
    <definedName name="Excel_BuiltIn_Recorder" localSheetId="24">#REF!</definedName>
    <definedName name="Excel_BuiltIn_Recorder">#REF!</definedName>
    <definedName name="LINHA_DE_RECALQUE_E_ESTACAO_ELEVATORIA___VILA_MODESTO_1" localSheetId="22">#REF!</definedName>
    <definedName name="LINHA_DE_RECALQUE_E_ESTACAO_ELEVATORIA___VILA_MODESTO_1" localSheetId="24">#REF!</definedName>
    <definedName name="LINHA_DE_RECALQUE_E_ESTACAO_ELEVATORIA___VILA_MODESTO_1">#REF!</definedName>
    <definedName name="LINHA_DE_RECALQUE_E_ESTACAO_ELEVATORIA___VILA_MODESTO_1_1" localSheetId="22">#REF!</definedName>
    <definedName name="LINHA_DE_RECALQUE_E_ESTACAO_ELEVATORIA___VILA_MODESTO_1_1" localSheetId="24">#REF!</definedName>
    <definedName name="LINHA_DE_RECALQUE_E_ESTACAO_ELEVATORIA___VILA_MODESTO_1_1">#REF!</definedName>
    <definedName name="LINHA_DE_RECALQUE_E_ESTACAO_ELEVATORIA___VILA_MODESTO_1_3" localSheetId="22">#REF!</definedName>
    <definedName name="LINHA_DE_RECALQUE_E_ESTACAO_ELEVATORIA___VILA_MODESTO_1_3" localSheetId="24">#REF!</definedName>
    <definedName name="LINHA_DE_RECALQUE_E_ESTACAO_ELEVATORIA___VILA_MODESTO_1_3">#REF!</definedName>
    <definedName name="Print_Area_MI" localSheetId="10">#REF!</definedName>
    <definedName name="Print_Area_MI" localSheetId="14">#REF!</definedName>
    <definedName name="Print_Area_MI" localSheetId="13">#REF!</definedName>
    <definedName name="Print_Area_MI" localSheetId="15">#REF!</definedName>
    <definedName name="Print_Area_MI" localSheetId="16">#REF!</definedName>
    <definedName name="Print_Area_MI" localSheetId="11">#REF!</definedName>
    <definedName name="Print_Area_MI" localSheetId="23">#REF!</definedName>
    <definedName name="Print_Area_MI" localSheetId="17">#REF!</definedName>
    <definedName name="Print_Area_MI" localSheetId="21">#REF!</definedName>
    <definedName name="Print_Area_MI" localSheetId="22">#REF!</definedName>
    <definedName name="Print_Area_MI" localSheetId="12">#REF!</definedName>
    <definedName name="Print_Area_MI" localSheetId="20">#REF!</definedName>
    <definedName name="Print_Area_MI" localSheetId="24">#REF!</definedName>
    <definedName name="Print_Area_MI" localSheetId="19">#REF!</definedName>
    <definedName name="Print_Area_MI" localSheetId="18">#REF!</definedName>
    <definedName name="Print_Area_MI" localSheetId="9">#REF!</definedName>
    <definedName name="Print_Area_MI" localSheetId="1">#REF!</definedName>
    <definedName name="Print_Area_MI" localSheetId="4">#REF!</definedName>
    <definedName name="Print_Area_MI" localSheetId="5">#REF!</definedName>
    <definedName name="Print_Area_MI" localSheetId="6">#REF!</definedName>
    <definedName name="Print_Area_MI" localSheetId="8">#REF!</definedName>
    <definedName name="Print_Area_MI">#REF!</definedName>
    <definedName name="Print_Titles_MI" localSheetId="22">#REF!</definedName>
    <definedName name="Print_Titles_MI" localSheetId="24">#REF!</definedName>
    <definedName name="Print_Titles_MI">#REF!</definedName>
    <definedName name="SINAPI" localSheetId="10">#REF!</definedName>
    <definedName name="SINAPI" localSheetId="21">#REF!</definedName>
    <definedName name="SINAPI" localSheetId="22">#REF!</definedName>
    <definedName name="SINAPI" localSheetId="24">#REF!</definedName>
    <definedName name="SINAPI" localSheetId="8">#REF!</definedName>
    <definedName name="SINAPI">#REF!</definedName>
    <definedName name="SINAPI1" localSheetId="10">'[1]ORÇ GERAL UNIFICADO'!#REF!</definedName>
    <definedName name="SINAPI1" localSheetId="21">'[2]ORÇ GERAL UNIFICADO'!#REF!</definedName>
    <definedName name="SINAPI1" localSheetId="22">'[2]ORÇ GERAL UNIFICADO'!#REF!</definedName>
    <definedName name="SINAPI1" localSheetId="24">'[2]ORÇ GERAL UNIFICADO'!#REF!</definedName>
    <definedName name="SINAPI1" localSheetId="8">'[2]ORÇ GERAL UNIFICADO'!#REF!</definedName>
    <definedName name="SINAPI1">'[2]ORÇ GERAL UNIFICADO'!#REF!</definedName>
    <definedName name="SINAPI2" localSheetId="10">'[1]ORÇ GERAL UNIFICADO'!#REF!</definedName>
    <definedName name="SINAPI2" localSheetId="21">'[2]ORÇ GERAL UNIFICADO'!#REF!</definedName>
    <definedName name="SINAPI2" localSheetId="22">'[2]ORÇ GERAL UNIFICADO'!#REF!</definedName>
    <definedName name="SINAPI2" localSheetId="24">'[2]ORÇ GERAL UNIFICADO'!#REF!</definedName>
    <definedName name="SINAPI2" localSheetId="8">'[2]ORÇ GERAL UNIFICADO'!#REF!</definedName>
    <definedName name="SINAPI2">'[2]ORÇ GERAL UNIFICADO'!#REF!</definedName>
    <definedName name="_xlnm.Print_Titles" localSheetId="7">Orçamento!$1:$11</definedName>
    <definedName name="_xlnm.Print_Titles" localSheetId="8">'Tabela Resumo'!$B:$E,'Tabela Resumo'!$1:$9</definedName>
  </definedNames>
  <calcPr calcId="152511"/>
</workbook>
</file>

<file path=xl/calcChain.xml><?xml version="1.0" encoding="utf-8"?>
<calcChain xmlns="http://schemas.openxmlformats.org/spreadsheetml/2006/main">
  <c r="T27" i="39" l="1"/>
  <c r="X29" i="38" l="1"/>
  <c r="X28" i="38"/>
  <c r="X27" i="38"/>
  <c r="V14" i="37"/>
  <c r="W26" i="37"/>
  <c r="P26" i="37"/>
  <c r="W15" i="130"/>
  <c r="V26" i="37" l="1"/>
  <c r="V27" i="37" s="1"/>
  <c r="V28" i="37" s="1"/>
  <c r="V16" i="37"/>
  <c r="V17" i="37"/>
  <c r="V18" i="37"/>
  <c r="V19" i="37"/>
  <c r="V22" i="37"/>
  <c r="V23" i="37"/>
  <c r="V24" i="37"/>
  <c r="V30" i="37" l="1"/>
  <c r="V29" i="37"/>
  <c r="K26" i="37"/>
  <c r="BR47" i="129" l="1"/>
  <c r="U26" i="39" l="1"/>
  <c r="S26" i="39"/>
  <c r="Q26" i="39"/>
  <c r="O26" i="39"/>
  <c r="N26" i="39"/>
  <c r="L26" i="39"/>
  <c r="K26" i="39"/>
  <c r="I26" i="39"/>
  <c r="H26" i="39"/>
  <c r="E26" i="39"/>
  <c r="D26" i="39"/>
  <c r="B26" i="39"/>
  <c r="V26" i="38"/>
  <c r="U26" i="38"/>
  <c r="S26" i="38"/>
  <c r="R26" i="38"/>
  <c r="P26" i="38"/>
  <c r="O26" i="38"/>
  <c r="K26" i="38"/>
  <c r="J26" i="38"/>
  <c r="G26" i="38"/>
  <c r="B26" i="38"/>
  <c r="X26" i="37"/>
  <c r="U26" i="37"/>
  <c r="T26" i="37"/>
  <c r="S26" i="37"/>
  <c r="Q26" i="37"/>
  <c r="O26" i="37"/>
  <c r="N26" i="37"/>
  <c r="L26" i="37"/>
  <c r="J26" i="37"/>
  <c r="G26" i="37"/>
  <c r="B26" i="37"/>
  <c r="P26" i="34"/>
  <c r="O26" i="34"/>
  <c r="N26" i="34"/>
  <c r="M26" i="34"/>
  <c r="J26" i="34"/>
  <c r="C24" i="36"/>
  <c r="D14" i="118"/>
  <c r="D24" i="147"/>
  <c r="AQ47" i="129" l="1"/>
  <c r="C47" i="129" l="1"/>
  <c r="I28" i="130"/>
  <c r="L28" i="130"/>
  <c r="Q28" i="130"/>
  <c r="R28" i="130"/>
  <c r="S28" i="130"/>
  <c r="W28" i="130" s="1"/>
  <c r="X28" i="130" s="1"/>
  <c r="T28" i="130"/>
  <c r="U28" i="130"/>
  <c r="I29" i="130"/>
  <c r="L29" i="130"/>
  <c r="Q29" i="130"/>
  <c r="R29" i="130"/>
  <c r="S29" i="130"/>
  <c r="T29" i="130"/>
  <c r="U29" i="130"/>
  <c r="W29" i="130"/>
  <c r="X29" i="130" s="1"/>
  <c r="I28" i="129"/>
  <c r="L28" i="129"/>
  <c r="M28" i="129" s="1"/>
  <c r="P28" i="129"/>
  <c r="AA28" i="129"/>
  <c r="AC28" i="129" s="1"/>
  <c r="BG28" i="129" s="1"/>
  <c r="AE28" i="129"/>
  <c r="BR28" i="129" s="1"/>
  <c r="AW28" i="129"/>
  <c r="I29" i="129"/>
  <c r="L29" i="129"/>
  <c r="M29" i="129" s="1"/>
  <c r="P29" i="129"/>
  <c r="AA29" i="129"/>
  <c r="AC29" i="129" s="1"/>
  <c r="BG29" i="129" s="1"/>
  <c r="AE29" i="129"/>
  <c r="BR29" i="129" s="1"/>
  <c r="AW29" i="129"/>
  <c r="BT28" i="129" l="1"/>
  <c r="BS28" i="129"/>
  <c r="Q29" i="129"/>
  <c r="V29" i="129" s="1"/>
  <c r="O29" i="129"/>
  <c r="BT29" i="129"/>
  <c r="BS29" i="129"/>
  <c r="Q28" i="129"/>
  <c r="V28" i="129" s="1"/>
  <c r="O28" i="129"/>
  <c r="BB29" i="129" l="1"/>
  <c r="S29" i="129"/>
  <c r="BB28" i="129"/>
  <c r="S28" i="129"/>
  <c r="AD28" i="129"/>
  <c r="AH28" i="129" s="1"/>
  <c r="AK28" i="129" s="1"/>
  <c r="AD29" i="129"/>
  <c r="AH29" i="129" s="1"/>
  <c r="AK29" i="129" s="1"/>
  <c r="AV29" i="129" l="1"/>
  <c r="AQ29" i="129"/>
  <c r="BF29" i="129"/>
  <c r="BJ29" i="129" s="1"/>
  <c r="AV28" i="129"/>
  <c r="AQ28" i="129" s="1"/>
  <c r="BF28" i="129"/>
  <c r="BJ28" i="129" s="1"/>
  <c r="B14" i="34" l="1"/>
  <c r="I24" i="130" l="1"/>
  <c r="N24" i="130"/>
  <c r="Q24" i="130"/>
  <c r="R24" i="130"/>
  <c r="W24" i="130" s="1"/>
  <c r="X24" i="130" s="1"/>
  <c r="I30" i="130"/>
  <c r="L30" i="130"/>
  <c r="Q30" i="130"/>
  <c r="R30" i="130"/>
  <c r="S24" i="130"/>
  <c r="T24" i="130"/>
  <c r="U24" i="130"/>
  <c r="S30" i="130"/>
  <c r="T30" i="130"/>
  <c r="W30" i="130" s="1"/>
  <c r="X30" i="130" s="1"/>
  <c r="U30" i="130"/>
  <c r="I34" i="130" l="1"/>
  <c r="D22" i="147" l="1"/>
  <c r="Q22" i="147" s="1"/>
  <c r="C22" i="147"/>
  <c r="B22" i="147"/>
  <c r="A22" i="147"/>
  <c r="D21" i="147"/>
  <c r="C21" i="147"/>
  <c r="B21" i="147"/>
  <c r="A21" i="147"/>
  <c r="D20" i="147"/>
  <c r="C20" i="147"/>
  <c r="B20" i="147"/>
  <c r="A20" i="147"/>
  <c r="D19" i="147"/>
  <c r="C19" i="147"/>
  <c r="B19" i="147"/>
  <c r="A19" i="147"/>
  <c r="D18" i="147"/>
  <c r="U18" i="147" s="1"/>
  <c r="C18" i="147"/>
  <c r="B18" i="147"/>
  <c r="A18" i="147"/>
  <c r="D17" i="147"/>
  <c r="Y17" i="147" s="1"/>
  <c r="C17" i="147"/>
  <c r="B17" i="147"/>
  <c r="A17" i="147"/>
  <c r="G16" i="147"/>
  <c r="D16" i="147"/>
  <c r="C16" i="147"/>
  <c r="B16" i="147"/>
  <c r="A16" i="147"/>
  <c r="D15" i="147"/>
  <c r="Q15" i="147" s="1"/>
  <c r="C15" i="147"/>
  <c r="B15" i="147"/>
  <c r="A15" i="147"/>
  <c r="D14" i="147"/>
  <c r="C14" i="147"/>
  <c r="B14" i="147"/>
  <c r="A14" i="147"/>
  <c r="D13" i="147"/>
  <c r="Q13" i="147" s="1"/>
  <c r="C13" i="147"/>
  <c r="B13" i="147"/>
  <c r="A13" i="147"/>
  <c r="D12" i="147"/>
  <c r="C12" i="147"/>
  <c r="B12" i="147"/>
  <c r="G14" i="147" l="1"/>
  <c r="M14" i="147"/>
  <c r="U16" i="147"/>
  <c r="E20" i="147"/>
  <c r="O14" i="147"/>
  <c r="W16" i="147"/>
  <c r="I19" i="147"/>
  <c r="G20" i="147"/>
  <c r="Q19" i="147"/>
  <c r="I20" i="147"/>
  <c r="Y19" i="147"/>
  <c r="O20" i="147"/>
  <c r="Q20" i="147"/>
  <c r="U20" i="147"/>
  <c r="E16" i="147"/>
  <c r="Y20" i="147"/>
  <c r="I13" i="147"/>
  <c r="Q18" i="147"/>
  <c r="G18" i="147"/>
  <c r="Y18" i="147"/>
  <c r="O18" i="147"/>
  <c r="E18" i="147"/>
  <c r="W18" i="147"/>
  <c r="AA21" i="147"/>
  <c r="Q21" i="147"/>
  <c r="Y13" i="147"/>
  <c r="Y15" i="147"/>
  <c r="I18" i="147"/>
  <c r="I21" i="147"/>
  <c r="C24" i="147"/>
  <c r="U14" i="147"/>
  <c r="E14" i="147"/>
  <c r="W14" i="147"/>
  <c r="I15" i="147"/>
  <c r="Q17" i="147"/>
  <c r="I17" i="147"/>
  <c r="M18" i="147"/>
  <c r="Y22" i="147"/>
  <c r="M16" i="147"/>
  <c r="M20" i="147"/>
  <c r="W20" i="147"/>
  <c r="O16" i="147"/>
  <c r="K13" i="147"/>
  <c r="S13" i="147"/>
  <c r="AA13" i="147"/>
  <c r="K15" i="147"/>
  <c r="S15" i="147"/>
  <c r="AA15" i="147"/>
  <c r="K17" i="147"/>
  <c r="K21" i="147"/>
  <c r="S21" i="147"/>
  <c r="S22" i="147"/>
  <c r="E13" i="147"/>
  <c r="M13" i="147"/>
  <c r="U13" i="147"/>
  <c r="I14" i="147"/>
  <c r="Q14" i="147"/>
  <c r="Y14" i="147"/>
  <c r="E15" i="147"/>
  <c r="M15" i="147"/>
  <c r="U15" i="147"/>
  <c r="I16" i="147"/>
  <c r="Q16" i="147"/>
  <c r="Y16" i="147"/>
  <c r="E17" i="147"/>
  <c r="M17" i="147"/>
  <c r="U17" i="147"/>
  <c r="E19" i="147"/>
  <c r="M19" i="147"/>
  <c r="U19" i="147"/>
  <c r="E21" i="147"/>
  <c r="M21" i="147"/>
  <c r="U21" i="147"/>
  <c r="I22" i="147"/>
  <c r="S17" i="147"/>
  <c r="AA17" i="147"/>
  <c r="K19" i="147"/>
  <c r="S19" i="147"/>
  <c r="AA19" i="147"/>
  <c r="Y21" i="147"/>
  <c r="W22" i="147"/>
  <c r="O22" i="147"/>
  <c r="G22" i="147"/>
  <c r="U22" i="147"/>
  <c r="M22" i="147"/>
  <c r="E22" i="147"/>
  <c r="G13" i="147"/>
  <c r="O13" i="147"/>
  <c r="W13" i="147"/>
  <c r="K14" i="147"/>
  <c r="S14" i="147"/>
  <c r="AA14" i="147"/>
  <c r="G15" i="147"/>
  <c r="O15" i="147"/>
  <c r="W15" i="147"/>
  <c r="K16" i="147"/>
  <c r="S16" i="147"/>
  <c r="AA16" i="147"/>
  <c r="G17" i="147"/>
  <c r="O17" i="147"/>
  <c r="W17" i="147"/>
  <c r="K18" i="147"/>
  <c r="S18" i="147"/>
  <c r="AA18" i="147"/>
  <c r="G19" i="147"/>
  <c r="O19" i="147"/>
  <c r="W19" i="147"/>
  <c r="K20" i="147"/>
  <c r="S20" i="147"/>
  <c r="AA20" i="147"/>
  <c r="G21" i="147"/>
  <c r="O21" i="147"/>
  <c r="W21" i="147"/>
  <c r="K22" i="147"/>
  <c r="AA22" i="147"/>
  <c r="P24" i="38"/>
  <c r="P23" i="38"/>
  <c r="P22" i="38"/>
  <c r="P19" i="38"/>
  <c r="P18" i="38"/>
  <c r="P17" i="38"/>
  <c r="P16" i="38"/>
  <c r="P14" i="38"/>
  <c r="X14" i="37"/>
  <c r="X16" i="37"/>
  <c r="X17" i="37"/>
  <c r="X18" i="37"/>
  <c r="X19" i="37"/>
  <c r="X22" i="37"/>
  <c r="X23" i="37"/>
  <c r="X24" i="37"/>
  <c r="P14" i="37"/>
  <c r="P16" i="37"/>
  <c r="P17" i="37"/>
  <c r="P18" i="37"/>
  <c r="P19" i="37"/>
  <c r="P22" i="37"/>
  <c r="P23" i="37"/>
  <c r="P24" i="37"/>
  <c r="O14" i="34"/>
  <c r="O16" i="34"/>
  <c r="O17" i="34"/>
  <c r="O18" i="34"/>
  <c r="O19" i="34"/>
  <c r="O22" i="34"/>
  <c r="O23" i="34"/>
  <c r="O24" i="34"/>
  <c r="Q24" i="147" l="1"/>
  <c r="R24" i="147" s="1"/>
  <c r="Y24" i="147"/>
  <c r="Z24" i="147" s="1"/>
  <c r="I24" i="147"/>
  <c r="J24" i="147" s="1"/>
  <c r="U24" i="147"/>
  <c r="S24" i="147"/>
  <c r="W24" i="147"/>
  <c r="E24" i="147"/>
  <c r="K24" i="147"/>
  <c r="G24" i="147"/>
  <c r="AA24" i="147"/>
  <c r="M24" i="147"/>
  <c r="O24" i="147"/>
  <c r="W26" i="38"/>
  <c r="N24" i="147" l="1"/>
  <c r="T24" i="147"/>
  <c r="V24" i="147"/>
  <c r="AB24" i="147"/>
  <c r="L24" i="147"/>
  <c r="E25" i="147"/>
  <c r="G25" i="147" s="1"/>
  <c r="I25" i="147" s="1"/>
  <c r="K25" i="147" s="1"/>
  <c r="M25" i="147" s="1"/>
  <c r="O25" i="147" s="1"/>
  <c r="Q25" i="147" s="1"/>
  <c r="S25" i="147" s="1"/>
  <c r="U25" i="147" s="1"/>
  <c r="W25" i="147" s="1"/>
  <c r="Y25" i="147" s="1"/>
  <c r="AA25" i="147" s="1"/>
  <c r="F24" i="147"/>
  <c r="F25" i="147" s="1"/>
  <c r="P24" i="147"/>
  <c r="H24" i="147"/>
  <c r="X24" i="147"/>
  <c r="H25" i="147" l="1"/>
  <c r="J25" i="147" s="1"/>
  <c r="L25" i="147" s="1"/>
  <c r="N25" i="147" s="1"/>
  <c r="P25" i="147" s="1"/>
  <c r="R25" i="147" s="1"/>
  <c r="T25" i="147" s="1"/>
  <c r="V25" i="147" s="1"/>
  <c r="X25" i="147" s="1"/>
  <c r="Z25" i="147" s="1"/>
  <c r="AB25" i="147" s="1"/>
  <c r="G105" i="4" l="1"/>
  <c r="B104" i="4" l="1"/>
  <c r="B103" i="4"/>
  <c r="I19" i="144"/>
  <c r="I18" i="144"/>
  <c r="I38" i="145"/>
  <c r="I30" i="145"/>
  <c r="I29" i="145"/>
  <c r="I32" i="145" s="1"/>
  <c r="I19" i="145"/>
  <c r="I18" i="145"/>
  <c r="I14" i="145"/>
  <c r="I21" i="145" l="1"/>
  <c r="I23" i="145" s="1"/>
  <c r="I25" i="145" s="1"/>
  <c r="I40" i="145" s="1"/>
  <c r="I38" i="144"/>
  <c r="I30" i="144"/>
  <c r="I29" i="144"/>
  <c r="I14" i="144"/>
  <c r="H105" i="4"/>
  <c r="J105" i="4" s="1"/>
  <c r="H101" i="4"/>
  <c r="E101" i="4"/>
  <c r="G106" i="4"/>
  <c r="I104" i="4" l="1"/>
  <c r="I21" i="144"/>
  <c r="I23" i="144" s="1"/>
  <c r="I25" i="144" s="1"/>
  <c r="I32" i="144"/>
  <c r="I31" i="82"/>
  <c r="I32" i="82"/>
  <c r="I40" i="144" l="1"/>
  <c r="I103" i="4" l="1"/>
  <c r="G103" i="4" l="1"/>
  <c r="G104" i="4"/>
  <c r="S24" i="38" l="1"/>
  <c r="V24" i="38" s="1"/>
  <c r="S23" i="38"/>
  <c r="V23" i="38" s="1"/>
  <c r="S22" i="38"/>
  <c r="V22" i="38" s="1"/>
  <c r="S19" i="38"/>
  <c r="V19" i="38" s="1"/>
  <c r="S18" i="38"/>
  <c r="V18" i="38" s="1"/>
  <c r="S17" i="38"/>
  <c r="V17" i="38" s="1"/>
  <c r="S16" i="38"/>
  <c r="V16" i="38" s="1"/>
  <c r="S14" i="38"/>
  <c r="V14" i="38" s="1"/>
  <c r="G101" i="4" l="1"/>
  <c r="J101" i="4" s="1"/>
  <c r="H103" i="4"/>
  <c r="J103" i="4" s="1"/>
  <c r="G29" i="143" l="1"/>
  <c r="I29" i="143" s="1"/>
  <c r="I32" i="143"/>
  <c r="I33" i="143"/>
  <c r="I34" i="143"/>
  <c r="I35" i="143"/>
  <c r="I36" i="143"/>
  <c r="I48" i="143"/>
  <c r="I28" i="143"/>
  <c r="I20" i="143"/>
  <c r="I14" i="143"/>
  <c r="G3" i="143"/>
  <c r="B3" i="143"/>
  <c r="G2" i="143"/>
  <c r="B2" i="143"/>
  <c r="G30" i="143" l="1"/>
  <c r="I30" i="143" s="1"/>
  <c r="I22" i="143"/>
  <c r="I24" i="143" s="1"/>
  <c r="G31" i="143"/>
  <c r="I31" i="143" s="1"/>
  <c r="I42" i="143" s="1"/>
  <c r="I50" i="143" s="1"/>
  <c r="H38" i="4"/>
  <c r="AY47" i="129" l="1"/>
  <c r="AZ47" i="129"/>
  <c r="BA47" i="129"/>
  <c r="BC47" i="129"/>
  <c r="BE47" i="129"/>
  <c r="BH47" i="129"/>
  <c r="BI47" i="129"/>
  <c r="BK47" i="129"/>
  <c r="BL47" i="129"/>
  <c r="BM47" i="129"/>
  <c r="BN47" i="129"/>
  <c r="BO47" i="129"/>
  <c r="BP47" i="129"/>
  <c r="BQ47" i="129"/>
  <c r="AE45" i="129"/>
  <c r="BR45" i="129" s="1"/>
  <c r="AA45" i="129"/>
  <c r="AW45" i="129" s="1"/>
  <c r="P45" i="129"/>
  <c r="M45" i="129"/>
  <c r="O45" i="129" s="1"/>
  <c r="U15" i="130"/>
  <c r="U16" i="130"/>
  <c r="U17" i="130"/>
  <c r="U18" i="130"/>
  <c r="U19" i="130"/>
  <c r="U20" i="130"/>
  <c r="U21" i="130"/>
  <c r="U22" i="130"/>
  <c r="U23" i="130"/>
  <c r="U31" i="130"/>
  <c r="U32" i="130"/>
  <c r="U33" i="130"/>
  <c r="U34" i="130"/>
  <c r="T15" i="130"/>
  <c r="T31" i="130"/>
  <c r="T32" i="130"/>
  <c r="T33" i="130"/>
  <c r="T34" i="130"/>
  <c r="S16" i="130"/>
  <c r="S17" i="130"/>
  <c r="S18" i="130"/>
  <c r="S19" i="130"/>
  <c r="S20" i="130"/>
  <c r="S21" i="130"/>
  <c r="S22" i="130"/>
  <c r="S23" i="130"/>
  <c r="S31" i="130"/>
  <c r="S32" i="130"/>
  <c r="S33" i="130"/>
  <c r="S34" i="130"/>
  <c r="R15" i="130"/>
  <c r="R16" i="130"/>
  <c r="R17" i="130"/>
  <c r="R18" i="130"/>
  <c r="R19" i="130"/>
  <c r="R20" i="130"/>
  <c r="R21" i="130"/>
  <c r="R22" i="130"/>
  <c r="R23" i="130"/>
  <c r="Q15" i="130"/>
  <c r="Q16" i="130"/>
  <c r="Q17" i="130"/>
  <c r="Q18" i="130"/>
  <c r="Q19" i="130"/>
  <c r="Q20" i="130"/>
  <c r="Q21" i="130"/>
  <c r="Q22" i="130"/>
  <c r="Q23" i="130"/>
  <c r="Q31" i="130"/>
  <c r="Q32" i="130"/>
  <c r="Q33" i="130"/>
  <c r="Q34" i="130"/>
  <c r="P45" i="130"/>
  <c r="V45" i="130"/>
  <c r="Y45" i="130"/>
  <c r="Z45" i="130"/>
  <c r="AA45" i="130"/>
  <c r="AB45" i="130"/>
  <c r="AC45" i="130"/>
  <c r="AD45" i="130"/>
  <c r="AE45" i="130"/>
  <c r="J45" i="130"/>
  <c r="C45" i="130"/>
  <c r="N23" i="130"/>
  <c r="T23" i="130" s="1"/>
  <c r="N22" i="130"/>
  <c r="T22" i="130" s="1"/>
  <c r="N21" i="130"/>
  <c r="T21" i="130" s="1"/>
  <c r="N20" i="130"/>
  <c r="T20" i="130" s="1"/>
  <c r="N19" i="130"/>
  <c r="T19" i="130" s="1"/>
  <c r="N18" i="130"/>
  <c r="T18" i="130" s="1"/>
  <c r="N17" i="130"/>
  <c r="N16" i="130"/>
  <c r="T16" i="130" s="1"/>
  <c r="M15" i="130"/>
  <c r="S15" i="130" s="1"/>
  <c r="L34" i="130"/>
  <c r="R34" i="130" s="1"/>
  <c r="L32" i="130"/>
  <c r="R32" i="130" s="1"/>
  <c r="L33" i="130"/>
  <c r="R33" i="130" s="1"/>
  <c r="L31" i="130"/>
  <c r="R31" i="130" s="1"/>
  <c r="I15" i="130"/>
  <c r="I16" i="130"/>
  <c r="I17" i="130"/>
  <c r="I18" i="130"/>
  <c r="I19" i="130"/>
  <c r="I20" i="130"/>
  <c r="I21" i="130"/>
  <c r="I22" i="130"/>
  <c r="I23" i="130"/>
  <c r="I31" i="130"/>
  <c r="I32" i="130"/>
  <c r="I33" i="130"/>
  <c r="AE34" i="129"/>
  <c r="BR34" i="129" s="1"/>
  <c r="BS34" i="129" s="1"/>
  <c r="AA34" i="129"/>
  <c r="P34" i="129"/>
  <c r="L34" i="129"/>
  <c r="I34" i="129"/>
  <c r="AE33" i="129"/>
  <c r="BR33" i="129" s="1"/>
  <c r="BS33" i="129" s="1"/>
  <c r="AA33" i="129"/>
  <c r="AW33" i="129" s="1"/>
  <c r="P33" i="129"/>
  <c r="L33" i="129"/>
  <c r="I33" i="129"/>
  <c r="AE32" i="129"/>
  <c r="BR32" i="129" s="1"/>
  <c r="BS32" i="129" s="1"/>
  <c r="AA32" i="129"/>
  <c r="P32" i="129"/>
  <c r="L32" i="129"/>
  <c r="I32" i="129"/>
  <c r="AE31" i="129"/>
  <c r="BR31" i="129" s="1"/>
  <c r="BS31" i="129" s="1"/>
  <c r="AA31" i="129"/>
  <c r="AW31" i="129" s="1"/>
  <c r="P31" i="129"/>
  <c r="L31" i="129"/>
  <c r="I31" i="129"/>
  <c r="AE30" i="129"/>
  <c r="BR30" i="129" s="1"/>
  <c r="BS30" i="129" s="1"/>
  <c r="AA30" i="129"/>
  <c r="AW30" i="129" s="1"/>
  <c r="P30" i="129"/>
  <c r="L30" i="129"/>
  <c r="I30" i="129"/>
  <c r="AX24" i="129"/>
  <c r="AE24" i="129"/>
  <c r="BR24" i="129" s="1"/>
  <c r="BS24" i="129" s="1"/>
  <c r="AA24" i="129"/>
  <c r="P24" i="129"/>
  <c r="L24" i="129"/>
  <c r="I24" i="129"/>
  <c r="I23" i="129"/>
  <c r="AX23" i="129"/>
  <c r="AE23" i="129"/>
  <c r="BR23" i="129" s="1"/>
  <c r="BS23" i="129" s="1"/>
  <c r="AA23" i="129"/>
  <c r="P23" i="129"/>
  <c r="L23" i="129"/>
  <c r="AX22" i="129"/>
  <c r="AE22" i="129"/>
  <c r="BR22" i="129" s="1"/>
  <c r="AA22" i="129"/>
  <c r="P22" i="129"/>
  <c r="L22" i="129"/>
  <c r="I22" i="129"/>
  <c r="AX21" i="129"/>
  <c r="AE21" i="129"/>
  <c r="BR21" i="129" s="1"/>
  <c r="BS21" i="129" s="1"/>
  <c r="AA21" i="129"/>
  <c r="P21" i="129"/>
  <c r="L21" i="129"/>
  <c r="I21" i="129"/>
  <c r="AX20" i="129"/>
  <c r="AE20" i="129"/>
  <c r="BR20" i="129" s="1"/>
  <c r="AA20" i="129"/>
  <c r="P20" i="129"/>
  <c r="L20" i="129"/>
  <c r="I20" i="129"/>
  <c r="AX19" i="129"/>
  <c r="AE19" i="129"/>
  <c r="BR19" i="129" s="1"/>
  <c r="BS19" i="129" s="1"/>
  <c r="AA19" i="129"/>
  <c r="P19" i="129"/>
  <c r="L19" i="129"/>
  <c r="I19" i="129"/>
  <c r="AX18" i="129"/>
  <c r="AE18" i="129"/>
  <c r="BR18" i="129" s="1"/>
  <c r="BS18" i="129" s="1"/>
  <c r="AA18" i="129"/>
  <c r="P18" i="129"/>
  <c r="L18" i="129"/>
  <c r="I18" i="129"/>
  <c r="AX17" i="129"/>
  <c r="AE17" i="129"/>
  <c r="BR17" i="129" s="1"/>
  <c r="BS17" i="129" s="1"/>
  <c r="AA17" i="129"/>
  <c r="P17" i="129"/>
  <c r="L17" i="129"/>
  <c r="I17" i="129"/>
  <c r="AX16" i="129"/>
  <c r="AE16" i="129"/>
  <c r="BR16" i="129" s="1"/>
  <c r="BS16" i="129" s="1"/>
  <c r="AA16" i="129"/>
  <c r="P16" i="129"/>
  <c r="L16" i="129"/>
  <c r="AX15" i="129"/>
  <c r="AE15" i="129"/>
  <c r="BR15" i="129" s="1"/>
  <c r="BS15" i="129" s="1"/>
  <c r="AA15" i="129"/>
  <c r="P15" i="129"/>
  <c r="I16" i="129"/>
  <c r="M24" i="129" l="1"/>
  <c r="O24" i="129" s="1"/>
  <c r="BD24" i="129" s="1"/>
  <c r="M16" i="129"/>
  <c r="Q16" i="129" s="1"/>
  <c r="V16" i="129" s="1"/>
  <c r="BT20" i="129"/>
  <c r="BS20" i="129"/>
  <c r="BT22" i="129"/>
  <c r="BS22" i="129"/>
  <c r="BT45" i="129"/>
  <c r="BS45" i="129"/>
  <c r="M34" i="129"/>
  <c r="O34" i="129" s="1"/>
  <c r="AD34" i="129" s="1"/>
  <c r="AH34" i="129" s="1"/>
  <c r="AK34" i="129" s="1"/>
  <c r="M20" i="129"/>
  <c r="Q20" i="129" s="1"/>
  <c r="V20" i="129" s="1"/>
  <c r="AX47" i="129"/>
  <c r="M19" i="129"/>
  <c r="O19" i="129" s="1"/>
  <c r="S19" i="129" s="1"/>
  <c r="M18" i="129"/>
  <c r="Q18" i="129" s="1"/>
  <c r="V18" i="129" s="1"/>
  <c r="X15" i="130"/>
  <c r="M21" i="129"/>
  <c r="O21" i="129" s="1"/>
  <c r="AD21" i="129" s="1"/>
  <c r="AH21" i="129" s="1"/>
  <c r="AK21" i="129" s="1"/>
  <c r="M33" i="129"/>
  <c r="O33" i="129" s="1"/>
  <c r="AD33" i="129" s="1"/>
  <c r="AH33" i="129" s="1"/>
  <c r="AK33" i="129" s="1"/>
  <c r="L45" i="130"/>
  <c r="W32" i="130"/>
  <c r="X32" i="130" s="1"/>
  <c r="W33" i="130"/>
  <c r="X33" i="130" s="1"/>
  <c r="M31" i="129"/>
  <c r="O31" i="129" s="1"/>
  <c r="S31" i="129" s="1"/>
  <c r="N45" i="130"/>
  <c r="W20" i="130"/>
  <c r="X20" i="130" s="1"/>
  <c r="W16" i="130"/>
  <c r="X16" i="130" s="1"/>
  <c r="W31" i="130"/>
  <c r="X31" i="130" s="1"/>
  <c r="W23" i="130"/>
  <c r="X23" i="130" s="1"/>
  <c r="W19" i="130"/>
  <c r="X19" i="130" s="1"/>
  <c r="W34" i="130"/>
  <c r="X34" i="130" s="1"/>
  <c r="W22" i="130"/>
  <c r="X22" i="130" s="1"/>
  <c r="W18" i="130"/>
  <c r="X18" i="130" s="1"/>
  <c r="W21" i="130"/>
  <c r="X21" i="130" s="1"/>
  <c r="T17" i="130"/>
  <c r="T45" i="130" s="1"/>
  <c r="T47" i="130" s="1"/>
  <c r="M32" i="129"/>
  <c r="O32" i="129" s="1"/>
  <c r="BB32" i="129" s="1"/>
  <c r="O45" i="130"/>
  <c r="R45" i="130"/>
  <c r="R47" i="130" s="1"/>
  <c r="W17" i="130"/>
  <c r="X17" i="130" s="1"/>
  <c r="AC16" i="129"/>
  <c r="BG16" i="129" s="1"/>
  <c r="M17" i="129"/>
  <c r="Q17" i="129" s="1"/>
  <c r="V17" i="129" s="1"/>
  <c r="M22" i="129"/>
  <c r="O22" i="129" s="1"/>
  <c r="BD22" i="129" s="1"/>
  <c r="AC45" i="129"/>
  <c r="BG45" i="129" s="1"/>
  <c r="M30" i="129"/>
  <c r="O30" i="129" s="1"/>
  <c r="S30" i="129" s="1"/>
  <c r="M45" i="130"/>
  <c r="Q45" i="129"/>
  <c r="V45" i="129" s="1"/>
  <c r="BB45" i="129"/>
  <c r="S45" i="129"/>
  <c r="AD45" i="129"/>
  <c r="AH45" i="129" s="1"/>
  <c r="AK45" i="129" s="1"/>
  <c r="U45" i="130"/>
  <c r="S45" i="130"/>
  <c r="S47" i="130" s="1"/>
  <c r="Q45" i="130"/>
  <c r="Q47" i="130" s="1"/>
  <c r="BT17" i="129"/>
  <c r="Q19" i="129"/>
  <c r="V19" i="129" s="1"/>
  <c r="Q24" i="129"/>
  <c r="V24" i="129" s="1"/>
  <c r="AC17" i="129"/>
  <c r="BG17" i="129" s="1"/>
  <c r="M23" i="129"/>
  <c r="O23" i="129" s="1"/>
  <c r="BD23" i="129" s="1"/>
  <c r="AC19" i="129"/>
  <c r="BG19" i="129" s="1"/>
  <c r="S34" i="129"/>
  <c r="BT34" i="129"/>
  <c r="AW34" i="129"/>
  <c r="AC34" i="129"/>
  <c r="BG34" i="129" s="1"/>
  <c r="BT33" i="129"/>
  <c r="AC33" i="129"/>
  <c r="BG33" i="129" s="1"/>
  <c r="BT32" i="129"/>
  <c r="AC32" i="129"/>
  <c r="BG32" i="129" s="1"/>
  <c r="AW32" i="129"/>
  <c r="BT31" i="129"/>
  <c r="AC31" i="129"/>
  <c r="BG31" i="129" s="1"/>
  <c r="AD31" i="129"/>
  <c r="AH31" i="129" s="1"/>
  <c r="AK31" i="129" s="1"/>
  <c r="BT30" i="129"/>
  <c r="AC30" i="129"/>
  <c r="BG30" i="129" s="1"/>
  <c r="BT24" i="129"/>
  <c r="AD24" i="129"/>
  <c r="AH24" i="129" s="1"/>
  <c r="AK24" i="129" s="1"/>
  <c r="S24" i="129"/>
  <c r="AC24" i="129"/>
  <c r="BG24" i="129" s="1"/>
  <c r="BT23" i="129"/>
  <c r="AC23" i="129"/>
  <c r="BG23" i="129" s="1"/>
  <c r="AC22" i="129"/>
  <c r="BG22" i="129" s="1"/>
  <c r="BT21" i="129"/>
  <c r="AC21" i="129"/>
  <c r="BG21" i="129" s="1"/>
  <c r="AC20" i="129"/>
  <c r="BG20" i="129" s="1"/>
  <c r="BT19" i="129"/>
  <c r="BT18" i="129"/>
  <c r="AC18" i="129"/>
  <c r="BG18" i="129" s="1"/>
  <c r="BT16" i="129"/>
  <c r="BT15" i="129"/>
  <c r="AC15" i="129"/>
  <c r="BG15" i="129" s="1"/>
  <c r="O20" i="129" l="1"/>
  <c r="O18" i="129"/>
  <c r="O16" i="129"/>
  <c r="AD16" i="129" s="1"/>
  <c r="AH16" i="129" s="1"/>
  <c r="AK16" i="129" s="1"/>
  <c r="BS47" i="129"/>
  <c r="O17" i="129"/>
  <c r="BB34" i="129"/>
  <c r="Q34" i="129"/>
  <c r="V34" i="129" s="1"/>
  <c r="X45" i="130"/>
  <c r="AD23" i="129"/>
  <c r="AH23" i="129" s="1"/>
  <c r="AK23" i="129" s="1"/>
  <c r="AD19" i="129"/>
  <c r="AH19" i="129" s="1"/>
  <c r="AK19" i="129" s="1"/>
  <c r="BF19" i="129" s="1"/>
  <c r="BJ19" i="129" s="1"/>
  <c r="BB31" i="129"/>
  <c r="Q22" i="129"/>
  <c r="V22" i="129" s="1"/>
  <c r="BD19" i="129"/>
  <c r="BD21" i="129"/>
  <c r="S32" i="129"/>
  <c r="Q21" i="129"/>
  <c r="V21" i="129" s="1"/>
  <c r="S21" i="129"/>
  <c r="AD22" i="129"/>
  <c r="AH22" i="129" s="1"/>
  <c r="AK22" i="129" s="1"/>
  <c r="Q31" i="129"/>
  <c r="V31" i="129" s="1"/>
  <c r="S33" i="129"/>
  <c r="Q33" i="129"/>
  <c r="V33" i="129" s="1"/>
  <c r="BB33" i="129"/>
  <c r="S23" i="129"/>
  <c r="AD30" i="129"/>
  <c r="AH30" i="129" s="1"/>
  <c r="AK30" i="129" s="1"/>
  <c r="BF30" i="129" s="1"/>
  <c r="BJ30" i="129" s="1"/>
  <c r="Q32" i="129"/>
  <c r="V32" i="129" s="1"/>
  <c r="AD32" i="129"/>
  <c r="AH32" i="129" s="1"/>
  <c r="AK32" i="129" s="1"/>
  <c r="AV32" i="129" s="1"/>
  <c r="AQ32" i="129" s="1"/>
  <c r="S22" i="129"/>
  <c r="BB30" i="129"/>
  <c r="Q23" i="129"/>
  <c r="V23" i="129" s="1"/>
  <c r="AW47" i="129"/>
  <c r="Q30" i="129"/>
  <c r="V30" i="129" s="1"/>
  <c r="BT47" i="129"/>
  <c r="W45" i="130"/>
  <c r="BG47" i="129"/>
  <c r="BF45" i="129"/>
  <c r="BJ45" i="129" s="1"/>
  <c r="AV45" i="129"/>
  <c r="AQ45" i="129" s="1"/>
  <c r="S18" i="129"/>
  <c r="BD18" i="129"/>
  <c r="BD16" i="129"/>
  <c r="S16" i="129"/>
  <c r="S17" i="129"/>
  <c r="BD17" i="129"/>
  <c r="AD17" i="129"/>
  <c r="AH17" i="129" s="1"/>
  <c r="AK17" i="129" s="1"/>
  <c r="BF17" i="129" s="1"/>
  <c r="BJ17" i="129" s="1"/>
  <c r="AD18" i="129"/>
  <c r="AH18" i="129" s="1"/>
  <c r="AK18" i="129" s="1"/>
  <c r="BF18" i="129" s="1"/>
  <c r="BJ18" i="129" s="1"/>
  <c r="BF34" i="129"/>
  <c r="BJ34" i="129" s="1"/>
  <c r="AV34" i="129"/>
  <c r="AQ34" i="129" s="1"/>
  <c r="BF33" i="129"/>
  <c r="BJ33" i="129" s="1"/>
  <c r="AV33" i="129"/>
  <c r="AQ33" i="129" s="1"/>
  <c r="BF32" i="129"/>
  <c r="BJ32" i="129" s="1"/>
  <c r="BF31" i="129"/>
  <c r="BJ31" i="129" s="1"/>
  <c r="AV31" i="129"/>
  <c r="AQ31" i="129"/>
  <c r="AV30" i="129"/>
  <c r="AQ30" i="129" s="1"/>
  <c r="BF24" i="129"/>
  <c r="BJ24" i="129" s="1"/>
  <c r="AV24" i="129"/>
  <c r="AQ24" i="129" s="1"/>
  <c r="BF23" i="129"/>
  <c r="BJ23" i="129" s="1"/>
  <c r="AV23" i="129"/>
  <c r="AQ23" i="129" s="1"/>
  <c r="BF22" i="129"/>
  <c r="BJ22" i="129" s="1"/>
  <c r="AV22" i="129"/>
  <c r="AQ22" i="129" s="1"/>
  <c r="BF21" i="129"/>
  <c r="BJ21" i="129" s="1"/>
  <c r="AV21" i="129"/>
  <c r="AQ21" i="129" s="1"/>
  <c r="BD20" i="129"/>
  <c r="S20" i="129"/>
  <c r="AD20" i="129"/>
  <c r="AH20" i="129" s="1"/>
  <c r="AK20" i="129" s="1"/>
  <c r="AV16" i="129"/>
  <c r="AQ16" i="129" s="1"/>
  <c r="BF16" i="129"/>
  <c r="BJ16" i="129" s="1"/>
  <c r="AV17" i="129" l="1"/>
  <c r="AQ17" i="129" s="1"/>
  <c r="AV19" i="129"/>
  <c r="AQ19" i="129" s="1"/>
  <c r="AV18" i="129"/>
  <c r="AQ18" i="129" s="1"/>
  <c r="AV20" i="129"/>
  <c r="AQ20" i="129" s="1"/>
  <c r="BF20" i="129"/>
  <c r="BJ20" i="129" s="1"/>
  <c r="L15" i="129"/>
  <c r="I15" i="129"/>
  <c r="BB47" i="129" l="1"/>
  <c r="M15" i="129"/>
  <c r="Q15" i="129" s="1"/>
  <c r="V15" i="129" s="1"/>
  <c r="O15" i="129"/>
  <c r="S15" i="129" l="1"/>
  <c r="BD15" i="129"/>
  <c r="AD15" i="129"/>
  <c r="AH15" i="129" s="1"/>
  <c r="AK15" i="129" s="1"/>
  <c r="BF15" i="129" l="1"/>
  <c r="BJ15" i="129" s="1"/>
  <c r="AV15" i="129"/>
  <c r="AQ15" i="129" s="1"/>
  <c r="BD47" i="129"/>
  <c r="AK47" i="129"/>
  <c r="AV47" i="129" l="1"/>
  <c r="BJ47" i="129" l="1"/>
  <c r="G38" i="4" s="1"/>
  <c r="J38" i="4" s="1"/>
  <c r="BF47" i="129"/>
  <c r="E22" i="133" l="1"/>
  <c r="H12" i="133"/>
  <c r="J12" i="133" s="1"/>
  <c r="J5" i="133"/>
  <c r="G3" i="133"/>
  <c r="G2" i="133"/>
  <c r="A5" i="133"/>
  <c r="A4" i="133"/>
  <c r="A2" i="133"/>
  <c r="A1" i="133"/>
  <c r="H16" i="133"/>
  <c r="J16" i="133" s="1"/>
  <c r="H15" i="133"/>
  <c r="J15" i="133" s="1"/>
  <c r="H14" i="133"/>
  <c r="J14" i="133" s="1"/>
  <c r="H13" i="133"/>
  <c r="J13" i="133" s="1"/>
  <c r="J18" i="133" l="1"/>
  <c r="I27" i="4" l="1"/>
  <c r="H27" i="4" s="1"/>
  <c r="H36" i="4"/>
  <c r="H34" i="4"/>
  <c r="H56" i="4"/>
  <c r="G63" i="4"/>
  <c r="G62" i="4"/>
  <c r="G61" i="4"/>
  <c r="E57" i="4"/>
  <c r="G46" i="4"/>
  <c r="E41" i="4"/>
  <c r="G51" i="4" l="1"/>
  <c r="G58" i="4"/>
  <c r="G53" i="4"/>
  <c r="G47" i="4"/>
  <c r="G48" i="4"/>
  <c r="G54" i="4"/>
  <c r="G55" i="4"/>
  <c r="G49" i="4"/>
  <c r="G50" i="4"/>
  <c r="G60" i="4" l="1"/>
  <c r="G59" i="4"/>
  <c r="G52" i="4"/>
  <c r="G57" i="4"/>
  <c r="G56" i="4"/>
  <c r="J56" i="4" l="1"/>
  <c r="G37" i="4" l="1"/>
  <c r="G36" i="4"/>
  <c r="J36" i="4" s="1"/>
  <c r="G35" i="4"/>
  <c r="G31" i="4" l="1"/>
  <c r="G33" i="4"/>
  <c r="G34" i="4"/>
  <c r="J34" i="4" l="1"/>
  <c r="G41" i="4"/>
  <c r="G42" i="4"/>
  <c r="G40" i="4"/>
  <c r="G32" i="4" l="1"/>
  <c r="G39" i="4" l="1"/>
  <c r="H39" i="4" l="1"/>
  <c r="J39" i="4" l="1"/>
  <c r="B6" i="118" l="1"/>
  <c r="B5" i="118"/>
  <c r="B3" i="118"/>
  <c r="B2" i="118"/>
  <c r="G90" i="4" l="1"/>
  <c r="D132" i="4"/>
  <c r="C23" i="118" s="1"/>
  <c r="D131" i="4"/>
  <c r="C22" i="118" s="1"/>
  <c r="D130" i="4"/>
  <c r="C21" i="118" s="1"/>
  <c r="D129" i="4"/>
  <c r="D128" i="4"/>
  <c r="D127" i="4"/>
  <c r="C18" i="118" s="1"/>
  <c r="D126" i="4"/>
  <c r="C17" i="118" s="1"/>
  <c r="D125" i="4"/>
  <c r="C16" i="118" s="1"/>
  <c r="D124" i="4"/>
  <c r="C15" i="118" s="1"/>
  <c r="C132" i="4"/>
  <c r="B23" i="118" s="1"/>
  <c r="C131" i="4"/>
  <c r="B22" i="118" s="1"/>
  <c r="C130" i="4"/>
  <c r="B21" i="118" s="1"/>
  <c r="C129" i="4"/>
  <c r="B20" i="118" s="1"/>
  <c r="C128" i="4"/>
  <c r="B19" i="118" s="1"/>
  <c r="C127" i="4"/>
  <c r="B18" i="118" s="1"/>
  <c r="C126" i="4"/>
  <c r="B17" i="118" s="1"/>
  <c r="C125" i="4"/>
  <c r="B16" i="118" s="1"/>
  <c r="C124" i="4"/>
  <c r="B15" i="118" s="1"/>
  <c r="D123" i="4"/>
  <c r="C14" i="118" s="1"/>
  <c r="C123" i="4"/>
  <c r="B14" i="118" s="1"/>
  <c r="C122" i="4"/>
  <c r="C13" i="118" s="1"/>
  <c r="C19" i="118" l="1"/>
  <c r="C20" i="118"/>
  <c r="C31" i="4" l="1"/>
  <c r="C32" i="4" s="1"/>
  <c r="C33" i="4" s="1"/>
  <c r="C34" i="4" s="1"/>
  <c r="C35" i="4" s="1"/>
  <c r="C36" i="4" s="1"/>
  <c r="C37" i="4" s="1"/>
  <c r="C38" i="4" s="1"/>
  <c r="C39" i="4" s="1"/>
  <c r="C40" i="4" s="1"/>
  <c r="H88" i="4"/>
  <c r="H87" i="4"/>
  <c r="H89" i="4"/>
  <c r="J89" i="4" s="1"/>
  <c r="H42" i="4"/>
  <c r="J42" i="4" s="1"/>
  <c r="J27" i="4"/>
  <c r="C27" i="4"/>
  <c r="H22" i="4"/>
  <c r="J22" i="4" s="1"/>
  <c r="J28" i="4" l="1"/>
  <c r="C41" i="4"/>
  <c r="I36" i="96" l="1"/>
  <c r="I28" i="96"/>
  <c r="I20" i="96"/>
  <c r="I14" i="96"/>
  <c r="G3" i="96"/>
  <c r="B3" i="96"/>
  <c r="G2" i="96"/>
  <c r="B2" i="96"/>
  <c r="I22" i="96" l="1"/>
  <c r="I24" i="96" s="1"/>
  <c r="I29" i="96" l="1"/>
  <c r="I30" i="96" l="1"/>
  <c r="I38" i="96" s="1"/>
  <c r="I34" i="93"/>
  <c r="I33" i="93"/>
  <c r="I32" i="93"/>
  <c r="I31" i="93"/>
  <c r="I30" i="93"/>
  <c r="I29" i="93"/>
  <c r="I19" i="93"/>
  <c r="I18" i="93"/>
  <c r="I102" i="4" l="1"/>
  <c r="I42" i="93"/>
  <c r="I36" i="93"/>
  <c r="I21" i="93"/>
  <c r="I12" i="93"/>
  <c r="I14" i="93" s="1"/>
  <c r="G3" i="93"/>
  <c r="B3" i="93"/>
  <c r="G2" i="93"/>
  <c r="B2" i="93"/>
  <c r="I12" i="90"/>
  <c r="I14" i="90" s="1"/>
  <c r="I18" i="90"/>
  <c r="I20" i="90" s="1"/>
  <c r="I36" i="90"/>
  <c r="I28" i="90"/>
  <c r="I30" i="90" s="1"/>
  <c r="G3" i="90"/>
  <c r="B3" i="90"/>
  <c r="G2" i="90"/>
  <c r="B2" i="90"/>
  <c r="I23" i="93" l="1"/>
  <c r="I25" i="93" s="1"/>
  <c r="I44" i="93" s="1"/>
  <c r="I22" i="90"/>
  <c r="I24" i="90" s="1"/>
  <c r="I38" i="90" s="1"/>
  <c r="I111" i="4" l="1"/>
  <c r="E33" i="86"/>
  <c r="I40" i="89" l="1"/>
  <c r="I32" i="89"/>
  <c r="I31" i="89"/>
  <c r="I30" i="89"/>
  <c r="I29" i="89"/>
  <c r="I28" i="89"/>
  <c r="I20" i="89"/>
  <c r="I14" i="89"/>
  <c r="G3" i="89"/>
  <c r="B3" i="89"/>
  <c r="G2" i="89"/>
  <c r="B2" i="89"/>
  <c r="I41" i="86"/>
  <c r="I33" i="86"/>
  <c r="I32" i="86"/>
  <c r="I31" i="86"/>
  <c r="I30" i="86"/>
  <c r="I29" i="86"/>
  <c r="I28" i="86"/>
  <c r="I20" i="86"/>
  <c r="I14" i="86"/>
  <c r="G3" i="86"/>
  <c r="B3" i="86"/>
  <c r="G2" i="86"/>
  <c r="B2" i="86"/>
  <c r="I22" i="89" l="1"/>
  <c r="I24" i="89" s="1"/>
  <c r="I22" i="86"/>
  <c r="I24" i="86" s="1"/>
  <c r="I34" i="89"/>
  <c r="I35" i="86"/>
  <c r="I42" i="89" l="1"/>
  <c r="I43" i="86"/>
  <c r="I94" i="4"/>
  <c r="I40" i="82"/>
  <c r="I30" i="82"/>
  <c r="I29" i="82"/>
  <c r="I28" i="82"/>
  <c r="I20" i="82"/>
  <c r="I14" i="82"/>
  <c r="G3" i="82"/>
  <c r="B3" i="82"/>
  <c r="G2" i="82"/>
  <c r="B2" i="82"/>
  <c r="I48" i="75"/>
  <c r="I40" i="75"/>
  <c r="I39" i="75"/>
  <c r="I38" i="75"/>
  <c r="I37" i="75"/>
  <c r="I36" i="75"/>
  <c r="I35" i="75"/>
  <c r="I34" i="75"/>
  <c r="I33" i="75"/>
  <c r="I32" i="75"/>
  <c r="I31" i="75"/>
  <c r="I30" i="75"/>
  <c r="I29" i="75"/>
  <c r="I28" i="75"/>
  <c r="I20" i="75"/>
  <c r="I12" i="75"/>
  <c r="I14" i="75" s="1"/>
  <c r="G3" i="75"/>
  <c r="B3" i="75"/>
  <c r="G2" i="75"/>
  <c r="B2" i="75"/>
  <c r="I48" i="74"/>
  <c r="I40" i="74"/>
  <c r="I39" i="74"/>
  <c r="I38" i="74"/>
  <c r="I37" i="74"/>
  <c r="I36" i="74"/>
  <c r="I35" i="74"/>
  <c r="I34" i="74"/>
  <c r="I33" i="74"/>
  <c r="I32" i="74"/>
  <c r="I31" i="74"/>
  <c r="I30" i="74"/>
  <c r="I29" i="74"/>
  <c r="I28" i="74"/>
  <c r="I20" i="74"/>
  <c r="I12" i="74"/>
  <c r="I14" i="74" s="1"/>
  <c r="G3" i="74"/>
  <c r="B3" i="74"/>
  <c r="G2" i="74"/>
  <c r="B2" i="74"/>
  <c r="I35" i="73"/>
  <c r="I34" i="73"/>
  <c r="I33" i="73"/>
  <c r="I32" i="73"/>
  <c r="I31" i="73"/>
  <c r="I30" i="73"/>
  <c r="I40" i="73"/>
  <c r="I39" i="73"/>
  <c r="I38" i="73"/>
  <c r="I36" i="73"/>
  <c r="I48" i="73"/>
  <c r="I37" i="73"/>
  <c r="I29" i="73"/>
  <c r="I28" i="73"/>
  <c r="I20" i="73"/>
  <c r="I12" i="73"/>
  <c r="I14" i="73" s="1"/>
  <c r="G3" i="73"/>
  <c r="B3" i="73"/>
  <c r="G2" i="73"/>
  <c r="B2" i="73"/>
  <c r="I93" i="4" l="1"/>
  <c r="I22" i="73"/>
  <c r="I24" i="73" s="1"/>
  <c r="I22" i="74"/>
  <c r="I24" i="74" s="1"/>
  <c r="I22" i="75"/>
  <c r="I24" i="75" s="1"/>
  <c r="I22" i="82"/>
  <c r="I24" i="82" s="1"/>
  <c r="I42" i="75"/>
  <c r="I42" i="74"/>
  <c r="I34" i="82"/>
  <c r="I42" i="73"/>
  <c r="I50" i="73" s="1"/>
  <c r="I39" i="65"/>
  <c r="I38" i="65"/>
  <c r="I37" i="65"/>
  <c r="I36" i="65"/>
  <c r="I35" i="65"/>
  <c r="I34" i="65"/>
  <c r="I33" i="65"/>
  <c r="I32" i="65"/>
  <c r="I31" i="65"/>
  <c r="I30" i="65"/>
  <c r="I29" i="65"/>
  <c r="I28" i="65"/>
  <c r="I12" i="65"/>
  <c r="I14" i="65" s="1"/>
  <c r="I47" i="65"/>
  <c r="I20" i="65"/>
  <c r="G3" i="65"/>
  <c r="B3" i="65"/>
  <c r="G2" i="65"/>
  <c r="B2" i="65"/>
  <c r="I50" i="75" l="1"/>
  <c r="I50" i="74"/>
  <c r="I42" i="82"/>
  <c r="I62" i="4"/>
  <c r="H62" i="4" s="1"/>
  <c r="I61" i="4"/>
  <c r="I41" i="65"/>
  <c r="I22" i="65"/>
  <c r="I24" i="65" s="1"/>
  <c r="I63" i="4" l="1"/>
  <c r="H63" i="4" s="1"/>
  <c r="J63" i="4" s="1"/>
  <c r="I49" i="65"/>
  <c r="I58" i="4" l="1"/>
  <c r="E69" i="4"/>
  <c r="E83" i="4"/>
  <c r="E80" i="4"/>
  <c r="E78" i="4"/>
  <c r="E95" i="4"/>
  <c r="G111" i="4"/>
  <c r="G110" i="4" l="1"/>
  <c r="G109" i="4"/>
  <c r="G94" i="4" l="1"/>
  <c r="G100" i="4" l="1"/>
  <c r="G99" i="4"/>
  <c r="C99" i="4" s="1"/>
  <c r="G95" i="4"/>
  <c r="C100" i="4" l="1"/>
  <c r="C101" i="4" s="1"/>
  <c r="G67" i="4"/>
  <c r="G68" i="4"/>
  <c r="G93" i="4"/>
  <c r="G69" i="4" l="1"/>
  <c r="G74" i="4"/>
  <c r="G87" i="4" s="1"/>
  <c r="G79" i="4"/>
  <c r="G70" i="4"/>
  <c r="G81" i="4"/>
  <c r="J87" i="4" l="1"/>
  <c r="C87" i="4"/>
  <c r="G82" i="4"/>
  <c r="G102" i="4"/>
  <c r="C102" i="4" s="1"/>
  <c r="C103" i="4" s="1"/>
  <c r="C104" i="4" s="1"/>
  <c r="C105" i="4" s="1"/>
  <c r="G83" i="4" l="1"/>
  <c r="G80" i="4"/>
  <c r="C67" i="4" l="1"/>
  <c r="G96" i="4" l="1"/>
  <c r="H19" i="4" l="1"/>
  <c r="J19" i="4" s="1"/>
  <c r="H23" i="4"/>
  <c r="J23" i="4" s="1"/>
  <c r="H20" i="4"/>
  <c r="J20" i="4" s="1"/>
  <c r="H18" i="4"/>
  <c r="J18" i="4" s="1"/>
  <c r="H21" i="4"/>
  <c r="J21" i="4" s="1"/>
  <c r="H59" i="4"/>
  <c r="H60" i="4"/>
  <c r="H102" i="4"/>
  <c r="H104" i="4"/>
  <c r="H99" i="4"/>
  <c r="H93" i="4"/>
  <c r="H94" i="4"/>
  <c r="H110" i="4"/>
  <c r="H111" i="4"/>
  <c r="H109" i="4"/>
  <c r="H82" i="4"/>
  <c r="H80" i="4"/>
  <c r="H77" i="4"/>
  <c r="H75" i="4"/>
  <c r="H69" i="4"/>
  <c r="H67" i="4"/>
  <c r="H58" i="4"/>
  <c r="H55" i="4"/>
  <c r="J55" i="4" s="1"/>
  <c r="H51" i="4"/>
  <c r="H46" i="4"/>
  <c r="H37" i="4"/>
  <c r="H81" i="4"/>
  <c r="H79" i="4"/>
  <c r="H78" i="4"/>
  <c r="H76" i="4"/>
  <c r="H74" i="4"/>
  <c r="H70" i="4"/>
  <c r="H68" i="4"/>
  <c r="H61" i="4"/>
  <c r="H57" i="4"/>
  <c r="H54" i="4"/>
  <c r="J54" i="4" s="1"/>
  <c r="H52" i="4"/>
  <c r="H49" i="4"/>
  <c r="H47" i="4"/>
  <c r="H40" i="4"/>
  <c r="J40" i="4" s="1"/>
  <c r="H31" i="4"/>
  <c r="H33" i="4"/>
  <c r="H16" i="4"/>
  <c r="H53" i="4"/>
  <c r="H50" i="4"/>
  <c r="H48" i="4"/>
  <c r="H41" i="4"/>
  <c r="H35" i="4"/>
  <c r="H32" i="4"/>
  <c r="B112" i="4" l="1"/>
  <c r="G71" i="4"/>
  <c r="G84" i="4"/>
  <c r="G64" i="4"/>
  <c r="G43" i="4"/>
  <c r="G28" i="4"/>
  <c r="G24" i="4"/>
  <c r="C16" i="4"/>
  <c r="C17" i="4" s="1"/>
  <c r="C18" i="4" s="1"/>
  <c r="C19" i="4" s="1"/>
  <c r="C20" i="4" s="1"/>
  <c r="C21" i="4" s="1"/>
  <c r="C22" i="4" s="1"/>
  <c r="C23" i="4" s="1"/>
  <c r="J111" i="4"/>
  <c r="J124" i="4" l="1"/>
  <c r="J110" i="4"/>
  <c r="D15" i="118" l="1"/>
  <c r="H100" i="4"/>
  <c r="H95" i="4"/>
  <c r="H83" i="4" l="1"/>
  <c r="C46" i="4"/>
  <c r="J46" i="4" l="1"/>
  <c r="H17" i="4"/>
  <c r="J102" i="4"/>
  <c r="J104" i="4" l="1"/>
  <c r="J109" i="4" l="1"/>
  <c r="C93" i="4"/>
  <c r="C94" i="4" s="1"/>
  <c r="J62" i="4"/>
  <c r="J112" i="4" l="1"/>
  <c r="J132" i="4" s="1"/>
  <c r="D23" i="118" s="1"/>
  <c r="J94" i="4"/>
  <c r="C109" i="4"/>
  <c r="C110" i="4" s="1"/>
  <c r="C111" i="4" s="1"/>
  <c r="J93" i="4"/>
  <c r="J61" i="4"/>
  <c r="J50" i="4" l="1"/>
  <c r="J49" i="4"/>
  <c r="J99" i="4"/>
  <c r="C74" i="4" l="1"/>
  <c r="J70" i="4" l="1"/>
  <c r="C68" i="4"/>
  <c r="J48" i="4" l="1"/>
  <c r="J53" i="4"/>
  <c r="J52" i="4" l="1"/>
  <c r="J47" i="4" l="1"/>
  <c r="C47" i="4" l="1"/>
  <c r="C48" i="4" s="1"/>
  <c r="C49" i="4" s="1"/>
  <c r="C50" i="4" s="1"/>
  <c r="C51" i="4" s="1"/>
  <c r="C52" i="4" s="1"/>
  <c r="C53" i="4" s="1"/>
  <c r="C54" i="4" s="1"/>
  <c r="C55" i="4" s="1"/>
  <c r="J51" i="4"/>
  <c r="C56" i="4" l="1"/>
  <c r="C57" i="4" s="1"/>
  <c r="C58" i="4" s="1"/>
  <c r="C59" i="4" s="1"/>
  <c r="C60" i="4" s="1"/>
  <c r="C61" i="4" s="1"/>
  <c r="C62" i="4" s="1"/>
  <c r="C63" i="4" s="1"/>
  <c r="J59" i="4"/>
  <c r="J60" i="4"/>
  <c r="J35" i="4" l="1"/>
  <c r="J31" i="4"/>
  <c r="J41" i="4"/>
  <c r="J67" i="4" l="1"/>
  <c r="J16" i="4"/>
  <c r="J74" i="4"/>
  <c r="J17" i="4"/>
  <c r="J79" i="4"/>
  <c r="J82" i="4"/>
  <c r="J68" i="4"/>
  <c r="J83" i="4"/>
  <c r="J58" i="4"/>
  <c r="J81" i="4"/>
  <c r="J24" i="4" l="1"/>
  <c r="J123" i="4" s="1"/>
  <c r="J100" i="4" l="1"/>
  <c r="J106" i="4" s="1"/>
  <c r="C69" i="4" l="1"/>
  <c r="C70" i="4" s="1"/>
  <c r="C95" i="4"/>
  <c r="J80" i="4"/>
  <c r="J131" i="4" l="1"/>
  <c r="D22" i="118" s="1"/>
  <c r="J69" i="4"/>
  <c r="J71" i="4" s="1"/>
  <c r="J127" i="4" s="1"/>
  <c r="D18" i="118" s="1"/>
  <c r="J95" i="4"/>
  <c r="J96" i="4" l="1"/>
  <c r="J130" i="4" s="1"/>
  <c r="D21" i="118" s="1"/>
  <c r="J37" i="4" l="1"/>
  <c r="J32" i="4"/>
  <c r="J33" i="4" l="1"/>
  <c r="J43" i="4" l="1"/>
  <c r="J125" i="4" s="1"/>
  <c r="D16" i="118" s="1"/>
  <c r="C42" i="4"/>
  <c r="J57" i="4" l="1"/>
  <c r="J64" i="4" l="1"/>
  <c r="J126" i="4" s="1"/>
  <c r="D17" i="118" s="1"/>
  <c r="G76" i="4"/>
  <c r="G75" i="4"/>
  <c r="C75" i="4" l="1"/>
  <c r="C76" i="4" s="1"/>
  <c r="G88" i="4"/>
  <c r="J76" i="4"/>
  <c r="G77" i="4"/>
  <c r="J75" i="4"/>
  <c r="G78" i="4"/>
  <c r="C77" i="4" l="1"/>
  <c r="C78" i="4" s="1"/>
  <c r="C79" i="4" s="1"/>
  <c r="J88" i="4"/>
  <c r="C88" i="4"/>
  <c r="C89" i="4" s="1"/>
  <c r="J78" i="4"/>
  <c r="J77" i="4"/>
  <c r="J84" i="4" l="1"/>
  <c r="J128" i="4" s="1"/>
  <c r="J90" i="4"/>
  <c r="C80" i="4"/>
  <c r="C81" i="4" s="1"/>
  <c r="C82" i="4" s="1"/>
  <c r="C83" i="4" s="1"/>
  <c r="J114" i="4" l="1"/>
  <c r="J129" i="4"/>
  <c r="D20" i="118" s="1"/>
  <c r="D19" i="118"/>
  <c r="D26" i="118" s="1"/>
  <c r="J122" i="4" l="1"/>
  <c r="D13" i="118" l="1"/>
  <c r="J117" i="4" l="1"/>
  <c r="K101" i="4" l="1"/>
  <c r="K105" i="4"/>
  <c r="K88" i="4"/>
  <c r="K47" i="4"/>
  <c r="K16" i="4"/>
  <c r="K31" i="4"/>
  <c r="K87" i="4"/>
  <c r="K62" i="4"/>
  <c r="K46" i="4"/>
  <c r="K40" i="4"/>
  <c r="K51" i="4"/>
  <c r="K36" i="4"/>
  <c r="K82" i="4"/>
  <c r="K83" i="4"/>
  <c r="K100" i="4"/>
  <c r="K42" i="4"/>
  <c r="K41" i="4"/>
  <c r="K33" i="4"/>
  <c r="K68" i="4"/>
  <c r="K23" i="4"/>
  <c r="K56" i="4"/>
  <c r="K94" i="4"/>
  <c r="K77" i="4"/>
  <c r="K70" i="4"/>
  <c r="K59" i="4"/>
  <c r="K32" i="4"/>
  <c r="K89" i="4"/>
  <c r="K99" i="4"/>
  <c r="K61" i="4"/>
  <c r="K49" i="4"/>
  <c r="K60" i="4"/>
  <c r="K58" i="4"/>
  <c r="K78" i="4"/>
  <c r="K81" i="4"/>
  <c r="K37" i="4"/>
  <c r="K19" i="4"/>
  <c r="K80" i="4"/>
  <c r="K104" i="4"/>
  <c r="K63" i="4"/>
  <c r="K79" i="4"/>
  <c r="K93" i="4"/>
  <c r="K38" i="4"/>
  <c r="K67" i="4"/>
  <c r="K50" i="4"/>
  <c r="K21" i="4"/>
  <c r="K22" i="4"/>
  <c r="K34" i="4"/>
  <c r="K27" i="4"/>
  <c r="K28" i="4" s="1"/>
  <c r="K124" i="4" s="1"/>
  <c r="E15" i="118" s="1"/>
  <c r="K75" i="4"/>
  <c r="K111" i="4"/>
  <c r="K48" i="4"/>
  <c r="K110" i="4"/>
  <c r="K17" i="4"/>
  <c r="K52" i="4"/>
  <c r="K20" i="4"/>
  <c r="K102" i="4"/>
  <c r="K57" i="4"/>
  <c r="K76" i="4"/>
  <c r="K55" i="4"/>
  <c r="K39" i="4"/>
  <c r="K54" i="4"/>
  <c r="K18" i="4"/>
  <c r="K109" i="4"/>
  <c r="K35" i="4"/>
  <c r="K53" i="4"/>
  <c r="K69" i="4"/>
  <c r="K74" i="4"/>
  <c r="K95" i="4"/>
  <c r="K103" i="4"/>
  <c r="K106" i="4" l="1"/>
  <c r="K131" i="4" s="1"/>
  <c r="E22" i="118" s="1"/>
  <c r="K90" i="4"/>
  <c r="K129" i="4" s="1"/>
  <c r="E20" i="118" s="1"/>
  <c r="K96" i="4"/>
  <c r="K130" i="4" s="1"/>
  <c r="E21" i="118" s="1"/>
  <c r="K64" i="4"/>
  <c r="K126" i="4" s="1"/>
  <c r="E17" i="118" s="1"/>
  <c r="K112" i="4"/>
  <c r="K132" i="4" s="1"/>
  <c r="E23" i="118" s="1"/>
  <c r="K43" i="4"/>
  <c r="K125" i="4" s="1"/>
  <c r="E16" i="118" s="1"/>
  <c r="K24" i="4"/>
  <c r="K123" i="4" s="1"/>
  <c r="E14" i="118" s="1"/>
  <c r="K71" i="4"/>
  <c r="K127" i="4" s="1"/>
  <c r="E18" i="118" s="1"/>
  <c r="K84" i="4"/>
  <c r="K128" i="4" s="1"/>
  <c r="E19" i="118" s="1"/>
  <c r="K114" i="4" l="1"/>
  <c r="K122" i="4" s="1"/>
  <c r="E13" i="118" s="1"/>
  <c r="K117" i="4" l="1"/>
  <c r="E26" i="118"/>
</calcChain>
</file>

<file path=xl/sharedStrings.xml><?xml version="1.0" encoding="utf-8"?>
<sst xmlns="http://schemas.openxmlformats.org/spreadsheetml/2006/main" count="1649" uniqueCount="513">
  <si>
    <t>NOME DA RUA</t>
  </si>
  <si>
    <t>TOTAL</t>
  </si>
  <si>
    <t>RAIOS</t>
  </si>
  <si>
    <t>TERRAPLENAGEM</t>
  </si>
  <si>
    <t>Emulsão</t>
  </si>
  <si>
    <t>Cascalho</t>
  </si>
  <si>
    <t>Bota Fora</t>
  </si>
  <si>
    <t>Pedreira</t>
  </si>
  <si>
    <r>
      <t>Transporte DMT</t>
    </r>
    <r>
      <rPr>
        <b/>
        <sz val="10"/>
        <color rgb="FFFF0000"/>
        <rFont val="Arial"/>
        <family val="2"/>
      </rPr>
      <t xml:space="preserve"> (Km)</t>
    </r>
  </si>
  <si>
    <t>C=CASCALHO                                   SB=SOLO BRITA                                  BC=BICA CORRIDA</t>
  </si>
  <si>
    <t>C</t>
  </si>
  <si>
    <r>
      <t xml:space="preserve">TSD </t>
    </r>
    <r>
      <rPr>
        <b/>
        <sz val="8"/>
        <color rgb="FFFF0000"/>
        <rFont val="Arial"/>
        <family val="2"/>
      </rPr>
      <t>(m²)</t>
    </r>
  </si>
  <si>
    <t>TSD OU CBUQ</t>
  </si>
  <si>
    <t>TSD</t>
  </si>
  <si>
    <r>
      <t xml:space="preserve">ESPESSURA </t>
    </r>
    <r>
      <rPr>
        <b/>
        <sz val="8"/>
        <color rgb="FFFF0000"/>
        <rFont val="Arial"/>
        <family val="2"/>
      </rPr>
      <t>(m)</t>
    </r>
  </si>
  <si>
    <r>
      <t xml:space="preserve">COM SARJETA </t>
    </r>
    <r>
      <rPr>
        <b/>
        <sz val="8"/>
        <color rgb="FFFF0000"/>
        <rFont val="Arial"/>
        <family val="2"/>
      </rPr>
      <t>(m)</t>
    </r>
  </si>
  <si>
    <r>
      <t xml:space="preserve">LIMITE DA QUANTIFICAÇÃO </t>
    </r>
    <r>
      <rPr>
        <b/>
        <sz val="8"/>
        <color rgb="FFFF0000"/>
        <rFont val="Arial"/>
        <family val="2"/>
      </rPr>
      <t>(m)</t>
    </r>
  </si>
  <si>
    <t>MEIO FIOS</t>
  </si>
  <si>
    <r>
      <t xml:space="preserve">TENTO </t>
    </r>
    <r>
      <rPr>
        <b/>
        <sz val="8"/>
        <color rgb="FFFF0000"/>
        <rFont val="Arial"/>
        <family val="2"/>
      </rPr>
      <t>(m)</t>
    </r>
  </si>
  <si>
    <r>
      <t xml:space="preserve">EXECUÇÃO DE CALÇADA </t>
    </r>
    <r>
      <rPr>
        <b/>
        <sz val="8"/>
        <color rgb="FFFF0000"/>
        <rFont val="Arial"/>
        <family val="2"/>
      </rPr>
      <t>(S/N)</t>
    </r>
  </si>
  <si>
    <t>S</t>
  </si>
  <si>
    <r>
      <t xml:space="preserve">RAMPAS DE ACESSO </t>
    </r>
    <r>
      <rPr>
        <b/>
        <sz val="8"/>
        <color rgb="FFFF0000"/>
        <rFont val="Arial"/>
        <family val="2"/>
      </rPr>
      <t>(un)</t>
    </r>
  </si>
  <si>
    <r>
      <t xml:space="preserve">EXTENSÃO </t>
    </r>
    <r>
      <rPr>
        <b/>
        <sz val="8"/>
        <color rgb="FFFF0000"/>
        <rFont val="Arial"/>
        <family val="2"/>
      </rPr>
      <t>(m)</t>
    </r>
  </si>
  <si>
    <r>
      <t xml:space="preserve">ÁREA TOTAL </t>
    </r>
    <r>
      <rPr>
        <b/>
        <sz val="8"/>
        <color rgb="FFFF0000"/>
        <rFont val="Arial"/>
        <family val="2"/>
      </rPr>
      <t>(m²)</t>
    </r>
  </si>
  <si>
    <t>CÓDIGO</t>
  </si>
  <si>
    <t>ITEM</t>
  </si>
  <si>
    <t>SERVIÇO</t>
  </si>
  <si>
    <t>DMT</t>
  </si>
  <si>
    <t>QUANT.</t>
  </si>
  <si>
    <t>UNITÁRIO</t>
  </si>
  <si>
    <t>PREÇOS (R$)</t>
  </si>
  <si>
    <t>UNITÁRIO S/ BDI</t>
  </si>
  <si>
    <t>%</t>
  </si>
  <si>
    <t>SERVIÇOS PRELIMINARES</t>
  </si>
  <si>
    <t>74209/001</t>
  </si>
  <si>
    <t>Placa de obra, em chapa de aço galvanizado</t>
  </si>
  <si>
    <t>m²</t>
  </si>
  <si>
    <t>BDI COMPOSIÇÃO =</t>
  </si>
  <si>
    <t>TOTAL GERAL</t>
  </si>
  <si>
    <t>PLANILHA ORÇAMENTÁRIA</t>
  </si>
  <si>
    <t>Mensalista =</t>
  </si>
  <si>
    <t>Horista =</t>
  </si>
  <si>
    <t>un.</t>
  </si>
  <si>
    <t>ADMINISTRAÇÃO LOCAL</t>
  </si>
  <si>
    <t>m³</t>
  </si>
  <si>
    <t>MICRODRENAGEM - TERRAPLENAGEM</t>
  </si>
  <si>
    <t>MICRODRENAGEM - DISPOSITIVOS ESTRUTURAIS</t>
  </si>
  <si>
    <t>m</t>
  </si>
  <si>
    <t>IMPLANTAÇÃO ASFÁLTICA - TERRAPLENAGEM - SISTEMA VIÁRIO</t>
  </si>
  <si>
    <t>74205/001</t>
  </si>
  <si>
    <t>74010/001</t>
  </si>
  <si>
    <t>m³.km</t>
  </si>
  <si>
    <t>Carga e descarga mecânica de solo utilizando caminhão basculante 6,0m³/16T e pá carregadeira sobre pneus 128 HP, capacidade da caçamba 1,7 à 2,8 m³, peso operacional 11.632kg</t>
  </si>
  <si>
    <t xml:space="preserve">IMPLANTAÇÃO ASFÁLTICA - PAVIMENTAÇÃO </t>
  </si>
  <si>
    <t>74151/001</t>
  </si>
  <si>
    <t>73760/001</t>
  </si>
  <si>
    <t>Regularização e compactação de subleito até 20cm de espessura</t>
  </si>
  <si>
    <t>Escavação e carga de material de 1ª categoria, utilizando trator de esteiras de 110 à 160 HP com lâmina, peso operacional 13T e pá carregadeira com 170HP</t>
  </si>
  <si>
    <t>t.km</t>
  </si>
  <si>
    <t>Capa selante compreendendo aplicação de asfalto na proporção de 0,7 à 1,5 L/m², distribuição de agregados de 5 à 15 Kg/m² e compactação com rolo - com uso de emulsão RR-2C, incluso aplicação e compactação</t>
  </si>
  <si>
    <t>SERVIÇOS COMPLEMENTARES</t>
  </si>
  <si>
    <t>SINALIZAÇÃO VIÁRIA</t>
  </si>
  <si>
    <t>SC-01</t>
  </si>
  <si>
    <t>7781 - Insumo</t>
  </si>
  <si>
    <t>7791 - Insumo</t>
  </si>
  <si>
    <t>7750 - Insumo</t>
  </si>
  <si>
    <t>7753 - Insumo</t>
  </si>
  <si>
    <t>7757 - Insumo</t>
  </si>
  <si>
    <t>Tubo de concreto simples, classe - PS1, PB, DN = 400mm, para águas pluviais (NBR 8890)</t>
  </si>
  <si>
    <t>Tubo de concreto simples, classe - PS1, PB, DN = 600mm, para águas pluviais (NBR 8890)</t>
  </si>
  <si>
    <t>Tubo de concreto armado, classe - PA1, PB, DN = 800mm, para águas pluviais (NBR 8890)</t>
  </si>
  <si>
    <t>Tubo de concreto armado, classe - PA1, PB, DN = 1000mm, para águas pluviais (NBR 8890)</t>
  </si>
  <si>
    <t>Tubo de concreto armado, classe - PA1, PB, DN = 1200mm, para águas pluviais (NBR 8890)</t>
  </si>
  <si>
    <t>BLS - Boca de lobo simples, conforme projeto tipo, nas dimensões 0,90m x 0,40m x 1,00m, incluindo grelha F°F° articulada com requadro para caixa de ralo 290 x 870mm, 135Kg, carga máxima 1.000kg</t>
  </si>
  <si>
    <t>BLD - Boca de lobo dupla, conforme projeto tipo, nas dimensões 2,00m x 0,40m x 1,00m, incluindo grelha F°F° articulada com requadro para caixa de ralo 290 x 870mm, 135Kg, carga máxima 1.000kg</t>
  </si>
  <si>
    <t>BLT - Boca de lobo tripla, conforme projeto tipo, nas dimensões 0,90m x 0,40m x 1,00m, incluindo grelha F°F° articulada com requadro para caixa de ralo 290 x 870mm, 135Kg, carga máxima 1.000kg</t>
  </si>
  <si>
    <t>74157/004</t>
  </si>
  <si>
    <t>Lançamento / aplicação manual de concreto em fundações</t>
  </si>
  <si>
    <t>kg</t>
  </si>
  <si>
    <t>PR-01</t>
  </si>
  <si>
    <t>DR-01</t>
  </si>
  <si>
    <t>PV-1 - Poço de visita em alvenaria, 2,32m x 2,32m, conforme projeto tipo. Exclusive pescoço e tampão</t>
  </si>
  <si>
    <t>MEMÓRIA DE CÁLCULO DE SINALIZAÇÃO VIÁRIA</t>
  </si>
  <si>
    <t>CONTÍNUA</t>
  </si>
  <si>
    <t>FAIXA</t>
  </si>
  <si>
    <t>TRACEJADA</t>
  </si>
  <si>
    <t>MARCA</t>
  </si>
  <si>
    <t>PARADA OBRIGATÓRIA</t>
  </si>
  <si>
    <t>SENTIDO DA CIRC. DA VIA</t>
  </si>
  <si>
    <r>
      <t xml:space="preserve">ÁREA UNITÁRIA </t>
    </r>
    <r>
      <rPr>
        <b/>
        <sz val="8"/>
        <color rgb="FFFF0000"/>
        <rFont val="Arial"/>
        <family val="2"/>
      </rPr>
      <t>(m²)</t>
    </r>
  </si>
  <si>
    <t>DUPLA</t>
  </si>
  <si>
    <t>Encargos sociais sem desoneração</t>
  </si>
  <si>
    <t>Armação de fundações e estruturas de concreto armado, exceto vigas, pilares e lajes, utilizando aço CA-50 de 12,5mm</t>
  </si>
  <si>
    <t>Tampão de F°F° articulado, classe B125, carga máx 12,5T, redonda tampa 60mm, rede pluvial / esgoto, P = chaminé caixa areia / poço de visita assentado com argamassa cimento/areia 1:4, fornecimento e assentamento</t>
  </si>
  <si>
    <t>DR-09</t>
  </si>
  <si>
    <t>DR-10</t>
  </si>
  <si>
    <t>DR-11</t>
  </si>
  <si>
    <t>Meio-Fio com sarjeta, concreto fck = 15MPa, seção 615 cm², moldado no local, inclusive pintura a cal em uma demão</t>
  </si>
  <si>
    <t>Tento (acabamento de limpa rodas) em concreto, seção 330 cm², moldado no local, inclusive escavação</t>
  </si>
  <si>
    <t>ACESSIBILIDADE</t>
  </si>
  <si>
    <t>Preparo manual de terreno s/ raspagem superficial</t>
  </si>
  <si>
    <t>SV-01</t>
  </si>
  <si>
    <t>Assentamento de tubo de concreto para redes coletoras de águas pluviais, diâmetro de 400mm, junta rígida, instalado em local com alto nível de interferência, não inclui fornecimento</t>
  </si>
  <si>
    <t>Assentamento de tubo de concreto para redes coletoras de águas pluviais, diâmetro de 600mm, junta rígida, instalado em local com alto nível de interferência, não inclui fornecimento</t>
  </si>
  <si>
    <t>Assentamento de tubo de concreto para redes coletoras de águas pluviais, diâmetro de 800mm, junta rígida, instalado em local com alto nível de interferência, não inclui fornecimento</t>
  </si>
  <si>
    <t>Assentamento de tubo de concreto para redes coletoras de águas pluviais, diâmetro de 1000mm, junta rígida, instalado em local com alto nível de interferência, não inclui fornecimento</t>
  </si>
  <si>
    <t>Assentamento de tubo de concreto para redes coletoras de águas pluviais, diâmetro de 1200mm, junta rígida, instalado em local com alto nível de interferência, não inclui fornecimento</t>
  </si>
  <si>
    <t>OBRA/SERVIÇO: INFRAESTRUTURA URBANA - PAVIMENTAÇÃO ASFÁLTICA E DRENAGEM DE ÁGUAS PLUVIAIS</t>
  </si>
  <si>
    <t>Lastro de concreto, preparo mecânico, inclusos aditivo impermeabilizante, lançamento e adensamento</t>
  </si>
  <si>
    <t>Execução de imprimação com asfalto diluído CM-30</t>
  </si>
  <si>
    <t>Execução e compactação de base ou sub base com solo estabilizado granulometricamente, exclusive escavação, carga e transporte do solo</t>
  </si>
  <si>
    <r>
      <t xml:space="preserve">EXECUÇÃO DE GRAMA </t>
    </r>
    <r>
      <rPr>
        <b/>
        <sz val="8"/>
        <color rgb="FFFF0000"/>
        <rFont val="Arial"/>
        <family val="2"/>
      </rPr>
      <t>(S/N)</t>
    </r>
  </si>
  <si>
    <t>Rampa de acesso a portadores de necessidades especiais, em concreto fck = 15MPa sarrafeado e desempenado, junta de madeira, com 7cm de espessura</t>
  </si>
  <si>
    <t>UNID.</t>
  </si>
  <si>
    <t>SC-04</t>
  </si>
  <si>
    <t>MEMÓRIA DE CÁLCULO DE PAVIMENTAÇÃO ASFÁLTICA - TERRAPLENAGEM</t>
  </si>
  <si>
    <r>
      <t xml:space="preserve">DECLIVIDADE TRANSVERSAL DA PISTA </t>
    </r>
    <r>
      <rPr>
        <b/>
        <sz val="8"/>
        <color rgb="FFFF0000"/>
        <rFont val="Arial"/>
        <family val="2"/>
      </rPr>
      <t>(SIMPLES OU DUPLA)</t>
    </r>
  </si>
  <si>
    <r>
      <t xml:space="preserve">LARGURA DA PISTA + ACOSTAMENTO </t>
    </r>
    <r>
      <rPr>
        <b/>
        <sz val="8"/>
        <color rgb="FFFF0000"/>
        <rFont val="Arial"/>
        <family val="2"/>
      </rPr>
      <t>(m)</t>
    </r>
  </si>
  <si>
    <r>
      <t xml:space="preserve">MEIO - FIO   COM SARJETA </t>
    </r>
    <r>
      <rPr>
        <b/>
        <sz val="8"/>
        <color rgb="FFFF0000"/>
        <rFont val="Arial"/>
        <family val="2"/>
      </rPr>
      <t>(m)</t>
    </r>
  </si>
  <si>
    <r>
      <t xml:space="preserve">MEIO - FIO (GUIA)              </t>
    </r>
    <r>
      <rPr>
        <b/>
        <sz val="8"/>
        <color rgb="FFFF0000"/>
        <rFont val="Arial"/>
        <family val="2"/>
      </rPr>
      <t>(m)</t>
    </r>
  </si>
  <si>
    <r>
      <t>ESCAVAÇÃO MECÂNICA PREPARO DO SUBLEITO (CORTE)</t>
    </r>
    <r>
      <rPr>
        <b/>
        <sz val="8"/>
        <color rgb="FFFF0000"/>
        <rFont val="Arial"/>
        <family val="2"/>
      </rPr>
      <t xml:space="preserve"> (m³)</t>
    </r>
  </si>
  <si>
    <r>
      <t xml:space="preserve">CARGA E DESCARGA MECÂNICA DO SUBLEITO (CORTE) </t>
    </r>
    <r>
      <rPr>
        <b/>
        <sz val="8"/>
        <color rgb="FFFF0000"/>
        <rFont val="Arial"/>
        <family val="2"/>
      </rPr>
      <t>(m³)</t>
    </r>
  </si>
  <si>
    <r>
      <t xml:space="preserve">TRANSPORTE DO BOTA FORA DO SUBLEITO (CORTE) </t>
    </r>
    <r>
      <rPr>
        <b/>
        <sz val="8"/>
        <color rgb="FFFF0000"/>
        <rFont val="Arial"/>
        <family val="2"/>
      </rPr>
      <t>(m³.km)</t>
    </r>
  </si>
  <si>
    <r>
      <t xml:space="preserve">ESPALHAMENTO (CORTE) </t>
    </r>
    <r>
      <rPr>
        <b/>
        <sz val="8"/>
        <color rgb="FFFF0000"/>
        <rFont val="Arial"/>
        <family val="2"/>
      </rPr>
      <t>(m³)</t>
    </r>
  </si>
  <si>
    <t>OCULTAR</t>
  </si>
  <si>
    <r>
      <t xml:space="preserve">VOLUME DE CORTE </t>
    </r>
    <r>
      <rPr>
        <b/>
        <sz val="8"/>
        <color rgb="FFFF0000"/>
        <rFont val="Arial"/>
        <family val="2"/>
      </rPr>
      <t>(CUBAÇÃO NO TOPOGRAPH)</t>
    </r>
  </si>
  <si>
    <r>
      <t xml:space="preserve">BÁSICO </t>
    </r>
    <r>
      <rPr>
        <b/>
        <sz val="8"/>
        <color rgb="FFFF0000"/>
        <rFont val="Arial"/>
        <family val="2"/>
      </rPr>
      <t>(B)</t>
    </r>
    <r>
      <rPr>
        <b/>
        <sz val="8"/>
        <color theme="1"/>
        <rFont val="Arial"/>
        <family val="2"/>
      </rPr>
      <t xml:space="preserve"> OU EXECUTIVO </t>
    </r>
    <r>
      <rPr>
        <b/>
        <sz val="8"/>
        <color rgb="FFFF0000"/>
        <rFont val="Arial"/>
        <family val="2"/>
      </rPr>
      <t>(E)</t>
    </r>
  </si>
  <si>
    <t>PLANILHA DE CUBAÇÃO</t>
  </si>
  <si>
    <t>VOLUMES</t>
  </si>
  <si>
    <r>
      <t xml:space="preserve">CORTE </t>
    </r>
    <r>
      <rPr>
        <b/>
        <sz val="11"/>
        <color rgb="FFFF0000"/>
        <rFont val="Arial"/>
        <family val="2"/>
      </rPr>
      <t>(m³)</t>
    </r>
  </si>
  <si>
    <r>
      <t xml:space="preserve">ATERRO </t>
    </r>
    <r>
      <rPr>
        <b/>
        <sz val="11"/>
        <color rgb="FFFF0000"/>
        <rFont val="Arial"/>
        <family val="2"/>
      </rPr>
      <t>(m³)</t>
    </r>
  </si>
  <si>
    <t>MEMÓRIA DE CÁLCULO DE PAVIMENTAÇÃO ASFÁLTICA - PAVIMENTAÇÃO</t>
  </si>
  <si>
    <t>PAVIMENTAÇÃO</t>
  </si>
  <si>
    <r>
      <t xml:space="preserve">REGULARIZAÇÃO </t>
    </r>
    <r>
      <rPr>
        <b/>
        <sz val="8"/>
        <color rgb="FFFF0000"/>
        <rFont val="Arial"/>
        <family val="2"/>
      </rPr>
      <t>(m²)</t>
    </r>
  </si>
  <si>
    <r>
      <t xml:space="preserve">ESCAVAÇÃO DO MATERIAL P/ BASE </t>
    </r>
    <r>
      <rPr>
        <b/>
        <sz val="8"/>
        <color rgb="FFFF0000"/>
        <rFont val="Arial"/>
        <family val="2"/>
      </rPr>
      <t>(m³)</t>
    </r>
  </si>
  <si>
    <r>
      <t xml:space="preserve">IMPRIMAÇÃO     </t>
    </r>
    <r>
      <rPr>
        <b/>
        <sz val="8"/>
        <color rgb="FFFF0000"/>
        <rFont val="Arial"/>
        <family val="2"/>
      </rPr>
      <t>(m²)</t>
    </r>
  </si>
  <si>
    <r>
      <t>RR-2C E CM-30 PARA IMPRIMAÇÃO, TSD E CAPA SELANTE</t>
    </r>
    <r>
      <rPr>
        <b/>
        <sz val="8"/>
        <color rgb="FFFF0000"/>
        <rFont val="Arial"/>
        <family val="2"/>
      </rPr>
      <t xml:space="preserve"> (t)</t>
    </r>
  </si>
  <si>
    <r>
      <t xml:space="preserve">TRANSPORTE DE BRITA PARA TSD E CAPA SELANTE </t>
    </r>
    <r>
      <rPr>
        <b/>
        <sz val="8"/>
        <color rgb="FFFF0000"/>
        <rFont val="Arial"/>
        <family val="2"/>
      </rPr>
      <t>(m³.km)</t>
    </r>
  </si>
  <si>
    <r>
      <t xml:space="preserve">CAPA SELANTE     </t>
    </r>
    <r>
      <rPr>
        <b/>
        <sz val="8"/>
        <color rgb="FFFF0000"/>
        <rFont val="Arial"/>
        <family val="2"/>
      </rPr>
      <t>(m²)</t>
    </r>
  </si>
  <si>
    <r>
      <t>BRITA PARA TSD E CAPA SELANTE</t>
    </r>
    <r>
      <rPr>
        <b/>
        <sz val="8"/>
        <color rgb="FFFF0000"/>
        <rFont val="Arial"/>
        <family val="2"/>
      </rPr>
      <t xml:space="preserve"> (m³)</t>
    </r>
  </si>
  <si>
    <t>MEMÓRIA DE CÁLCULO DE SERVIÇOS COMPLEMENTARES</t>
  </si>
  <si>
    <r>
      <t xml:space="preserve">SEM SARJETA </t>
    </r>
    <r>
      <rPr>
        <b/>
        <sz val="8"/>
        <color rgb="FFFF0000"/>
        <rFont val="Arial"/>
        <family val="2"/>
      </rPr>
      <t>(m)</t>
    </r>
  </si>
  <si>
    <r>
      <t xml:space="preserve">ROTATÓRIA </t>
    </r>
    <r>
      <rPr>
        <b/>
        <sz val="8"/>
        <color rgb="FFFF0000"/>
        <rFont val="Arial"/>
        <family val="2"/>
      </rPr>
      <t>(m)</t>
    </r>
  </si>
  <si>
    <r>
      <t xml:space="preserve">TRANSPORTE DE BRITA P/ MF E TENTO </t>
    </r>
    <r>
      <rPr>
        <b/>
        <sz val="8"/>
        <color rgb="FFFF0000"/>
        <rFont val="Arial"/>
        <family val="2"/>
      </rPr>
      <t>(m³.km)</t>
    </r>
  </si>
  <si>
    <r>
      <t xml:space="preserve">PREPARO MANUAL DO TERRENO </t>
    </r>
    <r>
      <rPr>
        <b/>
        <sz val="8"/>
        <color rgb="FFFF0000"/>
        <rFont val="Arial"/>
        <family val="2"/>
      </rPr>
      <t>(m²)</t>
    </r>
  </si>
  <si>
    <r>
      <t>CONDIÇÃO</t>
    </r>
    <r>
      <rPr>
        <b/>
        <sz val="8"/>
        <color rgb="FFFF0000"/>
        <rFont val="Arial"/>
        <family val="2"/>
      </rPr>
      <t xml:space="preserve"> (%)</t>
    </r>
  </si>
  <si>
    <t>PLACAS</t>
  </si>
  <si>
    <t>FAIXA DE RETENSÃO</t>
  </si>
  <si>
    <r>
      <t xml:space="preserve">QUANTIDADE </t>
    </r>
    <r>
      <rPr>
        <b/>
        <sz val="8"/>
        <color rgb="FFFF0000"/>
        <rFont val="Arial"/>
        <family val="2"/>
      </rPr>
      <t>(un)</t>
    </r>
  </si>
  <si>
    <r>
      <t>ESPESSURA</t>
    </r>
    <r>
      <rPr>
        <b/>
        <sz val="8"/>
        <color rgb="FFFF0000"/>
        <rFont val="Arial"/>
        <family val="2"/>
      </rPr>
      <t xml:space="preserve"> (m)</t>
    </r>
  </si>
  <si>
    <t>Escavação manual de vala com profundidade menor ou igual a 1,30m</t>
  </si>
  <si>
    <t>Chaminé circular para poço de visita paa esgoto, em alvenaria com tijolos cerâmicos maciços, diâmetro interno = 0,60m</t>
  </si>
  <si>
    <t>74221/001</t>
  </si>
  <si>
    <t>Segurança de trânsito - sinalização de advertência de obra com elemento luminoso (balde vermelho)</t>
  </si>
  <si>
    <t>DR-14</t>
  </si>
  <si>
    <t>Montagem e desmontagem de forma de pilares retangulares e estruturas similiares com aréa média das seções maior ou igual a 0,25 m², pé direito simples, em chapa de madeira compensada resinada, 6 utilizações</t>
  </si>
  <si>
    <t>Construção de pavimento com Tratamento superficial duplo - TSD, com emulsão RR-2C</t>
  </si>
  <si>
    <r>
      <t xml:space="preserve">Transporte com caminhão basculante 6m³, em via pavimentada, DMT até 30 km (pista x depósito de expurgo) - </t>
    </r>
    <r>
      <rPr>
        <sz val="10"/>
        <color rgb="FFFF0000"/>
        <rFont val="Arial"/>
        <family val="2"/>
      </rPr>
      <t>BOTA FORA</t>
    </r>
  </si>
  <si>
    <r>
      <t xml:space="preserve">Transporte comercial com caminhão basculante carroceria 9t, rodovia pavimentada (tubos/paver/podotátil x fábrica) - </t>
    </r>
    <r>
      <rPr>
        <sz val="10"/>
        <color rgb="FFFF0000"/>
        <rFont val="Arial"/>
        <family val="2"/>
      </rPr>
      <t>TUBOS</t>
    </r>
  </si>
  <si>
    <t>COMPOSIÇÃO DE CUSTO UNITÁRIO</t>
  </si>
  <si>
    <t>UNIDADE DO SERVIÇO</t>
  </si>
  <si>
    <t>UNIDADE</t>
  </si>
  <si>
    <t>PRODUÇÃO DA EQUIPE</t>
  </si>
  <si>
    <t>EQUIPAMENTO</t>
  </si>
  <si>
    <t>CUSTO OPERACIONAL</t>
  </si>
  <si>
    <t>UTILIZAÇÃO</t>
  </si>
  <si>
    <t>CUSTO HORÁRIO</t>
  </si>
  <si>
    <t>PROD.</t>
  </si>
  <si>
    <t>IMPROD.</t>
  </si>
  <si>
    <t>Caminhão toco, PBT 14.300 kg, carga útil máx. 9.710 kg, distância entre eixos 3,56 m, potência 185 CV, inclusive carroceria fixa aberta de madeira para transporte geral de carga seca, dimensão aproximada 2,50 x 6,50 x 0,50 m - chp</t>
  </si>
  <si>
    <t>CUSTO HORÁRIO DO EQUIPAMENTO</t>
  </si>
  <si>
    <t>MÃO DE OBRA</t>
  </si>
  <si>
    <t>SALÁRIO BASE</t>
  </si>
  <si>
    <t>QUANTIDADES</t>
  </si>
  <si>
    <t>Servente com encargos complementares</t>
  </si>
  <si>
    <t>CUSTO HORÁRIO DA MÃO DE OBRA</t>
  </si>
  <si>
    <t>CUSTO UNITÁRIO DA EXECUÇÃO</t>
  </si>
  <si>
    <t>MATERIAIS</t>
  </si>
  <si>
    <t>CUSTO</t>
  </si>
  <si>
    <t>CUSTO UNITÁRIO</t>
  </si>
  <si>
    <t>4433 - Insumo</t>
  </si>
  <si>
    <t>CUSTO UNITÁRIO DE MATERIAIS</t>
  </si>
  <si>
    <t>TRANSPORTE</t>
  </si>
  <si>
    <t>D.M.T.</t>
  </si>
  <si>
    <t>CUSTO UNITÁRIO DE TRANSPORTE</t>
  </si>
  <si>
    <t>CUSTO DIRETO TOTAL:</t>
  </si>
  <si>
    <t>R$</t>
  </si>
  <si>
    <t>Guindauto hidráulico, capacidade máxima de carga 6.200 kg, momento máximo de carga 11,7 TM, alcance máximo horizontal 9,70 m, inclusive caminhão toco pbt 16.000 kg, potência de 189 CV - chp</t>
  </si>
  <si>
    <t>Escavação manual de valas</t>
  </si>
  <si>
    <t>Preparo de fundo de vala com largura menor que 1,5m, em local com nível alto de interferência</t>
  </si>
  <si>
    <t>Lastro com preparo de fundo, largura maior ou igual a 1,5 m, com camada de brita, lançamento mecanizado, em local com nível alto de interferência</t>
  </si>
  <si>
    <t>Armação de fundações e estruturas de concreto armado, exceto vigas, pilares e lajes, utilizando aço CA-60 de 5,0mm</t>
  </si>
  <si>
    <t>Concreto fck=15MPa, traço 1 : 3,4: 3,5 (cimento / areia média / brita 1), preparo mecânico com betoneira 400 l</t>
  </si>
  <si>
    <t>Reaterro mecanizado de vala com retroescavadeira (capacidade da caçamba: 0,26m² / potência: 88 HP), largura até 0,8m, profundidade até 1,5m, com solo (sem substituição) de 1ª categoria em locais com alto nível de interferência</t>
  </si>
  <si>
    <t>Alvenaria em tijolo cerâmico maciço 5x10x20cm,  1 vez (espessura de 20cm), assentado com argamassa traço 1:2:8 (cimento, cal e areia)</t>
  </si>
  <si>
    <t>Emboço, para recebimento de cerâmica, em argamassa traço 1:2:8, preparo manual, aplicado manualmente em faces internas de paredes de ambientes com área menor que 5m², espessura de 20mm, com execução de taliscas</t>
  </si>
  <si>
    <t>Chapisco aplicado em alvenarias e estruturas de concreto internas, com colher de pedreiro, argamassa traço 1:3, com preparo manual</t>
  </si>
  <si>
    <t>Montagem e desmontagem de forma de pilares retangulares e estruturas similiares com aréa média das seções maior ou igual a 0,25 m², pé direito simples, em chapa de madeira compensada resinada, 2 utilizações</t>
  </si>
  <si>
    <t>Alvenaria em tijolo cerâmico maciço 5x10x20cm,  1/2 vez (espessura de 10cm), assentado com argamassa traço 1:2:8 (cimento, cal e areia)</t>
  </si>
  <si>
    <t>73799/001</t>
  </si>
  <si>
    <t>Grelha em ferro fundido simples com requadro, carga máxima 12,5 t, 300 x 1000 mm, E = 15 mm, fornecida e assentada com argamassa 1:4 (cimento e areia)</t>
  </si>
  <si>
    <t>h</t>
  </si>
  <si>
    <t>CUSTO UNITÁRIO DO EQUIPAMENTO + MÃO DE OBRA</t>
  </si>
  <si>
    <t>Recorte mecânico de pavimento asfáltico, com serra de disco diamantado para piso/asfalto</t>
  </si>
  <si>
    <t>13887 - Insumo</t>
  </si>
  <si>
    <t>Disco de corte diamantado segmentado para concreto, diâmetro de 350 mm, furo de 1" (14 x 1")</t>
  </si>
  <si>
    <t>Cortadora de piso com motor 4 tempos a gasolina, potência de 13 hp, com disco de corte diamantado segmentado para concreto, diâmetro de 350 mm, furo de 1  (14 x 1") - chp</t>
  </si>
  <si>
    <t>Pedreiro com encargos complementares</t>
  </si>
  <si>
    <t>74145/001</t>
  </si>
  <si>
    <t>34723 - Insumo</t>
  </si>
  <si>
    <t>Pintura esmalte fosco, duas demãos, sobre superficie metálica, incluso uma demão de fundo anticorrosivo, utilização de revólver (ar comprimido)</t>
  </si>
  <si>
    <t>Concreto fck = 15 Mpa, traço 1:3,4:3,5 (cimento / areia média / brita 1), preparo mecânico com betoneira 400l</t>
  </si>
  <si>
    <t>Placa de sinalização em chapa de aço num. 16, com pintura refletiva</t>
  </si>
  <si>
    <t>Peça de lei 1ª qualidade 7,5x 7,5 cm, não aparelhada</t>
  </si>
  <si>
    <t>AC-02</t>
  </si>
  <si>
    <t>Espalhamento de material em bota fora, com utilização de trator de esteiras de 165 HP</t>
  </si>
  <si>
    <r>
      <t>Sinalização horizontal com tinta retrorrefletiva a base de resina acrilica com microesferas de vidro -</t>
    </r>
    <r>
      <rPr>
        <sz val="10"/>
        <color rgb="FFFF0000"/>
        <rFont val="Arial"/>
        <family val="2"/>
      </rPr>
      <t xml:space="preserve"> FAIXAS</t>
    </r>
  </si>
  <si>
    <r>
      <t xml:space="preserve">Sinalização horizontal com tinta retrorrefletiva a base de resina acrilica com microesferas de vidro - </t>
    </r>
    <r>
      <rPr>
        <sz val="10"/>
        <color rgb="FFFF0000"/>
        <rFont val="Arial"/>
        <family val="2"/>
      </rPr>
      <t>SETAS E ZEBRADOS</t>
    </r>
  </si>
  <si>
    <t>Concreto fck = 15 MPa, traço 1 : 3,4 : 3,5 (cimento / areia média / brita 1), preparo mecânico com betoneira 400 L</t>
  </si>
  <si>
    <t>Caiação interna ou externa sobre revestimento liso c/ adoção de fixador com duas demãos</t>
  </si>
  <si>
    <t>Montagem e desmontagem de forma de pilares retangulares e estruturas similiares com aréa média das seções maior ou igual a 0,25 m², pé direito simples, em chapa de madeira compensada resinada, 10 utilizações</t>
  </si>
  <si>
    <t xml:space="preserve"> </t>
  </si>
  <si>
    <r>
      <t xml:space="preserve">Transporte comercial de brita - </t>
    </r>
    <r>
      <rPr>
        <sz val="10"/>
        <color rgb="FFFF0000"/>
        <rFont val="Arial"/>
        <family val="2"/>
      </rPr>
      <t>BRITA PARA MEIO FIO E TENTO</t>
    </r>
  </si>
  <si>
    <r>
      <t xml:space="preserve">Transporte comercial de brita - </t>
    </r>
    <r>
      <rPr>
        <sz val="10"/>
        <color rgb="FFFF0000"/>
        <rFont val="Arial"/>
        <family val="2"/>
      </rPr>
      <t>BRITA PARA TSD E CAPA SELANTE</t>
    </r>
  </si>
  <si>
    <r>
      <t xml:space="preserve">Transporte com caminhão basculante de 6m³, em via urbana pavimentada, DMT até 30 km - </t>
    </r>
    <r>
      <rPr>
        <sz val="10"/>
        <color rgb="FFFF0000"/>
        <rFont val="Arial"/>
        <family val="2"/>
      </rPr>
      <t>CASCALHO PARA BASE</t>
    </r>
  </si>
  <si>
    <r>
      <t>Transporte com caminhão basculante 6m³, em via pavimentada, DMT até 30 km (pista x depósito de expurgo)</t>
    </r>
    <r>
      <rPr>
        <sz val="10"/>
        <color rgb="FFFF0000"/>
        <rFont val="Arial"/>
        <family val="2"/>
      </rPr>
      <t xml:space="preserve"> - BOTAFORA</t>
    </r>
  </si>
  <si>
    <t>Escavação mecânica de material 1ª categoria, proveniente de corte de subleito (c/ trator de esteiras 160HP)</t>
  </si>
  <si>
    <t>SICRO / SINAPI</t>
  </si>
  <si>
    <r>
      <t xml:space="preserve">BASE </t>
    </r>
    <r>
      <rPr>
        <b/>
        <sz val="8"/>
        <color rgb="FFFF0000"/>
        <rFont val="Arial"/>
        <family val="2"/>
      </rPr>
      <t>(m³)</t>
    </r>
  </si>
  <si>
    <t>SINAPI COMPOSIÇÃO DESONERADO MS 09/2018</t>
  </si>
  <si>
    <t>SINAPI INSUMO DESONERADO MS 09/2018</t>
  </si>
  <si>
    <r>
      <t>PREFEITURA MUNICIPAL DE SIDROLÂNDIA</t>
    </r>
    <r>
      <rPr>
        <b/>
        <sz val="12"/>
        <color theme="1"/>
        <rFont val="Arial"/>
        <family val="2"/>
      </rPr>
      <t>/MS</t>
    </r>
  </si>
  <si>
    <t>RUA SÃO PAULO, N° 964 - CENTRO</t>
  </si>
  <si>
    <t>LOCAL: BAIRROS JD. PARAÍSO II, CASCATINHA, SANTA MARTA, PETROPOLIS E PINDORAMA</t>
  </si>
  <si>
    <t>mês</t>
  </si>
  <si>
    <t>74253/001</t>
  </si>
  <si>
    <t>73847/001</t>
  </si>
  <si>
    <t>Aluguel container / escritório incl inst elétrica, larg = 2,20m, comp = 6,20m, alt = 2,50m, chapa aço c/ nerv trapez forro c/ isol termo / acustico, chassis reforc piso compens naval, excluso transporte / carga / descarga</t>
  </si>
  <si>
    <t>Ligação da rede 75mm ao ramal predial 1/2"</t>
  </si>
  <si>
    <t>Ramal predial em tubo PEAD 20mm, fornecimento, instalação, escavação e reaterro</t>
  </si>
  <si>
    <t>Hidrômetro DN 20 (1/2"), 3,0 m³/h, fornecimento e instalação</t>
  </si>
  <si>
    <t>Caixa em concreto pré moldado para abrigo de hidrômetro com DN 20 (1/2"), fornecimento e instalação</t>
  </si>
  <si>
    <t>Kit cavalete para medição de água, entrada principal, em PVC soldável DN 20 (1/2"), fornecimento e instalação (exclusive hidrômetro)</t>
  </si>
  <si>
    <t>Auxiliar de escritório com encargos complementares</t>
  </si>
  <si>
    <t>Engenheiro civil de obra pleno com encargos complementares</t>
  </si>
  <si>
    <t>Mestre de obras com encargos complementares</t>
  </si>
  <si>
    <t>Topógrafo com encargos complementares</t>
  </si>
  <si>
    <t>Auxiliar de topógrafo com encargos complementares</t>
  </si>
  <si>
    <t>LOTE 1 - BAIRRO JARDIM PARAÍSO II</t>
  </si>
  <si>
    <t>Reaterro manual apiloado com soquete</t>
  </si>
  <si>
    <t>Escoramento de vala, tipo pontaleteamento, com profundidade de 1,5 a 3,0m, largura maior ou igual a 1,50m e menor que 2,5m, em local com nível alto de interferência</t>
  </si>
  <si>
    <t>Rua General Pinha</t>
  </si>
  <si>
    <t>Rua João de Maria Barbosa Nantes - 01</t>
  </si>
  <si>
    <t>Rua Azualdo Lopes Barbosa - 01</t>
  </si>
  <si>
    <t>Rua José Favero Neto - 01</t>
  </si>
  <si>
    <t>Rua Shoychi Arakaki</t>
  </si>
  <si>
    <t>Rua João de Maria Barbosa Nantes - 02</t>
  </si>
  <si>
    <t>Rua Azualdo Lopes Barbosa - 02</t>
  </si>
  <si>
    <t>Rua José Favero Neto - 02</t>
  </si>
  <si>
    <t>E</t>
  </si>
  <si>
    <r>
      <t xml:space="preserve">QNT. DE RAIO DE 3,00m </t>
    </r>
    <r>
      <rPr>
        <b/>
        <sz val="8"/>
        <color rgb="FFFF0000"/>
        <rFont val="Arial"/>
        <family val="2"/>
      </rPr>
      <t>(un)</t>
    </r>
  </si>
  <si>
    <r>
      <t xml:space="preserve">DIFERENÇA DE ÁREA </t>
    </r>
    <r>
      <rPr>
        <b/>
        <sz val="8"/>
        <color rgb="FFFF0000"/>
        <rFont val="Arial"/>
        <family val="2"/>
      </rPr>
      <t>(m²)</t>
    </r>
  </si>
  <si>
    <t>4743 - Insumo</t>
  </si>
  <si>
    <t>Aquisição de cascalho de cava</t>
  </si>
  <si>
    <t>CONTROLE TECNOLÓGICO</t>
  </si>
  <si>
    <t>74021/003</t>
  </si>
  <si>
    <t>74021/006</t>
  </si>
  <si>
    <t>74022/030</t>
  </si>
  <si>
    <t>Ensaio de regularização do subleito</t>
  </si>
  <si>
    <t>Ensaios de base estabilizada granulometricamente</t>
  </si>
  <si>
    <t>Ensaio de resistência à compressão simples - concreto</t>
  </si>
  <si>
    <r>
      <t xml:space="preserve">Fornecimento e instalação de placa de sinalização vertical (até 0,36m²), incluído suporte de madeira pintado a cal e fixado em base de concreto não estrutural - </t>
    </r>
    <r>
      <rPr>
        <sz val="10"/>
        <color rgb="FFFF0000"/>
        <rFont val="Arial"/>
        <family val="2"/>
      </rPr>
      <t>PLACA DE PARE E VELOCIDADE</t>
    </r>
  </si>
  <si>
    <t>ORÇAMENTO TOTAL DO BAIRRO JD. PARAÍSO II</t>
  </si>
  <si>
    <r>
      <t xml:space="preserve">ÁREA DO RAIO DE 3,00m </t>
    </r>
    <r>
      <rPr>
        <b/>
        <sz val="8"/>
        <color rgb="FFFF0000"/>
        <rFont val="Arial"/>
        <family val="2"/>
      </rPr>
      <t>(m²)</t>
    </r>
  </si>
  <si>
    <t>VELOCIDADE MÁXIMA</t>
  </si>
  <si>
    <t>CRONOGRAMA FISICO FINANCEIRO</t>
  </si>
  <si>
    <t>DESCRIÇÃO DOS SERVIÇOS</t>
  </si>
  <si>
    <t>PESO</t>
  </si>
  <si>
    <t>PREÇO TOTAL</t>
  </si>
  <si>
    <t>VALOR</t>
  </si>
  <si>
    <t>TOTAL MENSAL</t>
  </si>
  <si>
    <t>TOTAL MENSAL ACUMULADO</t>
  </si>
  <si>
    <t>QUADRO DE RESUMOS</t>
  </si>
  <si>
    <t>VALOR (R$)</t>
  </si>
  <si>
    <t>TABELA RESUMO</t>
  </si>
  <si>
    <r>
      <t xml:space="preserve">Transporte de material asfáltico, com caminhão com capacidade de 30.000l em rodovia pavimentada para distâncias médias de transporte superiores a 100km - </t>
    </r>
    <r>
      <rPr>
        <sz val="10"/>
        <color rgb="FFFF0000"/>
        <rFont val="Arial"/>
        <family val="2"/>
      </rPr>
      <t>CM-30 e RR-2C</t>
    </r>
  </si>
  <si>
    <r>
      <t xml:space="preserve">TRANSPORTE DE  BOTA FORA </t>
    </r>
    <r>
      <rPr>
        <b/>
        <sz val="8"/>
        <color rgb="FFFF0000"/>
        <rFont val="Arial"/>
        <family val="2"/>
      </rPr>
      <t>(m³.km)</t>
    </r>
  </si>
  <si>
    <r>
      <t xml:space="preserve">ÁREA DO TUBO </t>
    </r>
    <r>
      <rPr>
        <b/>
        <sz val="8"/>
        <color rgb="FFFF0000"/>
        <rFont val="Arial"/>
        <family val="2"/>
      </rPr>
      <t>(m²)</t>
    </r>
  </si>
  <si>
    <t>Reaterro mecanizado de vala com escavadeira hidráulica (capacidade da caçamba: 0,8 m³ / potência: 111 hp), largura de 1,5 a 2,5 m, profundidade de 1,5 a 3,0 m, com solo (sem substituição) de 1ª categoria em locais com alto nível de interferência</t>
  </si>
  <si>
    <r>
      <t xml:space="preserve">DIÂMETRO </t>
    </r>
    <r>
      <rPr>
        <b/>
        <sz val="8"/>
        <color rgb="FFFF0000"/>
        <rFont val="Arial"/>
        <family val="2"/>
      </rPr>
      <t>(m)</t>
    </r>
  </si>
  <si>
    <t>MEMÓRIA DE CÁLCULO DE DRENAGEM DE ÁGUAS PLUVIAIS - TERRAPLENAGEM</t>
  </si>
  <si>
    <t>MEMÓRIA DE CÁLCULO DE DRENAGEM DE ÁGUAS PLUVIAIS - DISPOSITIVOS ESTRUTURAIS</t>
  </si>
  <si>
    <t>Tubos</t>
  </si>
  <si>
    <t>DISPOSITIVOS ESTRUTURAIS</t>
  </si>
  <si>
    <t>CLASSE PS-1 Ø0,40m</t>
  </si>
  <si>
    <t>CLASSE PS-1 Ø0,60m</t>
  </si>
  <si>
    <t>CLASSE PA-1 Ø0,80m</t>
  </si>
  <si>
    <t>CLASSE PA-1 Ø1,50m</t>
  </si>
  <si>
    <t>CLASSE PA-1 Ø1,20m</t>
  </si>
  <si>
    <t>CLASSE PA-1 Ø1,00m</t>
  </si>
  <si>
    <t>SIMPLES</t>
  </si>
  <si>
    <t>TRIPLA</t>
  </si>
  <si>
    <r>
      <t xml:space="preserve">BOCA DE LOBO </t>
    </r>
    <r>
      <rPr>
        <b/>
        <sz val="8"/>
        <color rgb="FFFF0000"/>
        <rFont val="Arial"/>
        <family val="2"/>
      </rPr>
      <t>(un)</t>
    </r>
  </si>
  <si>
    <r>
      <t>CHAMINÉ (PESCOÇO)</t>
    </r>
    <r>
      <rPr>
        <b/>
        <sz val="8"/>
        <color rgb="FFFF0000"/>
        <rFont val="Arial"/>
        <family val="2"/>
      </rPr>
      <t xml:space="preserve"> (m)</t>
    </r>
  </si>
  <si>
    <r>
      <t xml:space="preserve">TRANSPORTE DE TUBOS </t>
    </r>
    <r>
      <rPr>
        <b/>
        <sz val="8"/>
        <color rgb="FFFF0000"/>
        <rFont val="Arial"/>
        <family val="2"/>
      </rPr>
      <t>(t.km)</t>
    </r>
  </si>
  <si>
    <r>
      <t xml:space="preserve">TRECHO </t>
    </r>
    <r>
      <rPr>
        <b/>
        <sz val="8"/>
        <color rgb="FFFF0000"/>
        <rFont val="Arial"/>
        <family val="2"/>
      </rPr>
      <t>N°</t>
    </r>
  </si>
  <si>
    <r>
      <t xml:space="preserve">Nº DE LINHAS </t>
    </r>
    <r>
      <rPr>
        <b/>
        <sz val="8"/>
        <color rgb="FFFF0000"/>
        <rFont val="Arial"/>
        <family val="2"/>
      </rPr>
      <t>(un)</t>
    </r>
  </si>
  <si>
    <t>P-1 / PS-1 / PS-2 / PVC</t>
  </si>
  <si>
    <r>
      <t xml:space="preserve">PROFUNDIDADE </t>
    </r>
    <r>
      <rPr>
        <b/>
        <sz val="8"/>
        <color rgb="FFFF0000"/>
        <rFont val="Arial"/>
        <family val="2"/>
      </rPr>
      <t>(m)</t>
    </r>
  </si>
  <si>
    <r>
      <t xml:space="preserve">ALTURA </t>
    </r>
    <r>
      <rPr>
        <b/>
        <sz val="8"/>
        <color rgb="FFFF0000"/>
        <rFont val="Arial"/>
        <family val="2"/>
      </rPr>
      <t>(m)</t>
    </r>
  </si>
  <si>
    <r>
      <t xml:space="preserve">TALUDE        </t>
    </r>
    <r>
      <rPr>
        <b/>
        <sz val="8"/>
        <color rgb="FFFF0000"/>
        <rFont val="Arial"/>
        <family val="2"/>
      </rPr>
      <t>1: V</t>
    </r>
  </si>
  <si>
    <r>
      <t xml:space="preserve">BASE </t>
    </r>
    <r>
      <rPr>
        <b/>
        <sz val="8"/>
        <color rgb="FFFF0000"/>
        <rFont val="Arial"/>
        <family val="2"/>
      </rPr>
      <t>(m)</t>
    </r>
  </si>
  <si>
    <t>MONTANTE (PV)</t>
  </si>
  <si>
    <t>JUSANTE   (PV)</t>
  </si>
  <si>
    <t>MÉDIA</t>
  </si>
  <si>
    <t>BOLSA + ESPESSURA</t>
  </si>
  <si>
    <r>
      <t xml:space="preserve">MÉDIA + BOLSA </t>
    </r>
    <r>
      <rPr>
        <b/>
        <sz val="8"/>
        <color rgb="FFFF0000"/>
        <rFont val="Arial"/>
        <family val="2"/>
      </rPr>
      <t>(H)</t>
    </r>
  </si>
  <si>
    <t>REATERRO MANUAL</t>
  </si>
  <si>
    <t>REATERRO MECÂNICO</t>
  </si>
  <si>
    <t>ESCAVAÇÃO</t>
  </si>
  <si>
    <t>REATERRO</t>
  </si>
  <si>
    <t>INFERIOR H &lt; 4,50m (L = 2Ø)</t>
  </si>
  <si>
    <t>INFERIOR H &gt; 4,51m (L = 3Ø)</t>
  </si>
  <si>
    <t>REATERRO MANUAL / MECÂNICO</t>
  </si>
  <si>
    <t>TOPO (BOCA DA VALA)</t>
  </si>
  <si>
    <r>
      <t xml:space="preserve">ESCAVAÇÃO </t>
    </r>
    <r>
      <rPr>
        <b/>
        <sz val="8"/>
        <color rgb="FFFF0000"/>
        <rFont val="Arial"/>
        <family val="2"/>
      </rPr>
      <t>(m³)</t>
    </r>
  </si>
  <si>
    <r>
      <t xml:space="preserve">ESCORAMENTO </t>
    </r>
    <r>
      <rPr>
        <b/>
        <sz val="8"/>
        <color rgb="FFFF0000"/>
        <rFont val="Arial"/>
        <family val="2"/>
      </rPr>
      <t>(m²)</t>
    </r>
  </si>
  <si>
    <r>
      <t xml:space="preserve">REATERRO </t>
    </r>
    <r>
      <rPr>
        <b/>
        <sz val="8"/>
        <color rgb="FFFF0000"/>
        <rFont val="Arial"/>
        <family val="2"/>
      </rPr>
      <t>(m³)</t>
    </r>
  </si>
  <si>
    <r>
      <t xml:space="preserve">CARGA E DESCARGA </t>
    </r>
    <r>
      <rPr>
        <b/>
        <sz val="8"/>
        <rFont val="Arial"/>
        <family val="2"/>
      </rPr>
      <t xml:space="preserve">(BOTA FORA) </t>
    </r>
    <r>
      <rPr>
        <b/>
        <sz val="8"/>
        <color rgb="FFFF0000"/>
        <rFont val="Arial"/>
        <family val="2"/>
      </rPr>
      <t>(m³)</t>
    </r>
  </si>
  <si>
    <r>
      <t xml:space="preserve">ESPALHAMENTO </t>
    </r>
    <r>
      <rPr>
        <b/>
        <sz val="8"/>
        <rFont val="Arial"/>
        <family val="2"/>
      </rPr>
      <t xml:space="preserve">(BOTA FORA)   </t>
    </r>
    <r>
      <rPr>
        <b/>
        <sz val="8"/>
        <color rgb="FFFF0000"/>
        <rFont val="Arial"/>
        <family val="2"/>
      </rPr>
      <t xml:space="preserve"> (m³)</t>
    </r>
  </si>
  <si>
    <t>H1 &lt; 1,50m</t>
  </si>
  <si>
    <t>1,51m &lt; H2 &lt; 3,00m</t>
  </si>
  <si>
    <t>3,01m &lt; H3 &lt; 4,50m</t>
  </si>
  <si>
    <t>H4 &gt; 4,51m</t>
  </si>
  <si>
    <t>VOLUME TOTAL DE LASTROS</t>
  </si>
  <si>
    <t>VOLUME TOTAL DE ESCAVAÇÃO</t>
  </si>
  <si>
    <t>MECÂNICA ≤ 1,50m (L ≤ 0,80m)</t>
  </si>
  <si>
    <t>MECÂNICA ≤ 1,50m (0,80m &lt; L ≤ 1,50m)</t>
  </si>
  <si>
    <t>MECÂNICA ≤ 1,50m (L &gt; 1,50m)</t>
  </si>
  <si>
    <t>MEC. 1,51 a 3,00m (L ≤ 0,80m)</t>
  </si>
  <si>
    <t>MEC. 1,51 a 3,00m (0,80m &lt; L ≤ 1,50m)</t>
  </si>
  <si>
    <t>MEC. 1,51 a 3,00m (L &gt; 1,50m)</t>
  </si>
  <si>
    <t>MECÂNICA 3,01 a 4,50m (L ≤ 1,50m)</t>
  </si>
  <si>
    <t>MECÂNICA 3,01 a 4,50m (L &gt; 1,50m)</t>
  </si>
  <si>
    <t>MECÂNICA ≥ 4,51m (L ≤ 1,50m)</t>
  </si>
  <si>
    <t>MECÂNICA ≥ 4,51m (L &gt; 1,50m)</t>
  </si>
  <si>
    <t>MANUAL</t>
  </si>
  <si>
    <t>BASE ≤ 1,50m</t>
  </si>
  <si>
    <t>BASE &gt; 1,50m</t>
  </si>
  <si>
    <t>PONTALETE</t>
  </si>
  <si>
    <t>DESCONTÍNUO</t>
  </si>
  <si>
    <t>METÁLICO</t>
  </si>
  <si>
    <t>VOLUME TOTAL DE REATERRO</t>
  </si>
  <si>
    <t>(H≤1,50m)               (L≤1,50m)</t>
  </si>
  <si>
    <t>(H≤1,50m)               (L&gt;1,50m)</t>
  </si>
  <si>
    <t>(1,50m&lt;H≤2,00m) (L≤1,50m)</t>
  </si>
  <si>
    <t xml:space="preserve">(1,50m&lt;H≤2,00m) (L&gt;1,50m) </t>
  </si>
  <si>
    <t>(2,00m&lt;H≤3,00m) (L≤1,50m)</t>
  </si>
  <si>
    <t>(2,00m&lt;H≤3,00m) (L&gt;1,50m)</t>
  </si>
  <si>
    <t xml:space="preserve">(H&gt;3,00m)        </t>
  </si>
  <si>
    <t>REDE</t>
  </si>
  <si>
    <t>BIGODE</t>
  </si>
  <si>
    <t>Ø0,40m</t>
  </si>
  <si>
    <r>
      <t>ALTURA DO RECOBRIMENTO DO TUBO</t>
    </r>
    <r>
      <rPr>
        <b/>
        <sz val="8"/>
        <color rgb="FFFF0000"/>
        <rFont val="Arial"/>
        <family val="2"/>
      </rPr>
      <t xml:space="preserve"> (m)</t>
    </r>
  </si>
  <si>
    <r>
      <t>BIGODES</t>
    </r>
    <r>
      <rPr>
        <b/>
        <sz val="8"/>
        <color rgb="FFFF0000"/>
        <rFont val="Arial"/>
        <family val="2"/>
      </rPr>
      <t xml:space="preserve"> (m)</t>
    </r>
  </si>
  <si>
    <r>
      <t>REDE</t>
    </r>
    <r>
      <rPr>
        <b/>
        <sz val="8"/>
        <color rgb="FFFF0000"/>
        <rFont val="Arial"/>
        <family val="2"/>
      </rPr>
      <t xml:space="preserve"> (m)</t>
    </r>
  </si>
  <si>
    <r>
      <t>ASSENTAMENTO</t>
    </r>
    <r>
      <rPr>
        <b/>
        <sz val="8"/>
        <color rgb="FFFF0000"/>
        <rFont val="Arial"/>
        <family val="2"/>
      </rPr>
      <t xml:space="preserve"> (m)</t>
    </r>
  </si>
  <si>
    <r>
      <t>PESO DOS TUBOS</t>
    </r>
    <r>
      <rPr>
        <b/>
        <sz val="8"/>
        <color rgb="FFFF0000"/>
        <rFont val="Arial"/>
        <family val="2"/>
      </rPr>
      <t xml:space="preserve"> (t)</t>
    </r>
  </si>
  <si>
    <r>
      <t>TAMPÃO DE F°F° Ø0,60m</t>
    </r>
    <r>
      <rPr>
        <b/>
        <sz val="8"/>
        <color rgb="FFFF0000"/>
        <rFont val="Arial"/>
        <family val="2"/>
      </rPr>
      <t xml:space="preserve"> (un)</t>
    </r>
  </si>
  <si>
    <t>SIMPLES, CLASSE PS1 - Ø0,40m</t>
  </si>
  <si>
    <t>SIMPLES, CLASSE PS1 - Ø0,60m</t>
  </si>
  <si>
    <t>SIMPLES, CLASSE PA1 - Ø0,80m</t>
  </si>
  <si>
    <t>SIMPLES, CLASSE PA1 - Ø1,00m</t>
  </si>
  <si>
    <t>SIMPLES, CLASSE PA1 - Ø1,20m</t>
  </si>
  <si>
    <t>SIMPLES, CLASSE PA1 - Ø1,50m</t>
  </si>
  <si>
    <t>TAMPA</t>
  </si>
  <si>
    <t>FUNDO</t>
  </si>
  <si>
    <t>PROF.</t>
  </si>
  <si>
    <t>MONTANTE</t>
  </si>
  <si>
    <t>JUSANTE</t>
  </si>
  <si>
    <r>
      <t xml:space="preserve">BOCA DE BUEIRO               Ø 1,20m </t>
    </r>
    <r>
      <rPr>
        <b/>
        <sz val="8"/>
        <color rgb="FFFF0000"/>
        <rFont val="Arial"/>
        <family val="2"/>
      </rPr>
      <t>(un)</t>
    </r>
  </si>
  <si>
    <r>
      <t xml:space="preserve">POÇO DE VISITA      </t>
    </r>
    <r>
      <rPr>
        <b/>
        <sz val="8"/>
        <color rgb="FFFF0000"/>
        <rFont val="Arial"/>
        <family val="2"/>
      </rPr>
      <t>(un)</t>
    </r>
  </si>
  <si>
    <t>AL-01</t>
  </si>
  <si>
    <t>Equipe Técnica</t>
  </si>
  <si>
    <t>vb</t>
  </si>
  <si>
    <t>Carga, manobras e descarga de materiais diversos, com caminhão carroceria 9t (carga e descarga manuais)</t>
  </si>
  <si>
    <t>t</t>
  </si>
  <si>
    <t>Escavação mecanizada de vala com profundidade maior que 1,5 m até 3,0 m (média entre montante e jusante/uma composição por trecho), com escavadeira hidráulica (0,8 m3/111 hp), largura de 1,5 m a 2,5 m, em solo de 1a categoria, em locais com alto nível de interferência.</t>
  </si>
  <si>
    <t>Preparo de fundo de vala com largura maior ou igual a 1,5 m e menor que 2,5 m, em local com nível alto de interferência.</t>
  </si>
  <si>
    <t>Escoramento de vala, tipo descontínuo, com profundidade de 1,5 a 3,0 m, largura maior ou igual a 1,5 m e menor que 2,5 m, em local com nível alto de interferência.</t>
  </si>
  <si>
    <t>MEMÓRIA DE CÁLCULO - EQUIPE TÉCNICA</t>
  </si>
  <si>
    <t>QUANTIDADE</t>
  </si>
  <si>
    <t>PREÇO UNITÁRIO</t>
  </si>
  <si>
    <t>QUANT. DE HORAS</t>
  </si>
  <si>
    <t>QUANT. DE DIAS</t>
  </si>
  <si>
    <t>QUANT. DE MESES</t>
  </si>
  <si>
    <t>QUANT. TOTAL</t>
  </si>
  <si>
    <t>EQUIPE TÉCNICA</t>
  </si>
  <si>
    <t>Reaterro mecanizado de vala com escavadeira hidráulica (capacidade da caçamba: 0,8 m³ / potência: 111 hp), largura de 1,5 a 2,5 m, profundidade até 1,5 m, com solo (sem substituição) de 1ª categoria em locais com alto nível de interferência</t>
  </si>
  <si>
    <t>PREFEITURA MUNICIPAL DE SIDROLÂNDIA/MS</t>
  </si>
  <si>
    <t>PA-1</t>
  </si>
  <si>
    <t>PS-1</t>
  </si>
  <si>
    <t>QNT. DE RAIO DE 3,00m (un)</t>
  </si>
  <si>
    <t>ÁREA DO RAIO DE 3,00m (m²)</t>
  </si>
  <si>
    <t>DIFERENÇA DE ÁREA (m²)</t>
  </si>
  <si>
    <t>ÁREA TOTAL (m²)</t>
  </si>
  <si>
    <t>Ø40</t>
  </si>
  <si>
    <t>Ø60</t>
  </si>
  <si>
    <t>Ø80</t>
  </si>
  <si>
    <t>Ø100</t>
  </si>
  <si>
    <t>Ø120</t>
  </si>
  <si>
    <t>RE-01</t>
  </si>
  <si>
    <t>Recomposição de pavimento com base de cascalho espessura 15 cm e tratamento superficial duplo com capa selante</t>
  </si>
  <si>
    <t>4743 - In</t>
  </si>
  <si>
    <r>
      <t xml:space="preserve">Transporte com caminhão basculante de 6m³, em via urbana pavimentada, DMT até 30 km - </t>
    </r>
    <r>
      <rPr>
        <sz val="10"/>
        <color rgb="FFFF0000"/>
        <rFont val="Arial"/>
        <family val="2"/>
      </rPr>
      <t>CASCALHO PARA BASE 25 km</t>
    </r>
  </si>
  <si>
    <r>
      <t xml:space="preserve">Transporte de material asfáltico, com caminhão com capacidade de 30.000l em rodovia pavimentada para distâncias médias de transporte superiores a 100km - </t>
    </r>
    <r>
      <rPr>
        <sz val="10"/>
        <color rgb="FFFF0000"/>
        <rFont val="Arial"/>
        <family val="2"/>
      </rPr>
      <t>CM-30 e RR-2C 75 km</t>
    </r>
  </si>
  <si>
    <r>
      <t xml:space="preserve">Transporte comercial de brita - </t>
    </r>
    <r>
      <rPr>
        <sz val="10"/>
        <color rgb="FFFF0000"/>
        <rFont val="Arial"/>
        <family val="2"/>
      </rPr>
      <t>BRITA PARA TSD E CAPA SELANTE 80 km</t>
    </r>
  </si>
  <si>
    <t xml:space="preserve">SICRO - DNIT 05/2018 </t>
  </si>
  <si>
    <t>LOCAL: BAIRROS JD. PARAISO, CASCATINHA, SANTA MARTA, PETROPOLIS E PINDORAMA</t>
  </si>
  <si>
    <t>BOLETIM AGESUL MS 06/2018</t>
  </si>
  <si>
    <t>PASSEIO E ACESSIBILIDADE</t>
  </si>
  <si>
    <t>EXECUÇÃO DE PASSEIO (CALÇADA) OU PISO DE CONCRETO COM CONCRETO MOLDADO IN LOCO, FEITO EM OBRA, ACABAMENTO CONVENCIONAL, NÃO ARMADO.</t>
  </si>
  <si>
    <t xml:space="preserve"> EXECUÇÃO DE PASSEIO (CALÇADA) OU PISO DE CONCRETO COM CONCRETO MOLDADO IN LOCO, FEITO EM OBRA, ACABAMENTO CONVENCIONAL, NÃO ARMADO.</t>
  </si>
  <si>
    <r>
      <t xml:space="preserve">REVESTIMENTO EM CONCRETO- ESPESSURA 7 CM </t>
    </r>
    <r>
      <rPr>
        <b/>
        <sz val="8"/>
        <color rgb="FFFF0000"/>
        <rFont val="Arial"/>
        <family val="2"/>
      </rPr>
      <t>(m</t>
    </r>
    <r>
      <rPr>
        <b/>
        <i/>
        <sz val="8"/>
        <color rgb="FFFF0000"/>
        <rFont val="Arial"/>
        <family val="2"/>
      </rPr>
      <t>³</t>
    </r>
    <r>
      <rPr>
        <b/>
        <sz val="8"/>
        <color rgb="FFFF0000"/>
        <rFont val="Arial"/>
        <family val="2"/>
      </rPr>
      <t>)</t>
    </r>
    <r>
      <rPr>
        <b/>
        <sz val="8"/>
        <color theme="1"/>
        <rFont val="Arial"/>
        <family val="2"/>
      </rPr>
      <t xml:space="preserve"> </t>
    </r>
  </si>
  <si>
    <r>
      <t xml:space="preserve">PISO PODOTÁTIL DIRECIONAL </t>
    </r>
    <r>
      <rPr>
        <b/>
        <sz val="8"/>
        <color rgb="FFFF0000"/>
        <rFont val="Arial"/>
        <family val="2"/>
      </rPr>
      <t>(m)</t>
    </r>
  </si>
  <si>
    <r>
      <t xml:space="preserve">PISO PODOTÁTIL ALERTA </t>
    </r>
    <r>
      <rPr>
        <b/>
        <sz val="8"/>
        <color rgb="FFFF0000"/>
        <rFont val="Arial"/>
        <family val="2"/>
      </rPr>
      <t>(un)</t>
    </r>
  </si>
  <si>
    <t>Medidas retiradas do projeto por bairro</t>
  </si>
  <si>
    <t>Quantidades retiradas do projeto por bairro</t>
  </si>
  <si>
    <t>94974</t>
  </si>
  <si>
    <t xml:space="preserve">Concreto magro para lastro, traço 1:4, 5:4, 5 (cimento/areia media/brita 1) </t>
  </si>
  <si>
    <t>94963</t>
  </si>
  <si>
    <t>Concreto Fck = 15 Mpa, traço 1:3, 4:3, 3,5 (cimento/areia media/brita 1_ Preparo mecanico com betoneira</t>
  </si>
  <si>
    <t>Lançamento/aplicação manual de concreto em fundações</t>
  </si>
  <si>
    <t>92264</t>
  </si>
  <si>
    <t>Fabricação de forma para pilares e estruturas similares, em chapa de madeira compensada plastificada, e=18mm</t>
  </si>
  <si>
    <t>92776</t>
  </si>
  <si>
    <t>Armação de pilar ou viga de uma estrutura convencional de concreto armado utilizando aço ca-50 de 6,3mm</t>
  </si>
  <si>
    <t>Dissipador de Energia Tipo 01</t>
  </si>
  <si>
    <t>Dissipador de Energia Tipo 3</t>
  </si>
  <si>
    <t>Comp</t>
  </si>
  <si>
    <r>
      <t>Transporte comercial com caminhão basculante carroceria 9t, rodovia pavimentada (tubos / paver / piso tátil x fábrica) -</t>
    </r>
    <r>
      <rPr>
        <sz val="10"/>
        <color rgb="FFFF0000"/>
        <rFont val="Arial"/>
        <family val="2"/>
      </rPr>
      <t xml:space="preserve"> PISO PODOTÁTIL</t>
    </r>
  </si>
  <si>
    <t>AC-03</t>
  </si>
  <si>
    <t>Azulejista ou ladrilhista com encargos complementares</t>
  </si>
  <si>
    <t>36178 - Insumo</t>
  </si>
  <si>
    <t>Piso podotátil de concreto - direcional e alerta, 40x40 cm, E=2,5cm</t>
  </si>
  <si>
    <t>1381 - Insumo</t>
  </si>
  <si>
    <t>Argamassa colante AC-I para cerâmicas</t>
  </si>
  <si>
    <t>un</t>
  </si>
  <si>
    <t>Piso Podotátil</t>
  </si>
  <si>
    <r>
      <t xml:space="preserve">TRANSPORTE DE PISO PODOTÁTIL ALERTA E DIRECIONAL </t>
    </r>
    <r>
      <rPr>
        <b/>
        <sz val="8"/>
        <color rgb="FFFF0000"/>
        <rFont val="Arial"/>
        <family val="2"/>
      </rPr>
      <t>(T.km)</t>
    </r>
  </si>
  <si>
    <r>
      <t xml:space="preserve">TRANSPORTE DE BRITA P/ CALÇADA E RAMPA </t>
    </r>
    <r>
      <rPr>
        <b/>
        <sz val="8"/>
        <color rgb="FFFF0000"/>
        <rFont val="Arial"/>
        <family val="2"/>
      </rPr>
      <t>(m³.km)</t>
    </r>
  </si>
  <si>
    <r>
      <t xml:space="preserve">Transporte comercial de brita - </t>
    </r>
    <r>
      <rPr>
        <sz val="10"/>
        <color rgb="FFFF0000"/>
        <rFont val="Arial"/>
        <family val="2"/>
      </rPr>
      <t>BRITA PARA CALÇADA E RAMPA</t>
    </r>
  </si>
  <si>
    <r>
      <t>m</t>
    </r>
    <r>
      <rPr>
        <b/>
        <sz val="10"/>
        <color theme="1"/>
        <rFont val="Arial"/>
        <family val="2"/>
      </rPr>
      <t>²</t>
    </r>
  </si>
  <si>
    <t>AC-01</t>
  </si>
  <si>
    <t>Piso tátil alerta com ladrilho hidráulico de 40x40x2,5 cm, em concreto simples fck = 35MPa (NBR 9050 e com o Decreto 5296), incluindo fornecimento e assentamento com argamassa ou cimento colante sobre coxim preparado no piso rústico</t>
  </si>
  <si>
    <t>Piso tátil direcional com ladrilho hidráulico de 40x40x2,5 cm, em concreto simples fck = 35MPa (NBR 9050 e com o Decreto 5296), incluindo fornecimento e assentamento com argamassa ou cimento colante sobre coxim preparado no piso rústico</t>
  </si>
  <si>
    <t xml:space="preserve">BDI ADOTADO = </t>
  </si>
  <si>
    <t>=</t>
  </si>
  <si>
    <t>BDI =</t>
  </si>
  <si>
    <t>1 -</t>
  </si>
  <si>
    <t>1 +</t>
  </si>
  <si>
    <t>x</t>
  </si>
  <si>
    <t>+</t>
  </si>
  <si>
    <t>TRIBUTO</t>
  </si>
  <si>
    <t>L</t>
  </si>
  <si>
    <t>DF</t>
  </si>
  <si>
    <t>R</t>
  </si>
  <si>
    <t>AC</t>
  </si>
  <si>
    <t>TOTAL DE TRIBUTOS</t>
  </si>
  <si>
    <t>INSS</t>
  </si>
  <si>
    <t>ISS (50% DE 4%)</t>
  </si>
  <si>
    <t>COFINS</t>
  </si>
  <si>
    <t>TRIBUTOS (I)</t>
  </si>
  <si>
    <t>PIS</t>
  </si>
  <si>
    <t>(L)</t>
  </si>
  <si>
    <t>TAXA DE LUCRO/REMUNERAÇÃO</t>
  </si>
  <si>
    <t>(DF)</t>
  </si>
  <si>
    <t>TAXA DE DESPESAS FINANCEIRAS</t>
  </si>
  <si>
    <t>( R )</t>
  </si>
  <si>
    <t>TAXA DE RISCOS</t>
  </si>
  <si>
    <t>(S)</t>
  </si>
  <si>
    <t>TAXA DE SEGURO E GARANTIA</t>
  </si>
  <si>
    <t>(AC)</t>
  </si>
  <si>
    <t>ADMINISTRAÇÃO CENTRAL</t>
  </si>
  <si>
    <t>PARCELA DO BDI</t>
  </si>
  <si>
    <t>CONFORME LEGISLAÇÃO LOCAL</t>
  </si>
  <si>
    <t>PIA, COFINS E ISSQN</t>
  </si>
  <si>
    <t>LUCRO</t>
  </si>
  <si>
    <t>DESPESAS FINANCEIRAS</t>
  </si>
  <si>
    <t>RISCO</t>
  </si>
  <si>
    <t>SEGURO GARANTIA</t>
  </si>
  <si>
    <t>3º QUARTIL</t>
  </si>
  <si>
    <t>MÉDIO</t>
  </si>
  <si>
    <t>1º QUARTIL</t>
  </si>
  <si>
    <t>CONSTRUÇÃO DE RODOVIAS E FERROVIAS</t>
  </si>
  <si>
    <t>COMPOSIÇÃO ANALÍTICA DAS TAXAS DE BONIFICAÇÕES E DESPESAS INDIRETAS PARA                      EXECUÇÃO DE OBRAS DE ENGENARIA</t>
  </si>
  <si>
    <t>MÊS 06/2022</t>
  </si>
  <si>
    <t>MÊS 07/2022</t>
  </si>
  <si>
    <t>MÊS 08/2022</t>
  </si>
  <si>
    <t>MÊS 09/2022</t>
  </si>
  <si>
    <t>MÊS 10/2022</t>
  </si>
  <si>
    <t>MÊS 11/2022</t>
  </si>
  <si>
    <t>MÊS 12/2022</t>
  </si>
  <si>
    <t>MÊS 01/2023</t>
  </si>
  <si>
    <t>MÊS 02/2023</t>
  </si>
  <si>
    <t>MÊS 03/2023</t>
  </si>
  <si>
    <t>MÊS 04/2023</t>
  </si>
  <si>
    <t>MÊS 05/2023</t>
  </si>
  <si>
    <t>Rua General Pinho</t>
  </si>
  <si>
    <t>SOLO BRITA</t>
  </si>
  <si>
    <r>
      <t>AQUISIÇÃO DO SOLO BRITA</t>
    </r>
    <r>
      <rPr>
        <b/>
        <sz val="8"/>
        <color rgb="FFFF0000"/>
        <rFont val="Arial"/>
        <family val="2"/>
      </rPr>
      <t xml:space="preserve"> (m³)</t>
    </r>
  </si>
  <si>
    <r>
      <t xml:space="preserve">TRANSPORTE DE BASE - SOLO BRITA </t>
    </r>
    <r>
      <rPr>
        <b/>
        <sz val="8"/>
        <color rgb="FFFF0000"/>
        <rFont val="Arial"/>
        <family val="2"/>
      </rPr>
      <t>(m³.km)</t>
    </r>
  </si>
  <si>
    <r>
      <t xml:space="preserve">TRANSPORTE DE CM30 </t>
    </r>
    <r>
      <rPr>
        <b/>
        <sz val="8"/>
        <color rgb="FFFF0000"/>
        <rFont val="Arial"/>
        <family val="2"/>
      </rPr>
      <t>(t.km)</t>
    </r>
  </si>
</sst>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4" formatCode="_-&quot;R$&quot;\ * #,##0.00_-;\-&quot;R$&quot;\ * #,##0.00_-;_-&quot;R$&quot;\ * &quot;-&quot;??_-;_-@_-"/>
    <numFmt numFmtId="164" formatCode="#,##0.000"/>
    <numFmt numFmtId="165" formatCode="#,##0.0000"/>
    <numFmt numFmtId="166" formatCode="#,##0.000_);\(#,##0.000\)"/>
    <numFmt numFmtId="167" formatCode="#,##0.00_ ;\-#,##0.00\ "/>
    <numFmt numFmtId="168" formatCode="_(* #,##0.00_);_(* \(#,##0.00\);_(* &quot;-&quot;??_);_(@_)"/>
    <numFmt numFmtId="169" formatCode="dd/mm/yy"/>
    <numFmt numFmtId="170" formatCode="&quot;R$ &quot;#,##0_);\(&quot;R$ &quot;#,##0\)"/>
    <numFmt numFmtId="171" formatCode="_([$€-2]* #,##0.00_);_([$€-2]* \(#,##0.00\);_([$€-2]* \-??_)"/>
    <numFmt numFmtId="172" formatCode="[$€]#,##0.00_);[Red]\([$€]#,##0.00\)"/>
    <numFmt numFmtId="173" formatCode="_([$€-2]* #,##0.00_);_([$€-2]* \(#,##0.00\);_([$€-2]* &quot;-&quot;??_)"/>
    <numFmt numFmtId="174" formatCode="#,#00"/>
    <numFmt numFmtId="175" formatCode="&quot;R$&quot;#,##0.00_);[Red]\(&quot;R$&quot;#,##0.00\)"/>
    <numFmt numFmtId="176" formatCode="#,##0.000_);[Red]\(#,##0.000\)"/>
    <numFmt numFmtId="177" formatCode="[$-416]mmm\-yy;@"/>
    <numFmt numFmtId="178" formatCode="_(&quot;$&quot;* #,##0.00_);_(&quot;$&quot;* \(#,##0.00\);_(&quot;$&quot;* &quot;-&quot;??_);_(@_)"/>
    <numFmt numFmtId="179" formatCode="_(&quot;R$&quot;* #,##0.00_);_(&quot;R$&quot;* \(#,##0.00\);_(&quot;R$&quot;* &quot;-&quot;??_);_(@_)"/>
    <numFmt numFmtId="180" formatCode="d/m"/>
    <numFmt numFmtId="181" formatCode="&quot;R$ &quot;#,##0.00_);[Red]\(&quot;R$ &quot;#,##0.00\)"/>
  </numFmts>
  <fonts count="54"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Arial"/>
      <family val="2"/>
    </font>
    <font>
      <sz val="8"/>
      <color theme="1"/>
      <name val="Arial"/>
      <family val="2"/>
    </font>
    <font>
      <b/>
      <sz val="8"/>
      <color theme="1"/>
      <name val="Arial"/>
      <family val="2"/>
    </font>
    <font>
      <b/>
      <sz val="8"/>
      <color rgb="FFFF0000"/>
      <name val="Arial"/>
      <family val="2"/>
    </font>
    <font>
      <b/>
      <sz val="10"/>
      <color theme="1"/>
      <name val="Arial"/>
      <family val="2"/>
    </font>
    <font>
      <b/>
      <sz val="11"/>
      <color theme="1"/>
      <name val="Arial"/>
      <family val="2"/>
    </font>
    <font>
      <b/>
      <sz val="10"/>
      <color rgb="FFFF0000"/>
      <name val="Arial"/>
      <family val="2"/>
    </font>
    <font>
      <b/>
      <sz val="12"/>
      <color theme="1"/>
      <name val="Arial"/>
      <family val="2"/>
    </font>
    <font>
      <sz val="10"/>
      <color rgb="FFFF0000"/>
      <name val="Arial"/>
      <family val="2"/>
    </font>
    <font>
      <sz val="10"/>
      <color theme="1"/>
      <name val="Arial"/>
      <family val="2"/>
    </font>
    <font>
      <sz val="12"/>
      <color theme="1"/>
      <name val="Arial"/>
      <family val="2"/>
    </font>
    <font>
      <b/>
      <sz val="11"/>
      <color rgb="FFFF0000"/>
      <name val="Arial"/>
      <family val="2"/>
    </font>
    <font>
      <sz val="11"/>
      <color theme="1"/>
      <name val="Calibri"/>
      <family val="2"/>
      <scheme val="minor"/>
    </font>
    <font>
      <sz val="11"/>
      <color indexed="8"/>
      <name val="Calibri"/>
      <family val="2"/>
    </font>
    <font>
      <sz val="11"/>
      <color indexed="9"/>
      <name val="Calibri"/>
      <family val="2"/>
    </font>
    <font>
      <sz val="11"/>
      <color indexed="17"/>
      <name val="Calibri"/>
      <family val="2"/>
    </font>
    <font>
      <b/>
      <sz val="11"/>
      <color indexed="10"/>
      <name val="Calibri"/>
      <family val="2"/>
    </font>
    <font>
      <b/>
      <sz val="11"/>
      <color indexed="9"/>
      <name val="Calibri"/>
      <family val="2"/>
    </font>
    <font>
      <sz val="11"/>
      <color indexed="10"/>
      <name val="Calibri"/>
      <family val="2"/>
    </font>
    <font>
      <sz val="11"/>
      <color indexed="62"/>
      <name val="Calibri"/>
      <family val="2"/>
    </font>
    <font>
      <sz val="11"/>
      <color indexed="20"/>
      <name val="Calibri"/>
      <family val="2"/>
    </font>
    <font>
      <sz val="11"/>
      <color indexed="19"/>
      <name val="Calibri"/>
      <family val="2"/>
    </font>
    <font>
      <sz val="10"/>
      <name val="Arial"/>
      <family val="2"/>
    </font>
    <font>
      <sz val="10"/>
      <name val="Courier"/>
      <family val="3"/>
    </font>
    <font>
      <sz val="10"/>
      <name val="MS Sans Serif"/>
      <family val="2"/>
    </font>
    <font>
      <b/>
      <sz val="11"/>
      <color indexed="63"/>
      <name val="Calibri"/>
      <family val="2"/>
    </font>
    <font>
      <i/>
      <sz val="11"/>
      <color indexed="23"/>
      <name val="Calibri"/>
      <family val="2"/>
    </font>
    <font>
      <b/>
      <sz val="15"/>
      <color indexed="62"/>
      <name val="Calibri"/>
      <family val="2"/>
    </font>
    <font>
      <b/>
      <sz val="18"/>
      <color indexed="62"/>
      <name val="Cambria"/>
      <family val="2"/>
    </font>
    <font>
      <b/>
      <sz val="13"/>
      <color indexed="62"/>
      <name val="Calibri"/>
      <family val="2"/>
    </font>
    <font>
      <b/>
      <sz val="11"/>
      <color indexed="62"/>
      <name val="Calibri"/>
      <family val="2"/>
    </font>
    <font>
      <b/>
      <sz val="11"/>
      <color indexed="8"/>
      <name val="Calibri"/>
      <family val="2"/>
    </font>
    <font>
      <b/>
      <sz val="12"/>
      <color rgb="FFFF0000"/>
      <name val="Arial"/>
      <family val="2"/>
    </font>
    <font>
      <sz val="10"/>
      <name val="Arial"/>
      <family val="2"/>
    </font>
    <font>
      <sz val="12"/>
      <name val="Courier New"/>
      <family val="3"/>
    </font>
    <font>
      <b/>
      <sz val="15"/>
      <color indexed="56"/>
      <name val="Calibri"/>
      <family val="2"/>
    </font>
    <font>
      <b/>
      <sz val="8"/>
      <name val="Arial"/>
      <family val="2"/>
    </font>
    <font>
      <sz val="10"/>
      <color indexed="10"/>
      <name val="Arial"/>
      <family val="2"/>
    </font>
    <font>
      <b/>
      <sz val="11"/>
      <color indexed="52"/>
      <name val="Calibri"/>
      <family val="2"/>
    </font>
    <font>
      <sz val="11"/>
      <color indexed="52"/>
      <name val="Calibri"/>
      <family val="2"/>
    </font>
    <font>
      <sz val="1"/>
      <color indexed="8"/>
      <name val="Courier"/>
      <family val="3"/>
    </font>
    <font>
      <u/>
      <sz val="7.5"/>
      <color indexed="12"/>
      <name val="Courier"/>
      <family val="3"/>
    </font>
    <font>
      <sz val="11"/>
      <color indexed="60"/>
      <name val="Calibri"/>
      <family val="2"/>
    </font>
    <font>
      <sz val="9"/>
      <color theme="1"/>
      <name val="Arial"/>
      <family val="2"/>
    </font>
    <font>
      <sz val="9"/>
      <color theme="1"/>
      <name val="Calibri"/>
      <family val="2"/>
      <scheme val="minor"/>
    </font>
    <font>
      <b/>
      <sz val="9"/>
      <color theme="1"/>
      <name val="Arial"/>
      <family val="2"/>
    </font>
    <font>
      <b/>
      <i/>
      <sz val="8"/>
      <color rgb="FFFF0000"/>
      <name val="Arial"/>
      <family val="2"/>
    </font>
  </fonts>
  <fills count="37">
    <fill>
      <patternFill patternType="none"/>
    </fill>
    <fill>
      <patternFill patternType="gray125"/>
    </fill>
    <fill>
      <patternFill patternType="solid">
        <fgColor theme="9" tint="0.59999389629810485"/>
        <bgColor indexed="64"/>
      </patternFill>
    </fill>
    <fill>
      <patternFill patternType="solid">
        <fgColor rgb="FFFFFFCC"/>
        <bgColor indexed="64"/>
      </patternFill>
    </fill>
    <fill>
      <patternFill patternType="solid">
        <fgColor theme="8" tint="0.59999389629810485"/>
        <bgColor indexed="64"/>
      </patternFill>
    </fill>
    <fill>
      <patternFill patternType="solid">
        <fgColor theme="2" tint="-0.249977111117893"/>
        <bgColor indexed="64"/>
      </patternFill>
    </fill>
    <fill>
      <patternFill patternType="solid">
        <fgColor rgb="FFFFFF99"/>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9"/>
      </patternFill>
    </fill>
    <fill>
      <patternFill patternType="solid">
        <fgColor indexed="55"/>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theme="0" tint="-0.249977111117893"/>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indexed="31"/>
      </patternFill>
    </fill>
    <fill>
      <patternFill patternType="solid">
        <fgColor indexed="52"/>
      </patternFill>
    </fill>
    <fill>
      <patternFill patternType="solid">
        <fgColor indexed="36"/>
      </patternFill>
    </fill>
    <fill>
      <patternFill patternType="solid">
        <fgColor theme="2"/>
        <bgColor indexed="64"/>
      </patternFill>
    </fill>
    <fill>
      <patternFill patternType="solid">
        <fgColor indexed="42"/>
      </patternFill>
    </fill>
    <fill>
      <patternFill patternType="solid">
        <fgColor indexed="11"/>
      </patternFill>
    </fill>
    <fill>
      <patternFill patternType="solid">
        <fgColor indexed="30"/>
      </patternFill>
    </fill>
    <fill>
      <patternFill patternType="solid">
        <fgColor indexed="22"/>
      </patternFill>
    </fill>
    <fill>
      <patternFill patternType="solid">
        <fgColor indexed="62"/>
      </patternFill>
    </fill>
    <fill>
      <patternFill patternType="solid">
        <fgColor indexed="57"/>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ck">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indexed="64"/>
      </bottom>
      <diagonal/>
    </border>
    <border>
      <left/>
      <right/>
      <top style="medium">
        <color indexed="64"/>
      </top>
      <bottom style="thin">
        <color indexed="64"/>
      </bottom>
      <diagonal/>
    </border>
  </borders>
  <cellStyleXfs count="64721">
    <xf numFmtId="0" fontId="0" fillId="0" borderId="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3" fillId="16" borderId="16"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6" fillId="12" borderId="16" applyNumberFormat="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9" fillId="0" borderId="0"/>
    <xf numFmtId="0" fontId="1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7" fontId="30" fillId="0" borderId="0"/>
    <xf numFmtId="167" fontId="30" fillId="0" borderId="0"/>
    <xf numFmtId="167" fontId="30" fillId="0" borderId="0"/>
    <xf numFmtId="167" fontId="30" fillId="0" borderId="0"/>
    <xf numFmtId="167" fontId="30" fillId="0" borderId="0"/>
    <xf numFmtId="167" fontId="30" fillId="0" borderId="0"/>
    <xf numFmtId="167" fontId="30" fillId="0" borderId="0"/>
    <xf numFmtId="167" fontId="30" fillId="0" borderId="0"/>
    <xf numFmtId="167" fontId="30" fillId="0" borderId="0"/>
    <xf numFmtId="0" fontId="19" fillId="0" borderId="0"/>
    <xf numFmtId="0" fontId="19" fillId="0" borderId="0"/>
    <xf numFmtId="0" fontId="19" fillId="0" borderId="0"/>
    <xf numFmtId="0" fontId="19" fillId="0" borderId="0"/>
    <xf numFmtId="167" fontId="30" fillId="0" borderId="0"/>
    <xf numFmtId="167" fontId="30" fillId="0" borderId="0"/>
    <xf numFmtId="167" fontId="30" fillId="0" borderId="0"/>
    <xf numFmtId="167" fontId="30" fillId="0" borderId="0"/>
    <xf numFmtId="167" fontId="30" fillId="0" borderId="0"/>
    <xf numFmtId="167" fontId="30" fillId="0" borderId="0"/>
    <xf numFmtId="167" fontId="30" fillId="0" borderId="0"/>
    <xf numFmtId="167" fontId="30" fillId="0" borderId="0"/>
    <xf numFmtId="167" fontId="30" fillId="0" borderId="0"/>
    <xf numFmtId="167" fontId="30" fillId="0" borderId="0"/>
    <xf numFmtId="167" fontId="30" fillId="0" borderId="0"/>
    <xf numFmtId="167" fontId="30" fillId="0" borderId="0"/>
    <xf numFmtId="167" fontId="30" fillId="0" borderId="0"/>
    <xf numFmtId="0" fontId="19" fillId="0" borderId="0"/>
    <xf numFmtId="167" fontId="30" fillId="0" borderId="0"/>
    <xf numFmtId="167" fontId="30" fillId="0" borderId="0"/>
    <xf numFmtId="0" fontId="19" fillId="0" borderId="0"/>
    <xf numFmtId="167" fontId="3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7" fontId="30" fillId="0" borderId="0"/>
    <xf numFmtId="0" fontId="19" fillId="0" borderId="0"/>
    <xf numFmtId="167" fontId="30" fillId="0" borderId="0"/>
    <xf numFmtId="167" fontId="30" fillId="0" borderId="0"/>
    <xf numFmtId="167" fontId="30" fillId="0" borderId="0"/>
    <xf numFmtId="167" fontId="30" fillId="0" borderId="0"/>
    <xf numFmtId="167" fontId="30" fillId="0" borderId="0"/>
    <xf numFmtId="167" fontId="30" fillId="0" borderId="0"/>
    <xf numFmtId="167" fontId="30" fillId="0" borderId="0"/>
    <xf numFmtId="167" fontId="30" fillId="0" borderId="0"/>
    <xf numFmtId="0" fontId="19" fillId="0" borderId="0"/>
    <xf numFmtId="167" fontId="30" fillId="0" borderId="0"/>
    <xf numFmtId="167" fontId="30" fillId="0" borderId="0"/>
    <xf numFmtId="167" fontId="30" fillId="0" borderId="0"/>
    <xf numFmtId="167" fontId="30" fillId="0" borderId="0"/>
    <xf numFmtId="167" fontId="30" fillId="0" borderId="0"/>
    <xf numFmtId="167" fontId="30" fillId="0" borderId="0"/>
    <xf numFmtId="167" fontId="30" fillId="0" borderId="0"/>
    <xf numFmtId="167" fontId="30" fillId="0" borderId="0"/>
    <xf numFmtId="0" fontId="19" fillId="0" borderId="0"/>
    <xf numFmtId="167" fontId="30" fillId="0" borderId="0"/>
    <xf numFmtId="167" fontId="30" fillId="0" borderId="0"/>
    <xf numFmtId="167" fontId="30" fillId="0" borderId="0"/>
    <xf numFmtId="167" fontId="30" fillId="0" borderId="0"/>
    <xf numFmtId="167" fontId="30" fillId="0" borderId="0"/>
    <xf numFmtId="167" fontId="30" fillId="0" borderId="0"/>
    <xf numFmtId="167" fontId="30" fillId="0" borderId="0"/>
    <xf numFmtId="167" fontId="30" fillId="0" borderId="0"/>
    <xf numFmtId="0" fontId="19" fillId="0" borderId="0"/>
    <xf numFmtId="167" fontId="30" fillId="0" borderId="0"/>
    <xf numFmtId="167" fontId="30" fillId="0" borderId="0"/>
    <xf numFmtId="167" fontId="30" fillId="0" borderId="0"/>
    <xf numFmtId="167" fontId="30" fillId="0" borderId="0"/>
    <xf numFmtId="167" fontId="30" fillId="0" borderId="0"/>
    <xf numFmtId="167" fontId="30" fillId="0" borderId="0"/>
    <xf numFmtId="167" fontId="30" fillId="0" borderId="0"/>
    <xf numFmtId="167" fontId="30" fillId="0" borderId="0"/>
    <xf numFmtId="0" fontId="19" fillId="0" borderId="0"/>
    <xf numFmtId="167" fontId="30" fillId="0" borderId="0"/>
    <xf numFmtId="167" fontId="30" fillId="0" borderId="0"/>
    <xf numFmtId="167" fontId="30" fillId="0" borderId="0"/>
    <xf numFmtId="167" fontId="30" fillId="0" borderId="0"/>
    <xf numFmtId="167" fontId="30" fillId="0" borderId="0"/>
    <xf numFmtId="167" fontId="30" fillId="0" borderId="0"/>
    <xf numFmtId="167" fontId="30" fillId="0" borderId="0"/>
    <xf numFmtId="166" fontId="30" fillId="0" borderId="0"/>
    <xf numFmtId="0" fontId="1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166" fontId="30" fillId="0" borderId="0"/>
    <xf numFmtId="0" fontId="1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1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6" fontId="30" fillId="0" borderId="0"/>
    <xf numFmtId="166" fontId="30" fillId="0" borderId="0"/>
    <xf numFmtId="166" fontId="30" fillId="0" borderId="0"/>
    <xf numFmtId="0" fontId="19" fillId="0" borderId="0"/>
    <xf numFmtId="166" fontId="3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19" fillId="0" borderId="0"/>
    <xf numFmtId="166" fontId="30" fillId="0" borderId="0"/>
    <xf numFmtId="166" fontId="30" fillId="0" borderId="0"/>
    <xf numFmtId="0" fontId="19" fillId="0" borderId="0"/>
    <xf numFmtId="0" fontId="19" fillId="0" borderId="0"/>
    <xf numFmtId="0" fontId="19"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7" fontId="30" fillId="0" borderId="0"/>
    <xf numFmtId="167" fontId="30" fillId="0" borderId="0"/>
    <xf numFmtId="167" fontId="30" fillId="0" borderId="0"/>
    <xf numFmtId="167" fontId="30" fillId="0" borderId="0"/>
    <xf numFmtId="167" fontId="30" fillId="0" borderId="0"/>
    <xf numFmtId="167" fontId="30" fillId="0" borderId="0"/>
    <xf numFmtId="167" fontId="30" fillId="0" borderId="0"/>
    <xf numFmtId="167" fontId="30" fillId="0" borderId="0"/>
    <xf numFmtId="167" fontId="30" fillId="0" borderId="0"/>
    <xf numFmtId="167" fontId="30" fillId="0" borderId="0"/>
    <xf numFmtId="167"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7"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7" fontId="30" fillId="0" borderId="0"/>
    <xf numFmtId="167" fontId="30" fillId="0" borderId="0"/>
    <xf numFmtId="167" fontId="30" fillId="0" borderId="0"/>
    <xf numFmtId="167" fontId="30" fillId="0" borderId="0"/>
    <xf numFmtId="167" fontId="30" fillId="0" borderId="0"/>
    <xf numFmtId="167" fontId="30" fillId="0" borderId="0"/>
    <xf numFmtId="0" fontId="29" fillId="0" borderId="0"/>
    <xf numFmtId="167" fontId="30" fillId="0" borderId="0"/>
    <xf numFmtId="167" fontId="30" fillId="0" borderId="0"/>
    <xf numFmtId="167" fontId="30" fillId="0" borderId="0"/>
    <xf numFmtId="167" fontId="30" fillId="0" borderId="0"/>
    <xf numFmtId="167" fontId="30" fillId="0" borderId="0"/>
    <xf numFmtId="167" fontId="30" fillId="0" borderId="0"/>
    <xf numFmtId="167" fontId="30" fillId="0" borderId="0"/>
    <xf numFmtId="167" fontId="30" fillId="0" borderId="0"/>
    <xf numFmtId="167" fontId="30" fillId="0" borderId="0"/>
    <xf numFmtId="0" fontId="29" fillId="0" borderId="0"/>
    <xf numFmtId="0" fontId="29" fillId="0" borderId="0"/>
    <xf numFmtId="0" fontId="29" fillId="0" borderId="0"/>
    <xf numFmtId="0" fontId="29" fillId="0" borderId="0"/>
    <xf numFmtId="0" fontId="29" fillId="0" borderId="0"/>
    <xf numFmtId="0" fontId="29" fillId="0" borderId="0"/>
    <xf numFmtId="167" fontId="30" fillId="0" borderId="0"/>
    <xf numFmtId="167" fontId="30" fillId="0" borderId="0"/>
    <xf numFmtId="167" fontId="30" fillId="0" borderId="0"/>
    <xf numFmtId="167" fontId="30" fillId="0" borderId="0"/>
    <xf numFmtId="167" fontId="30" fillId="0" borderId="0"/>
    <xf numFmtId="167"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7" fontId="30" fillId="0" borderId="0"/>
    <xf numFmtId="167" fontId="30" fillId="0" borderId="0"/>
    <xf numFmtId="167" fontId="30" fillId="0" borderId="0"/>
    <xf numFmtId="167" fontId="30" fillId="0" borderId="0"/>
    <xf numFmtId="167" fontId="30" fillId="0" borderId="0"/>
    <xf numFmtId="167" fontId="30" fillId="0" borderId="0"/>
    <xf numFmtId="167" fontId="30" fillId="0" borderId="0"/>
    <xf numFmtId="167" fontId="30" fillId="0" borderId="0"/>
    <xf numFmtId="167" fontId="30" fillId="0" borderId="0"/>
    <xf numFmtId="167" fontId="30" fillId="0" borderId="0"/>
    <xf numFmtId="167" fontId="30" fillId="0" borderId="0"/>
    <xf numFmtId="167" fontId="30" fillId="0" borderId="0"/>
    <xf numFmtId="167" fontId="30" fillId="0" borderId="0"/>
    <xf numFmtId="167" fontId="30" fillId="0" borderId="0"/>
    <xf numFmtId="167" fontId="30" fillId="0" borderId="0"/>
    <xf numFmtId="167" fontId="30" fillId="0" borderId="0"/>
    <xf numFmtId="167" fontId="30" fillId="0" borderId="0"/>
    <xf numFmtId="167" fontId="30" fillId="0" borderId="0"/>
    <xf numFmtId="167" fontId="30" fillId="0" borderId="0"/>
    <xf numFmtId="167"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166" fontId="30" fillId="0" borderId="0"/>
    <xf numFmtId="166" fontId="30" fillId="0" borderId="0"/>
    <xf numFmtId="167" fontId="30" fillId="0" borderId="0"/>
    <xf numFmtId="167" fontId="30" fillId="0" borderId="0"/>
    <xf numFmtId="167" fontId="30" fillId="0" borderId="0"/>
    <xf numFmtId="167" fontId="30" fillId="0" borderId="0"/>
    <xf numFmtId="0" fontId="29" fillId="0" borderId="0"/>
    <xf numFmtId="0" fontId="29" fillId="0" borderId="0"/>
    <xf numFmtId="0" fontId="29" fillId="0" borderId="0"/>
    <xf numFmtId="167" fontId="30" fillId="0" borderId="0"/>
    <xf numFmtId="167" fontId="30" fillId="0" borderId="0"/>
    <xf numFmtId="167" fontId="30" fillId="0" borderId="0"/>
    <xf numFmtId="167" fontId="30" fillId="0" borderId="0"/>
    <xf numFmtId="167" fontId="30" fillId="0" borderId="0"/>
    <xf numFmtId="167" fontId="30" fillId="0" borderId="0"/>
    <xf numFmtId="167" fontId="30" fillId="0" borderId="0"/>
    <xf numFmtId="167" fontId="30" fillId="0" borderId="0"/>
    <xf numFmtId="0" fontId="29" fillId="0" borderId="0"/>
    <xf numFmtId="0" fontId="29" fillId="0" borderId="0"/>
    <xf numFmtId="0" fontId="29" fillId="0" borderId="0"/>
    <xf numFmtId="0" fontId="29" fillId="0" borderId="0"/>
    <xf numFmtId="167" fontId="30" fillId="0" borderId="0"/>
    <xf numFmtId="167" fontId="30" fillId="0" borderId="0"/>
    <xf numFmtId="167" fontId="30" fillId="0" borderId="0"/>
    <xf numFmtId="167" fontId="30" fillId="0" borderId="0"/>
    <xf numFmtId="167" fontId="30" fillId="0" borderId="0"/>
    <xf numFmtId="167" fontId="30" fillId="0" borderId="0"/>
    <xf numFmtId="167" fontId="30" fillId="0" borderId="0"/>
    <xf numFmtId="167" fontId="30" fillId="0" borderId="0"/>
    <xf numFmtId="167" fontId="30" fillId="0" borderId="0"/>
    <xf numFmtId="167" fontId="30" fillId="0" borderId="0"/>
    <xf numFmtId="167" fontId="30" fillId="0" borderId="0"/>
    <xf numFmtId="167" fontId="30"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19" fillId="0" borderId="0"/>
    <xf numFmtId="0" fontId="1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5" fontId="30" fillId="0" borderId="0"/>
    <xf numFmtId="166" fontId="30" fillId="0" borderId="0"/>
    <xf numFmtId="166" fontId="30" fillId="0" borderId="0"/>
    <xf numFmtId="166" fontId="30" fillId="0" borderId="0"/>
    <xf numFmtId="167" fontId="30" fillId="0" borderId="0"/>
    <xf numFmtId="167" fontId="30" fillId="0" borderId="0"/>
    <xf numFmtId="167" fontId="30" fillId="0" borderId="0"/>
    <xf numFmtId="167" fontId="30" fillId="0" borderId="0"/>
    <xf numFmtId="167" fontId="30" fillId="0" borderId="0"/>
    <xf numFmtId="167" fontId="30" fillId="0" borderId="0"/>
    <xf numFmtId="167" fontId="30" fillId="0" borderId="0"/>
    <xf numFmtId="167" fontId="30" fillId="0" borderId="0"/>
    <xf numFmtId="167" fontId="30" fillId="0" borderId="0"/>
    <xf numFmtId="167" fontId="30" fillId="0" borderId="0"/>
    <xf numFmtId="167" fontId="30" fillId="0" borderId="0"/>
    <xf numFmtId="167" fontId="30" fillId="0" borderId="0"/>
    <xf numFmtId="167" fontId="30" fillId="0" borderId="0"/>
    <xf numFmtId="167" fontId="30" fillId="0" borderId="0"/>
    <xf numFmtId="167" fontId="30" fillId="0" borderId="0"/>
    <xf numFmtId="167" fontId="30" fillId="0" borderId="0"/>
    <xf numFmtId="167" fontId="30" fillId="0" borderId="0"/>
    <xf numFmtId="167" fontId="30" fillId="0" borderId="0"/>
    <xf numFmtId="167" fontId="30" fillId="0" borderId="0"/>
    <xf numFmtId="167"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7" fontId="30" fillId="0" borderId="0"/>
    <xf numFmtId="166" fontId="30" fillId="0" borderId="0"/>
    <xf numFmtId="166" fontId="30" fillId="0" borderId="0"/>
    <xf numFmtId="166" fontId="30" fillId="0" borderId="0"/>
    <xf numFmtId="167" fontId="30" fillId="0" borderId="0"/>
    <xf numFmtId="167" fontId="30" fillId="0" borderId="0"/>
    <xf numFmtId="167" fontId="30" fillId="0" borderId="0"/>
    <xf numFmtId="167" fontId="30" fillId="0" borderId="0"/>
    <xf numFmtId="167" fontId="30" fillId="0" borderId="0"/>
    <xf numFmtId="167" fontId="30" fillId="0" borderId="0"/>
    <xf numFmtId="167" fontId="30" fillId="0" borderId="0"/>
    <xf numFmtId="167" fontId="30" fillId="0" borderId="0"/>
    <xf numFmtId="167"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7" fontId="30" fillId="0" borderId="0"/>
    <xf numFmtId="0" fontId="29" fillId="0" borderId="0"/>
    <xf numFmtId="167" fontId="30" fillId="0" borderId="0"/>
    <xf numFmtId="0" fontId="29" fillId="0" borderId="0"/>
    <xf numFmtId="0" fontId="29" fillId="0" borderId="0"/>
    <xf numFmtId="0" fontId="29" fillId="0" borderId="0"/>
    <xf numFmtId="167"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7" fontId="30" fillId="0" borderId="0"/>
    <xf numFmtId="167" fontId="30" fillId="0" borderId="0"/>
    <xf numFmtId="167" fontId="30" fillId="0" borderId="0"/>
    <xf numFmtId="167" fontId="30" fillId="0" borderId="0"/>
    <xf numFmtId="167" fontId="30" fillId="0" borderId="0"/>
    <xf numFmtId="167" fontId="30" fillId="0" borderId="0"/>
    <xf numFmtId="0" fontId="29" fillId="0" borderId="0"/>
    <xf numFmtId="167" fontId="30" fillId="0" borderId="0"/>
    <xf numFmtId="167" fontId="30" fillId="0" borderId="0"/>
    <xf numFmtId="167" fontId="30" fillId="0" borderId="0"/>
    <xf numFmtId="0" fontId="29" fillId="0" borderId="0"/>
    <xf numFmtId="167" fontId="30" fillId="0" borderId="0"/>
    <xf numFmtId="167" fontId="30" fillId="0" borderId="0"/>
    <xf numFmtId="167" fontId="30" fillId="0" borderId="0"/>
    <xf numFmtId="0" fontId="29" fillId="0" borderId="0"/>
    <xf numFmtId="0" fontId="29" fillId="0" borderId="0"/>
    <xf numFmtId="0" fontId="29" fillId="0" borderId="0"/>
    <xf numFmtId="0" fontId="29" fillId="0" borderId="0"/>
    <xf numFmtId="0" fontId="29" fillId="0" borderId="0"/>
    <xf numFmtId="0" fontId="29" fillId="0" borderId="0"/>
    <xf numFmtId="167" fontId="30" fillId="0" borderId="0"/>
    <xf numFmtId="166" fontId="30" fillId="0" borderId="0"/>
    <xf numFmtId="166" fontId="30" fillId="0" borderId="0"/>
    <xf numFmtId="166" fontId="30" fillId="0" borderId="0"/>
    <xf numFmtId="167" fontId="30" fillId="0" borderId="0"/>
    <xf numFmtId="167" fontId="30" fillId="0" borderId="0"/>
    <xf numFmtId="167" fontId="30" fillId="0" borderId="0"/>
    <xf numFmtId="0" fontId="29" fillId="0" borderId="0"/>
    <xf numFmtId="167" fontId="30" fillId="0" borderId="0"/>
    <xf numFmtId="167" fontId="30" fillId="0" borderId="0"/>
    <xf numFmtId="167" fontId="30" fillId="0" borderId="0"/>
    <xf numFmtId="167" fontId="30" fillId="0" borderId="0"/>
    <xf numFmtId="167" fontId="30" fillId="0" borderId="0"/>
    <xf numFmtId="167" fontId="30" fillId="0" borderId="0"/>
    <xf numFmtId="167" fontId="30" fillId="0" borderId="0"/>
    <xf numFmtId="167" fontId="30" fillId="0" borderId="0"/>
    <xf numFmtId="167" fontId="30" fillId="0" borderId="0"/>
    <xf numFmtId="167" fontId="30" fillId="0" borderId="0"/>
    <xf numFmtId="0" fontId="29" fillId="0" borderId="0"/>
    <xf numFmtId="167" fontId="30" fillId="0" borderId="0"/>
    <xf numFmtId="0" fontId="29" fillId="0" borderId="0"/>
    <xf numFmtId="0" fontId="29" fillId="0" borderId="0"/>
    <xf numFmtId="0" fontId="29" fillId="0" borderId="0"/>
    <xf numFmtId="0" fontId="29" fillId="0" borderId="0"/>
    <xf numFmtId="167" fontId="30" fillId="0" borderId="0"/>
    <xf numFmtId="167" fontId="30" fillId="0" borderId="0"/>
    <xf numFmtId="167" fontId="30" fillId="0" borderId="0"/>
    <xf numFmtId="167" fontId="30" fillId="0" borderId="0"/>
    <xf numFmtId="167"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7"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7"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166" fontId="30" fillId="0" borderId="0"/>
    <xf numFmtId="0" fontId="29"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7" fontId="30" fillId="0" borderId="0"/>
    <xf numFmtId="166" fontId="30" fillId="0" borderId="0"/>
    <xf numFmtId="166" fontId="30" fillId="0" borderId="0"/>
    <xf numFmtId="166" fontId="30" fillId="0" borderId="0"/>
    <xf numFmtId="167" fontId="30" fillId="0" borderId="0"/>
    <xf numFmtId="0" fontId="29" fillId="0" borderId="0"/>
    <xf numFmtId="167" fontId="30" fillId="0" borderId="0"/>
    <xf numFmtId="167" fontId="30" fillId="0" borderId="0"/>
    <xf numFmtId="167" fontId="30" fillId="0" borderId="0"/>
    <xf numFmtId="167" fontId="30" fillId="0" borderId="0"/>
    <xf numFmtId="167" fontId="30" fillId="0" borderId="0"/>
    <xf numFmtId="166" fontId="30" fillId="0" borderId="0"/>
    <xf numFmtId="0" fontId="19" fillId="0" borderId="0"/>
    <xf numFmtId="0" fontId="19" fillId="0" borderId="0"/>
    <xf numFmtId="0" fontId="19" fillId="0" borderId="0"/>
    <xf numFmtId="166" fontId="30" fillId="0" borderId="0"/>
    <xf numFmtId="0" fontId="29" fillId="0" borderId="0"/>
    <xf numFmtId="0" fontId="29" fillId="0" borderId="0"/>
    <xf numFmtId="166" fontId="30" fillId="0" borderId="0"/>
    <xf numFmtId="0" fontId="29" fillId="0" borderId="0"/>
    <xf numFmtId="0" fontId="2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9" fillId="0" borderId="0"/>
    <xf numFmtId="166" fontId="30" fillId="0" borderId="0"/>
    <xf numFmtId="0" fontId="29" fillId="0" borderId="0"/>
    <xf numFmtId="166" fontId="30" fillId="0" borderId="0"/>
    <xf numFmtId="166" fontId="3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9" fillId="0" borderId="0"/>
    <xf numFmtId="0" fontId="19" fillId="0" borderId="0"/>
    <xf numFmtId="0" fontId="29" fillId="0" borderId="0"/>
    <xf numFmtId="0" fontId="29" fillId="0" borderId="0"/>
    <xf numFmtId="0" fontId="29" fillId="0" borderId="0"/>
    <xf numFmtId="0" fontId="2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9" fillId="0" borderId="0"/>
    <xf numFmtId="0" fontId="19" fillId="0" borderId="0"/>
    <xf numFmtId="0" fontId="1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9" fillId="0" borderId="0"/>
    <xf numFmtId="0" fontId="19" fillId="0" borderId="0"/>
    <xf numFmtId="0" fontId="19" fillId="0" borderId="0"/>
    <xf numFmtId="0" fontId="19" fillId="0" borderId="0"/>
    <xf numFmtId="0" fontId="1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9" fillId="0" borderId="0"/>
    <xf numFmtId="0" fontId="19" fillId="0" borderId="0"/>
    <xf numFmtId="0" fontId="19" fillId="0" borderId="0"/>
    <xf numFmtId="0" fontId="19" fillId="0" borderId="0"/>
    <xf numFmtId="0" fontId="19" fillId="0" borderId="0"/>
    <xf numFmtId="0" fontId="29" fillId="0" borderId="0"/>
    <xf numFmtId="0" fontId="19" fillId="0" borderId="0"/>
    <xf numFmtId="0" fontId="19" fillId="0" borderId="0"/>
    <xf numFmtId="0" fontId="19" fillId="0" borderId="0"/>
    <xf numFmtId="0" fontId="1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9" fillId="0" borderId="0"/>
    <xf numFmtId="0" fontId="19" fillId="0" borderId="0"/>
    <xf numFmtId="0" fontId="19" fillId="0" borderId="0"/>
    <xf numFmtId="0" fontId="19" fillId="0" borderId="0"/>
    <xf numFmtId="0" fontId="19" fillId="0" borderId="0"/>
    <xf numFmtId="0" fontId="29" fillId="0" borderId="0"/>
    <xf numFmtId="0" fontId="19" fillId="0" borderId="0"/>
    <xf numFmtId="0" fontId="19" fillId="0" borderId="0"/>
    <xf numFmtId="0" fontId="19" fillId="0" borderId="0"/>
    <xf numFmtId="0" fontId="1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9" fillId="0" borderId="0"/>
    <xf numFmtId="0" fontId="19" fillId="0" borderId="0"/>
    <xf numFmtId="0" fontId="19" fillId="0" borderId="0"/>
    <xf numFmtId="0" fontId="19" fillId="0" borderId="0"/>
    <xf numFmtId="0" fontId="19" fillId="0" borderId="0"/>
    <xf numFmtId="0" fontId="29" fillId="0" borderId="0"/>
    <xf numFmtId="0" fontId="19" fillId="0" borderId="0"/>
    <xf numFmtId="0" fontId="19" fillId="0" borderId="0"/>
    <xf numFmtId="0" fontId="19" fillId="0" borderId="0"/>
    <xf numFmtId="0" fontId="1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9" fillId="0" borderId="0"/>
    <xf numFmtId="0" fontId="19" fillId="0" borderId="0"/>
    <xf numFmtId="0" fontId="19" fillId="0" borderId="0"/>
    <xf numFmtId="0" fontId="19" fillId="0" borderId="0"/>
    <xf numFmtId="0" fontId="19" fillId="0" borderId="0"/>
    <xf numFmtId="0" fontId="29" fillId="0" borderId="0"/>
    <xf numFmtId="0" fontId="19" fillId="0" borderId="0"/>
    <xf numFmtId="0" fontId="19" fillId="0" borderId="0"/>
    <xf numFmtId="0" fontId="19" fillId="0" borderId="0"/>
    <xf numFmtId="0" fontId="1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9" fillId="0" borderId="0"/>
    <xf numFmtId="0" fontId="19" fillId="0" borderId="0"/>
    <xf numFmtId="0" fontId="19" fillId="0" borderId="0"/>
    <xf numFmtId="0" fontId="19" fillId="0" borderId="0"/>
    <xf numFmtId="0" fontId="19" fillId="0" borderId="0"/>
    <xf numFmtId="0" fontId="29" fillId="0" borderId="0"/>
    <xf numFmtId="0" fontId="19" fillId="0" borderId="0"/>
    <xf numFmtId="0" fontId="19" fillId="0" borderId="0"/>
    <xf numFmtId="0" fontId="19" fillId="0" borderId="0"/>
    <xf numFmtId="0" fontId="1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9" fillId="0" borderId="0"/>
    <xf numFmtId="0" fontId="19" fillId="0" borderId="0"/>
    <xf numFmtId="0" fontId="19" fillId="0" borderId="0"/>
    <xf numFmtId="0" fontId="19" fillId="0" borderId="0"/>
    <xf numFmtId="0" fontId="19" fillId="0" borderId="0"/>
    <xf numFmtId="0" fontId="29" fillId="0" borderId="0"/>
    <xf numFmtId="0" fontId="19" fillId="0" borderId="0"/>
    <xf numFmtId="0" fontId="19" fillId="0" borderId="0"/>
    <xf numFmtId="0" fontId="19" fillId="0" borderId="0"/>
    <xf numFmtId="0" fontId="1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9" fillId="0" borderId="0"/>
    <xf numFmtId="0" fontId="19" fillId="0" borderId="0"/>
    <xf numFmtId="0" fontId="19" fillId="0" borderId="0"/>
    <xf numFmtId="0" fontId="19" fillId="0" borderId="0"/>
    <xf numFmtId="0" fontId="19" fillId="0" borderId="0"/>
    <xf numFmtId="0" fontId="2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9" fillId="0" borderId="0"/>
    <xf numFmtId="0" fontId="19" fillId="0" borderId="0"/>
    <xf numFmtId="0" fontId="29" fillId="0" borderId="0"/>
    <xf numFmtId="0" fontId="19" fillId="0" borderId="0"/>
    <xf numFmtId="0" fontId="29" fillId="0" borderId="0"/>
    <xf numFmtId="0" fontId="2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9" fillId="0" borderId="0"/>
    <xf numFmtId="0" fontId="19" fillId="0" borderId="0"/>
    <xf numFmtId="0" fontId="29" fillId="0" borderId="0"/>
    <xf numFmtId="0" fontId="19" fillId="0" borderId="0"/>
    <xf numFmtId="0" fontId="29" fillId="0" borderId="0"/>
    <xf numFmtId="0" fontId="19" fillId="0" borderId="0"/>
    <xf numFmtId="0" fontId="29" fillId="0" borderId="0"/>
    <xf numFmtId="0" fontId="19" fillId="0" borderId="0"/>
    <xf numFmtId="0" fontId="2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9" fillId="0" borderId="0"/>
    <xf numFmtId="0" fontId="19" fillId="0" borderId="0"/>
    <xf numFmtId="0" fontId="19" fillId="0" borderId="0"/>
    <xf numFmtId="0" fontId="19" fillId="0" borderId="0"/>
    <xf numFmtId="0" fontId="1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9" fillId="0" borderId="0"/>
    <xf numFmtId="0" fontId="19" fillId="0" borderId="0"/>
    <xf numFmtId="0" fontId="19" fillId="0" borderId="0"/>
    <xf numFmtId="0" fontId="19" fillId="0" borderId="0"/>
    <xf numFmtId="0" fontId="1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9" fillId="0" borderId="0"/>
    <xf numFmtId="0" fontId="29" fillId="0" borderId="0"/>
    <xf numFmtId="0" fontId="29" fillId="0" borderId="0"/>
    <xf numFmtId="0" fontId="29" fillId="0" borderId="0"/>
    <xf numFmtId="0" fontId="29" fillId="0" borderId="0"/>
    <xf numFmtId="0" fontId="19" fillId="0" borderId="0"/>
    <xf numFmtId="0" fontId="19" fillId="0" borderId="0"/>
    <xf numFmtId="0" fontId="2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9" fillId="0" borderId="0"/>
    <xf numFmtId="0" fontId="19" fillId="0" borderId="0"/>
    <xf numFmtId="0" fontId="29" fillId="0" borderId="0"/>
    <xf numFmtId="0" fontId="19" fillId="0" borderId="0"/>
    <xf numFmtId="0" fontId="29" fillId="0" borderId="0"/>
    <xf numFmtId="0" fontId="19" fillId="0" borderId="0"/>
    <xf numFmtId="0" fontId="29" fillId="0" borderId="0"/>
    <xf numFmtId="0" fontId="19" fillId="0" borderId="0"/>
    <xf numFmtId="0" fontId="29" fillId="0" borderId="0"/>
    <xf numFmtId="0" fontId="19" fillId="0" borderId="0"/>
    <xf numFmtId="0" fontId="29" fillId="0" borderId="0"/>
    <xf numFmtId="0" fontId="19" fillId="0" borderId="0"/>
    <xf numFmtId="0" fontId="29" fillId="0" borderId="0"/>
    <xf numFmtId="0" fontId="19" fillId="0" borderId="0"/>
    <xf numFmtId="0" fontId="29" fillId="0" borderId="0"/>
    <xf numFmtId="0" fontId="19" fillId="0" borderId="0"/>
    <xf numFmtId="0" fontId="29" fillId="0" borderId="0"/>
    <xf numFmtId="0" fontId="2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9" fillId="0" borderId="0"/>
    <xf numFmtId="0" fontId="29" fillId="0" borderId="0"/>
    <xf numFmtId="0" fontId="29" fillId="0" borderId="0"/>
    <xf numFmtId="0" fontId="29" fillId="0" borderId="0"/>
    <xf numFmtId="0" fontId="29" fillId="0" borderId="0"/>
    <xf numFmtId="0" fontId="19" fillId="0" borderId="0"/>
    <xf numFmtId="0" fontId="19" fillId="0" borderId="0"/>
    <xf numFmtId="0" fontId="29" fillId="0" borderId="0"/>
    <xf numFmtId="0" fontId="19" fillId="0" borderId="0"/>
    <xf numFmtId="0" fontId="19" fillId="0" borderId="0"/>
    <xf numFmtId="0" fontId="19" fillId="0" borderId="0"/>
    <xf numFmtId="0" fontId="2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9" fillId="0" borderId="0"/>
    <xf numFmtId="0" fontId="19" fillId="0" borderId="0"/>
    <xf numFmtId="0" fontId="29" fillId="0" borderId="0"/>
    <xf numFmtId="0" fontId="19" fillId="0" borderId="0"/>
    <xf numFmtId="0" fontId="29" fillId="0" borderId="0"/>
    <xf numFmtId="0" fontId="19" fillId="0" borderId="0"/>
    <xf numFmtId="0" fontId="29" fillId="0" borderId="0"/>
    <xf numFmtId="0" fontId="19" fillId="0" borderId="0"/>
    <xf numFmtId="0" fontId="29" fillId="0" borderId="0"/>
    <xf numFmtId="0" fontId="19" fillId="0" borderId="0"/>
    <xf numFmtId="0" fontId="29" fillId="0" borderId="0"/>
    <xf numFmtId="0" fontId="19" fillId="0" borderId="0"/>
    <xf numFmtId="0" fontId="29" fillId="0" borderId="0"/>
    <xf numFmtId="0" fontId="19" fillId="0" borderId="0"/>
    <xf numFmtId="0" fontId="29" fillId="0" borderId="0"/>
    <xf numFmtId="0" fontId="19" fillId="0" borderId="0"/>
    <xf numFmtId="0" fontId="29" fillId="0" borderId="0"/>
    <xf numFmtId="0" fontId="2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9" fillId="0" borderId="0"/>
    <xf numFmtId="0" fontId="19" fillId="0" borderId="0"/>
    <xf numFmtId="0" fontId="19" fillId="0" borderId="0"/>
    <xf numFmtId="0" fontId="19" fillId="0" borderId="0"/>
    <xf numFmtId="0" fontId="1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9" fillId="0" borderId="0"/>
    <xf numFmtId="0" fontId="19" fillId="0" borderId="0"/>
    <xf numFmtId="0" fontId="19" fillId="0" borderId="0"/>
    <xf numFmtId="0" fontId="19" fillId="0" borderId="0"/>
    <xf numFmtId="0" fontId="19" fillId="0" borderId="0"/>
    <xf numFmtId="0" fontId="29" fillId="0" borderId="0"/>
    <xf numFmtId="0" fontId="19" fillId="0" borderId="0"/>
    <xf numFmtId="0" fontId="19" fillId="0" borderId="0"/>
    <xf numFmtId="0" fontId="19" fillId="0" borderId="0"/>
    <xf numFmtId="0" fontId="1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9" fillId="0" borderId="0"/>
    <xf numFmtId="0" fontId="19" fillId="0" borderId="0"/>
    <xf numFmtId="0" fontId="19" fillId="0" borderId="0"/>
    <xf numFmtId="0" fontId="19" fillId="0" borderId="0"/>
    <xf numFmtId="0" fontId="19" fillId="0" borderId="0"/>
    <xf numFmtId="0" fontId="29" fillId="0" borderId="0"/>
    <xf numFmtId="0" fontId="19" fillId="0" borderId="0"/>
    <xf numFmtId="0" fontId="19" fillId="0" borderId="0"/>
    <xf numFmtId="0" fontId="19" fillId="0" borderId="0"/>
    <xf numFmtId="0" fontId="1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9" fillId="0" borderId="0"/>
    <xf numFmtId="0" fontId="19" fillId="0" borderId="0"/>
    <xf numFmtId="0" fontId="19" fillId="0" borderId="0"/>
    <xf numFmtId="0" fontId="19" fillId="0" borderId="0"/>
    <xf numFmtId="0" fontId="19" fillId="0" borderId="0"/>
    <xf numFmtId="0" fontId="29" fillId="0" borderId="0"/>
    <xf numFmtId="0" fontId="19" fillId="0" borderId="0"/>
    <xf numFmtId="0" fontId="19" fillId="0" borderId="0"/>
    <xf numFmtId="0" fontId="19" fillId="0" borderId="0"/>
    <xf numFmtId="0" fontId="1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9" fillId="0" borderId="0"/>
    <xf numFmtId="0" fontId="19" fillId="0" borderId="0"/>
    <xf numFmtId="0" fontId="19" fillId="0" borderId="0"/>
    <xf numFmtId="0" fontId="19" fillId="0" borderId="0"/>
    <xf numFmtId="0" fontId="19" fillId="0" borderId="0"/>
    <xf numFmtId="0" fontId="29" fillId="0" borderId="0"/>
    <xf numFmtId="0" fontId="19" fillId="0" borderId="0"/>
    <xf numFmtId="0" fontId="19" fillId="0" borderId="0"/>
    <xf numFmtId="0" fontId="19" fillId="0" borderId="0"/>
    <xf numFmtId="0" fontId="1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9" fillId="0" borderId="0"/>
    <xf numFmtId="0" fontId="19" fillId="0" borderId="0"/>
    <xf numFmtId="0" fontId="19" fillId="0" borderId="0"/>
    <xf numFmtId="0" fontId="19" fillId="0" borderId="0"/>
    <xf numFmtId="0" fontId="19" fillId="0" borderId="0"/>
    <xf numFmtId="0" fontId="29" fillId="0" borderId="0"/>
    <xf numFmtId="0" fontId="19" fillId="0" borderId="0"/>
    <xf numFmtId="0" fontId="19" fillId="0" borderId="0"/>
    <xf numFmtId="0" fontId="19" fillId="0" borderId="0"/>
    <xf numFmtId="0" fontId="1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9" fillId="0" borderId="0"/>
    <xf numFmtId="0" fontId="19" fillId="0" borderId="0"/>
    <xf numFmtId="0" fontId="19" fillId="0" borderId="0"/>
    <xf numFmtId="0" fontId="19" fillId="0" borderId="0"/>
    <xf numFmtId="0" fontId="19" fillId="0" borderId="0"/>
    <xf numFmtId="0" fontId="29" fillId="0" borderId="0"/>
    <xf numFmtId="0" fontId="19" fillId="0" borderId="0"/>
    <xf numFmtId="0" fontId="19" fillId="0" borderId="0"/>
    <xf numFmtId="0" fontId="19" fillId="0" borderId="0"/>
    <xf numFmtId="0" fontId="1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9" fillId="0" borderId="0"/>
    <xf numFmtId="0" fontId="19" fillId="0" borderId="0"/>
    <xf numFmtId="0" fontId="19" fillId="0" borderId="0"/>
    <xf numFmtId="0" fontId="19" fillId="0" borderId="0"/>
    <xf numFmtId="0" fontId="19" fillId="0" borderId="0"/>
    <xf numFmtId="0" fontId="2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9" fillId="0" borderId="0"/>
    <xf numFmtId="0" fontId="19" fillId="0" borderId="0"/>
    <xf numFmtId="0" fontId="29" fillId="0" borderId="0"/>
    <xf numFmtId="0" fontId="19" fillId="0" borderId="0"/>
    <xf numFmtId="0" fontId="29" fillId="0" borderId="0"/>
    <xf numFmtId="0" fontId="2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9" fillId="0" borderId="0"/>
    <xf numFmtId="0" fontId="19" fillId="0" borderId="0"/>
    <xf numFmtId="0" fontId="29" fillId="0" borderId="0"/>
    <xf numFmtId="0" fontId="19" fillId="0" borderId="0"/>
    <xf numFmtId="0" fontId="29" fillId="0" borderId="0"/>
    <xf numFmtId="0" fontId="19" fillId="0" borderId="0"/>
    <xf numFmtId="0" fontId="29" fillId="0" borderId="0"/>
    <xf numFmtId="0" fontId="19" fillId="0" borderId="0"/>
    <xf numFmtId="0" fontId="2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9" fillId="0" borderId="0"/>
    <xf numFmtId="0" fontId="19" fillId="0" borderId="0"/>
    <xf numFmtId="0" fontId="19" fillId="0" borderId="0"/>
    <xf numFmtId="0" fontId="19" fillId="0" borderId="0"/>
    <xf numFmtId="0" fontId="1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9" fillId="0" borderId="0"/>
    <xf numFmtId="0" fontId="19" fillId="0" borderId="0"/>
    <xf numFmtId="0" fontId="19" fillId="0" borderId="0"/>
    <xf numFmtId="0" fontId="19" fillId="0" borderId="0"/>
    <xf numFmtId="0" fontId="1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9" fillId="0" borderId="0"/>
    <xf numFmtId="0" fontId="19" fillId="0" borderId="0"/>
    <xf numFmtId="0" fontId="29" fillId="0" borderId="0"/>
    <xf numFmtId="0" fontId="19" fillId="0" borderId="0"/>
    <xf numFmtId="0" fontId="29" fillId="0" borderId="0"/>
    <xf numFmtId="0" fontId="2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9" fillId="0" borderId="0"/>
    <xf numFmtId="0" fontId="19" fillId="0" borderId="0"/>
    <xf numFmtId="0" fontId="29" fillId="0" borderId="0"/>
    <xf numFmtId="0" fontId="19" fillId="0" borderId="0"/>
    <xf numFmtId="0" fontId="29" fillId="0" borderId="0"/>
    <xf numFmtId="0" fontId="19" fillId="0" borderId="0"/>
    <xf numFmtId="0" fontId="29" fillId="0" borderId="0"/>
    <xf numFmtId="0" fontId="19" fillId="0" borderId="0"/>
    <xf numFmtId="0" fontId="2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9" fillId="0" borderId="0"/>
    <xf numFmtId="0" fontId="29" fillId="0" borderId="0"/>
    <xf numFmtId="0" fontId="29" fillId="0" borderId="0"/>
    <xf numFmtId="0" fontId="29" fillId="0" borderId="0"/>
    <xf numFmtId="0" fontId="29" fillId="0" borderId="0"/>
    <xf numFmtId="0" fontId="19" fillId="0" borderId="0"/>
    <xf numFmtId="0" fontId="19" fillId="0" borderId="0"/>
    <xf numFmtId="0" fontId="2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9" fillId="0" borderId="0"/>
    <xf numFmtId="0" fontId="19" fillId="0" borderId="0"/>
    <xf numFmtId="0" fontId="29" fillId="0" borderId="0"/>
    <xf numFmtId="0" fontId="19" fillId="0" borderId="0"/>
    <xf numFmtId="0" fontId="29" fillId="0" borderId="0"/>
    <xf numFmtId="0" fontId="19" fillId="0" borderId="0"/>
    <xf numFmtId="0" fontId="29" fillId="0" borderId="0"/>
    <xf numFmtId="0" fontId="19" fillId="0" borderId="0"/>
    <xf numFmtId="0" fontId="29" fillId="0" borderId="0"/>
    <xf numFmtId="0" fontId="19" fillId="0" borderId="0"/>
    <xf numFmtId="0" fontId="29" fillId="0" borderId="0"/>
    <xf numFmtId="0" fontId="19" fillId="0" borderId="0"/>
    <xf numFmtId="0" fontId="29" fillId="0" borderId="0"/>
    <xf numFmtId="0" fontId="19" fillId="0" borderId="0"/>
    <xf numFmtId="0" fontId="29" fillId="0" borderId="0"/>
    <xf numFmtId="0" fontId="19" fillId="0" borderId="0"/>
    <xf numFmtId="0" fontId="29" fillId="0" borderId="0"/>
    <xf numFmtId="0" fontId="2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6" fontId="30"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166" fontId="30" fillId="0" borderId="0"/>
    <xf numFmtId="0" fontId="29" fillId="0" borderId="0"/>
    <xf numFmtId="166" fontId="30" fillId="0" borderId="0"/>
    <xf numFmtId="0" fontId="29" fillId="0" borderId="0"/>
    <xf numFmtId="166" fontId="30"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9" fillId="0" borderId="0"/>
    <xf numFmtId="0" fontId="19" fillId="0" borderId="0"/>
    <xf numFmtId="0" fontId="19" fillId="0" borderId="0"/>
    <xf numFmtId="0" fontId="19" fillId="0" borderId="0"/>
    <xf numFmtId="0" fontId="1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9" fillId="0" borderId="0"/>
    <xf numFmtId="0" fontId="19" fillId="0" borderId="0"/>
    <xf numFmtId="0" fontId="19" fillId="0" borderId="0"/>
    <xf numFmtId="0" fontId="19" fillId="0" borderId="0"/>
    <xf numFmtId="0" fontId="19" fillId="0" borderId="0"/>
    <xf numFmtId="0" fontId="29" fillId="0" borderId="0"/>
    <xf numFmtId="0" fontId="19" fillId="0" borderId="0"/>
    <xf numFmtId="0" fontId="19" fillId="0" borderId="0"/>
    <xf numFmtId="0" fontId="19" fillId="0" borderId="0"/>
    <xf numFmtId="0" fontId="1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9" fillId="0" borderId="0"/>
    <xf numFmtId="0" fontId="19" fillId="0" borderId="0"/>
    <xf numFmtId="0" fontId="19" fillId="0" borderId="0"/>
    <xf numFmtId="0" fontId="19" fillId="0" borderId="0"/>
    <xf numFmtId="0" fontId="19" fillId="0" borderId="0"/>
    <xf numFmtId="0" fontId="29" fillId="0" borderId="0"/>
    <xf numFmtId="0" fontId="19" fillId="0" borderId="0"/>
    <xf numFmtId="0" fontId="19" fillId="0" borderId="0"/>
    <xf numFmtId="0" fontId="19" fillId="0" borderId="0"/>
    <xf numFmtId="0" fontId="1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9" fillId="0" borderId="0"/>
    <xf numFmtId="0" fontId="19" fillId="0" borderId="0"/>
    <xf numFmtId="0" fontId="19" fillId="0" borderId="0"/>
    <xf numFmtId="0" fontId="19" fillId="0" borderId="0"/>
    <xf numFmtId="0" fontId="19" fillId="0" borderId="0"/>
    <xf numFmtId="0" fontId="29" fillId="0" borderId="0"/>
    <xf numFmtId="0" fontId="19" fillId="0" borderId="0"/>
    <xf numFmtId="0" fontId="19" fillId="0" borderId="0"/>
    <xf numFmtId="0" fontId="19" fillId="0" borderId="0"/>
    <xf numFmtId="0" fontId="1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9" fillId="0" borderId="0"/>
    <xf numFmtId="0" fontId="19" fillId="0" borderId="0"/>
    <xf numFmtId="0" fontId="19" fillId="0" borderId="0"/>
    <xf numFmtId="0" fontId="19" fillId="0" borderId="0"/>
    <xf numFmtId="0" fontId="19" fillId="0" borderId="0"/>
    <xf numFmtId="0" fontId="29" fillId="0" borderId="0"/>
    <xf numFmtId="0" fontId="19" fillId="0" borderId="0"/>
    <xf numFmtId="0" fontId="19" fillId="0" borderId="0"/>
    <xf numFmtId="0" fontId="19" fillId="0" borderId="0"/>
    <xf numFmtId="0" fontId="1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9" fillId="0" borderId="0"/>
    <xf numFmtId="0" fontId="19" fillId="0" borderId="0"/>
    <xf numFmtId="0" fontId="19" fillId="0" borderId="0"/>
    <xf numFmtId="0" fontId="19" fillId="0" borderId="0"/>
    <xf numFmtId="0" fontId="19" fillId="0" borderId="0"/>
    <xf numFmtId="0" fontId="29" fillId="0" borderId="0"/>
    <xf numFmtId="0" fontId="19" fillId="0" borderId="0"/>
    <xf numFmtId="0" fontId="19" fillId="0" borderId="0"/>
    <xf numFmtId="0" fontId="19" fillId="0" borderId="0"/>
    <xf numFmtId="0" fontId="1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9" fillId="0" borderId="0"/>
    <xf numFmtId="0" fontId="19" fillId="0" borderId="0"/>
    <xf numFmtId="0" fontId="19" fillId="0" borderId="0"/>
    <xf numFmtId="0" fontId="19" fillId="0" borderId="0"/>
    <xf numFmtId="0" fontId="19" fillId="0" borderId="0"/>
    <xf numFmtId="0" fontId="29" fillId="0" borderId="0"/>
    <xf numFmtId="0" fontId="19" fillId="0" borderId="0"/>
    <xf numFmtId="0" fontId="19" fillId="0" borderId="0"/>
    <xf numFmtId="0" fontId="19" fillId="0" borderId="0"/>
    <xf numFmtId="0" fontId="1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9" fillId="0" borderId="0"/>
    <xf numFmtId="0" fontId="19" fillId="0" borderId="0"/>
    <xf numFmtId="0" fontId="19" fillId="0" borderId="0"/>
    <xf numFmtId="0" fontId="19" fillId="0" borderId="0"/>
    <xf numFmtId="0" fontId="19" fillId="0" borderId="0"/>
    <xf numFmtId="0" fontId="2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9" fillId="0" borderId="0"/>
    <xf numFmtId="0" fontId="19" fillId="0" borderId="0"/>
    <xf numFmtId="0" fontId="29" fillId="0" borderId="0"/>
    <xf numFmtId="0" fontId="19" fillId="0" borderId="0"/>
    <xf numFmtId="0" fontId="29" fillId="0" borderId="0"/>
    <xf numFmtId="0" fontId="2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9" fillId="0" borderId="0"/>
    <xf numFmtId="0" fontId="19" fillId="0" borderId="0"/>
    <xf numFmtId="0" fontId="29" fillId="0" borderId="0"/>
    <xf numFmtId="0" fontId="19" fillId="0" borderId="0"/>
    <xf numFmtId="0" fontId="29" fillId="0" borderId="0"/>
    <xf numFmtId="0" fontId="19" fillId="0" borderId="0"/>
    <xf numFmtId="0" fontId="29" fillId="0" borderId="0"/>
    <xf numFmtId="0" fontId="19" fillId="0" borderId="0"/>
    <xf numFmtId="0" fontId="2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9" fillId="0" borderId="0"/>
    <xf numFmtId="0" fontId="19" fillId="0" borderId="0"/>
    <xf numFmtId="0" fontId="19" fillId="0" borderId="0"/>
    <xf numFmtId="0" fontId="19" fillId="0" borderId="0"/>
    <xf numFmtId="0" fontId="1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9" fillId="0" borderId="0"/>
    <xf numFmtId="0" fontId="19" fillId="0" borderId="0"/>
    <xf numFmtId="0" fontId="19" fillId="0" borderId="0"/>
    <xf numFmtId="0" fontId="19" fillId="0" borderId="0"/>
    <xf numFmtId="0" fontId="1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9" fillId="0" borderId="0"/>
    <xf numFmtId="0" fontId="19" fillId="0" borderId="0"/>
    <xf numFmtId="0" fontId="29" fillId="0" borderId="0"/>
    <xf numFmtId="0" fontId="19" fillId="0" borderId="0"/>
    <xf numFmtId="0" fontId="29" fillId="0" borderId="0"/>
    <xf numFmtId="0" fontId="2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9" fillId="0" borderId="0"/>
    <xf numFmtId="0" fontId="19" fillId="0" borderId="0"/>
    <xf numFmtId="0" fontId="29" fillId="0" borderId="0"/>
    <xf numFmtId="0" fontId="19" fillId="0" borderId="0"/>
    <xf numFmtId="0" fontId="29" fillId="0" borderId="0"/>
    <xf numFmtId="0" fontId="19" fillId="0" borderId="0"/>
    <xf numFmtId="0" fontId="29" fillId="0" borderId="0"/>
    <xf numFmtId="0" fontId="19" fillId="0" borderId="0"/>
    <xf numFmtId="0" fontId="2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9" fillId="0" borderId="0"/>
    <xf numFmtId="0" fontId="29" fillId="0" borderId="0"/>
    <xf numFmtId="0" fontId="29" fillId="0" borderId="0"/>
    <xf numFmtId="0" fontId="29" fillId="0" borderId="0"/>
    <xf numFmtId="0" fontId="29" fillId="0" borderId="0"/>
    <xf numFmtId="0" fontId="19" fillId="0" borderId="0"/>
    <xf numFmtId="0" fontId="19" fillId="0" borderId="0"/>
    <xf numFmtId="0" fontId="2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9" fillId="0" borderId="0"/>
    <xf numFmtId="0" fontId="19" fillId="0" borderId="0"/>
    <xf numFmtId="0" fontId="29" fillId="0" borderId="0"/>
    <xf numFmtId="0" fontId="19" fillId="0" borderId="0"/>
    <xf numFmtId="0" fontId="29" fillId="0" borderId="0"/>
    <xf numFmtId="0" fontId="19" fillId="0" borderId="0"/>
    <xf numFmtId="0" fontId="29" fillId="0" borderId="0"/>
    <xf numFmtId="0" fontId="19" fillId="0" borderId="0"/>
    <xf numFmtId="0" fontId="29" fillId="0" borderId="0"/>
    <xf numFmtId="0" fontId="19" fillId="0" borderId="0"/>
    <xf numFmtId="0" fontId="29" fillId="0" borderId="0"/>
    <xf numFmtId="0" fontId="19" fillId="0" borderId="0"/>
    <xf numFmtId="0" fontId="29" fillId="0" borderId="0"/>
    <xf numFmtId="0" fontId="19" fillId="0" borderId="0"/>
    <xf numFmtId="0" fontId="29" fillId="0" borderId="0"/>
    <xf numFmtId="0" fontId="19" fillId="0" borderId="0"/>
    <xf numFmtId="0" fontId="29" fillId="0" borderId="0"/>
    <xf numFmtId="0" fontId="2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9" fillId="0" borderId="0"/>
    <xf numFmtId="0" fontId="19" fillId="0" borderId="0"/>
    <xf numFmtId="0" fontId="19" fillId="0" borderId="0"/>
    <xf numFmtId="0" fontId="19" fillId="0" borderId="0"/>
    <xf numFmtId="0" fontId="1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9" fillId="0" borderId="0"/>
    <xf numFmtId="0" fontId="19" fillId="0" borderId="0"/>
    <xf numFmtId="0" fontId="19" fillId="0" borderId="0"/>
    <xf numFmtId="0" fontId="19" fillId="0" borderId="0"/>
    <xf numFmtId="0" fontId="19" fillId="0" borderId="0"/>
    <xf numFmtId="0" fontId="29" fillId="0" borderId="0"/>
    <xf numFmtId="0" fontId="19" fillId="0" borderId="0"/>
    <xf numFmtId="0" fontId="19" fillId="0" borderId="0"/>
    <xf numFmtId="0" fontId="19" fillId="0" borderId="0"/>
    <xf numFmtId="0" fontId="1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9" fillId="0" borderId="0"/>
    <xf numFmtId="0" fontId="19" fillId="0" borderId="0"/>
    <xf numFmtId="0" fontId="19" fillId="0" borderId="0"/>
    <xf numFmtId="0" fontId="19" fillId="0" borderId="0"/>
    <xf numFmtId="0" fontId="19" fillId="0" borderId="0"/>
    <xf numFmtId="0" fontId="29" fillId="0" borderId="0"/>
    <xf numFmtId="0" fontId="19" fillId="0" borderId="0"/>
    <xf numFmtId="0" fontId="19" fillId="0" borderId="0"/>
    <xf numFmtId="0" fontId="19" fillId="0" borderId="0"/>
    <xf numFmtId="0" fontId="1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9" fillId="0" borderId="0"/>
    <xf numFmtId="0" fontId="19" fillId="0" borderId="0"/>
    <xf numFmtId="0" fontId="19" fillId="0" borderId="0"/>
    <xf numFmtId="0" fontId="19" fillId="0" borderId="0"/>
    <xf numFmtId="0" fontId="19" fillId="0" borderId="0"/>
    <xf numFmtId="0" fontId="29" fillId="0" borderId="0"/>
    <xf numFmtId="0" fontId="19" fillId="0" borderId="0"/>
    <xf numFmtId="0" fontId="19" fillId="0" borderId="0"/>
    <xf numFmtId="0" fontId="19" fillId="0" borderId="0"/>
    <xf numFmtId="0" fontId="1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9" fillId="0" borderId="0"/>
    <xf numFmtId="0" fontId="19" fillId="0" borderId="0"/>
    <xf numFmtId="0" fontId="19" fillId="0" borderId="0"/>
    <xf numFmtId="0" fontId="19" fillId="0" borderId="0"/>
    <xf numFmtId="0" fontId="19" fillId="0" borderId="0"/>
    <xf numFmtId="0" fontId="29" fillId="0" borderId="0"/>
    <xf numFmtId="0" fontId="19" fillId="0" borderId="0"/>
    <xf numFmtId="0" fontId="19" fillId="0" borderId="0"/>
    <xf numFmtId="0" fontId="19" fillId="0" borderId="0"/>
    <xf numFmtId="0" fontId="1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9" fillId="0" borderId="0"/>
    <xf numFmtId="0" fontId="19" fillId="0" borderId="0"/>
    <xf numFmtId="0" fontId="19" fillId="0" borderId="0"/>
    <xf numFmtId="0" fontId="19" fillId="0" borderId="0"/>
    <xf numFmtId="0" fontId="19" fillId="0" borderId="0"/>
    <xf numFmtId="0" fontId="29" fillId="0" borderId="0"/>
    <xf numFmtId="0" fontId="19" fillId="0" borderId="0"/>
    <xf numFmtId="0" fontId="19" fillId="0" borderId="0"/>
    <xf numFmtId="0" fontId="19" fillId="0" borderId="0"/>
    <xf numFmtId="0" fontId="1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9" fillId="0" borderId="0"/>
    <xf numFmtId="0" fontId="19" fillId="0" borderId="0"/>
    <xf numFmtId="0" fontId="19" fillId="0" borderId="0"/>
    <xf numFmtId="0" fontId="19" fillId="0" borderId="0"/>
    <xf numFmtId="0" fontId="19" fillId="0" borderId="0"/>
    <xf numFmtId="0" fontId="29" fillId="0" borderId="0"/>
    <xf numFmtId="0" fontId="19" fillId="0" borderId="0"/>
    <xf numFmtId="0" fontId="19" fillId="0" borderId="0"/>
    <xf numFmtId="0" fontId="19" fillId="0" borderId="0"/>
    <xf numFmtId="0" fontId="1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9" fillId="0" borderId="0"/>
    <xf numFmtId="0" fontId="19" fillId="0" borderId="0"/>
    <xf numFmtId="0" fontId="19" fillId="0" borderId="0"/>
    <xf numFmtId="0" fontId="19" fillId="0" borderId="0"/>
    <xf numFmtId="0" fontId="19" fillId="0" borderId="0"/>
    <xf numFmtId="0" fontId="2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9" fillId="0" borderId="0"/>
    <xf numFmtId="0" fontId="19" fillId="0" borderId="0"/>
    <xf numFmtId="0" fontId="29" fillId="0" borderId="0"/>
    <xf numFmtId="0" fontId="19" fillId="0" borderId="0"/>
    <xf numFmtId="0" fontId="29" fillId="0" borderId="0"/>
    <xf numFmtId="0" fontId="2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9" fillId="0" borderId="0"/>
    <xf numFmtId="0" fontId="19" fillId="0" borderId="0"/>
    <xf numFmtId="0" fontId="29" fillId="0" borderId="0"/>
    <xf numFmtId="0" fontId="19" fillId="0" borderId="0"/>
    <xf numFmtId="0" fontId="29" fillId="0" borderId="0"/>
    <xf numFmtId="0" fontId="19" fillId="0" borderId="0"/>
    <xf numFmtId="0" fontId="29" fillId="0" borderId="0"/>
    <xf numFmtId="0" fontId="19" fillId="0" borderId="0"/>
    <xf numFmtId="0" fontId="2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9" fillId="0" borderId="0"/>
    <xf numFmtId="0" fontId="19" fillId="0" borderId="0"/>
    <xf numFmtId="0" fontId="19" fillId="0" borderId="0"/>
    <xf numFmtId="0" fontId="19" fillId="0" borderId="0"/>
    <xf numFmtId="0" fontId="1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9" fillId="0" borderId="0"/>
    <xf numFmtId="0" fontId="19" fillId="0" borderId="0"/>
    <xf numFmtId="0" fontId="19" fillId="0" borderId="0"/>
    <xf numFmtId="0" fontId="19" fillId="0" borderId="0"/>
    <xf numFmtId="0" fontId="1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9" fillId="0" borderId="0"/>
    <xf numFmtId="0" fontId="19" fillId="0" borderId="0"/>
    <xf numFmtId="0" fontId="29" fillId="0" borderId="0"/>
    <xf numFmtId="0" fontId="19" fillId="0" borderId="0"/>
    <xf numFmtId="0" fontId="29" fillId="0" borderId="0"/>
    <xf numFmtId="0" fontId="2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9" fillId="0" borderId="0"/>
    <xf numFmtId="0" fontId="19" fillId="0" borderId="0"/>
    <xf numFmtId="0" fontId="29" fillId="0" borderId="0"/>
    <xf numFmtId="0" fontId="19" fillId="0" borderId="0"/>
    <xf numFmtId="0" fontId="29" fillId="0" borderId="0"/>
    <xf numFmtId="0" fontId="19" fillId="0" borderId="0"/>
    <xf numFmtId="0" fontId="29" fillId="0" borderId="0"/>
    <xf numFmtId="0" fontId="19" fillId="0" borderId="0"/>
    <xf numFmtId="0" fontId="2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9" fillId="0" borderId="0"/>
    <xf numFmtId="0" fontId="29" fillId="0" borderId="0"/>
    <xf numFmtId="0" fontId="29" fillId="0" borderId="0"/>
    <xf numFmtId="0" fontId="29" fillId="0" borderId="0"/>
    <xf numFmtId="0" fontId="29" fillId="0" borderId="0"/>
    <xf numFmtId="0" fontId="19" fillId="0" borderId="0"/>
    <xf numFmtId="0" fontId="19" fillId="0" borderId="0"/>
    <xf numFmtId="0" fontId="2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9" fillId="0" borderId="0"/>
    <xf numFmtId="0" fontId="19" fillId="0" borderId="0"/>
    <xf numFmtId="0" fontId="29" fillId="0" borderId="0"/>
    <xf numFmtId="0" fontId="19" fillId="0" borderId="0"/>
    <xf numFmtId="0" fontId="29" fillId="0" borderId="0"/>
    <xf numFmtId="0" fontId="19" fillId="0" borderId="0"/>
    <xf numFmtId="0" fontId="29" fillId="0" borderId="0"/>
    <xf numFmtId="0" fontId="19" fillId="0" borderId="0"/>
    <xf numFmtId="0" fontId="29" fillId="0" borderId="0"/>
    <xf numFmtId="0" fontId="19" fillId="0" borderId="0"/>
    <xf numFmtId="0" fontId="29" fillId="0" borderId="0"/>
    <xf numFmtId="0" fontId="19" fillId="0" borderId="0"/>
    <xf numFmtId="0" fontId="29" fillId="0" borderId="0"/>
    <xf numFmtId="0" fontId="19" fillId="0" borderId="0"/>
    <xf numFmtId="0" fontId="29" fillId="0" borderId="0"/>
    <xf numFmtId="0" fontId="19" fillId="0" borderId="0"/>
    <xf numFmtId="0" fontId="29" fillId="0" borderId="0"/>
    <xf numFmtId="0" fontId="2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166" fontId="30" fillId="0" borderId="0"/>
    <xf numFmtId="0" fontId="29" fillId="0" borderId="0"/>
    <xf numFmtId="166" fontId="30" fillId="0" borderId="0"/>
    <xf numFmtId="0" fontId="29" fillId="0" borderId="0"/>
    <xf numFmtId="166" fontId="30" fillId="0" borderId="0"/>
    <xf numFmtId="0" fontId="29" fillId="0" borderId="0"/>
    <xf numFmtId="166" fontId="30" fillId="0" borderId="0"/>
    <xf numFmtId="0" fontId="29"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1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9" fillId="0" borderId="0"/>
    <xf numFmtId="0" fontId="19" fillId="0" borderId="0"/>
    <xf numFmtId="0" fontId="19" fillId="0" borderId="0"/>
    <xf numFmtId="0" fontId="19" fillId="0" borderId="0"/>
    <xf numFmtId="0" fontId="29" fillId="0" borderId="0"/>
    <xf numFmtId="0" fontId="1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0" fontId="30" fillId="9" borderId="19" applyNumberFormat="0" applyFont="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9"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9"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31" fillId="0" borderId="0" applyFont="0" applyFill="0" applyBorder="0" applyAlignment="0" applyProtection="0"/>
    <xf numFmtId="9" fontId="29" fillId="0" borderId="0" applyFont="0" applyFill="0" applyBorder="0" applyAlignment="0" applyProtection="0"/>
    <xf numFmtId="9" fontId="3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3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19" fillId="0" borderId="0" applyFont="0" applyFill="0" applyBorder="0" applyAlignment="0" applyProtection="0"/>
    <xf numFmtId="9" fontId="3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31" fillId="0" borderId="0" applyFont="0" applyFill="0" applyBorder="0" applyAlignment="0" applyProtection="0"/>
    <xf numFmtId="9" fontId="19"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19"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19"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9" fillId="0" borderId="0" applyFont="0" applyFill="0" applyBorder="0" applyAlignment="0" applyProtection="0"/>
    <xf numFmtId="9" fontId="31" fillId="0" borderId="0" applyFont="0" applyFill="0" applyBorder="0" applyAlignment="0" applyProtection="0"/>
    <xf numFmtId="9" fontId="19"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19"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19" fillId="0" borderId="0" applyFont="0" applyFill="0" applyBorder="0" applyAlignment="0" applyProtection="0"/>
    <xf numFmtId="9" fontId="3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9"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9" fillId="0" borderId="0" applyFont="0" applyFill="0" applyBorder="0" applyAlignment="0" applyProtection="0"/>
    <xf numFmtId="9" fontId="31" fillId="0" borderId="0" applyFont="0" applyFill="0" applyBorder="0" applyAlignment="0" applyProtection="0"/>
    <xf numFmtId="9" fontId="29"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9"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9"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9"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9"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9"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9"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9"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9"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3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9"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9"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9"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9"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9"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19" fillId="0" borderId="0" applyFont="0" applyFill="0" applyBorder="0" applyAlignment="0" applyProtection="0"/>
    <xf numFmtId="9" fontId="3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0" fontId="32" fillId="16" borderId="20" applyNumberFormat="0" applyAlignment="0" applyProtection="0"/>
    <xf numFmtId="168" fontId="29" fillId="0" borderId="0" applyFont="0" applyFill="0" applyBorder="0" applyAlignment="0" applyProtection="0"/>
    <xf numFmtId="169"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40" fontId="31"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0" fontId="31" fillId="0" borderId="0" applyFont="0" applyFill="0" applyBorder="0" applyAlignment="0" applyProtection="0"/>
    <xf numFmtId="164" fontId="29"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168" fontId="29"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40" fontId="31" fillId="0" borderId="0" applyFont="0" applyFill="0" applyBorder="0" applyAlignment="0" applyProtection="0"/>
    <xf numFmtId="168" fontId="29"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168" fontId="29"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40" fontId="31"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40" fontId="31"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40" fontId="31"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40" fontId="31"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40" fontId="31"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40" fontId="31" fillId="0" borderId="0" applyFont="0" applyFill="0" applyBorder="0" applyAlignment="0" applyProtection="0"/>
    <xf numFmtId="168" fontId="29" fillId="0" borderId="0" applyFont="0" applyFill="0" applyBorder="0" applyAlignment="0" applyProtection="0"/>
    <xf numFmtId="40" fontId="31" fillId="0" borderId="0" applyFont="0" applyFill="0" applyBorder="0" applyAlignment="0" applyProtection="0"/>
    <xf numFmtId="168" fontId="29" fillId="0" borderId="0" applyFont="0" applyFill="0" applyBorder="0" applyAlignment="0" applyProtection="0"/>
    <xf numFmtId="40" fontId="31" fillId="0" borderId="0" applyFont="0" applyFill="0" applyBorder="0" applyAlignment="0" applyProtection="0"/>
    <xf numFmtId="168" fontId="29"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168" fontId="29" fillId="0" borderId="0" applyFont="0" applyFill="0" applyBorder="0" applyAlignment="0" applyProtection="0"/>
    <xf numFmtId="40" fontId="31" fillId="0" borderId="0" applyFont="0" applyFill="0" applyBorder="0" applyAlignment="0" applyProtection="0"/>
    <xf numFmtId="168" fontId="29" fillId="0" borderId="0" applyFont="0" applyFill="0" applyBorder="0" applyAlignment="0" applyProtection="0"/>
    <xf numFmtId="40" fontId="31" fillId="0" borderId="0" applyFont="0" applyFill="0" applyBorder="0" applyAlignment="0" applyProtection="0"/>
    <xf numFmtId="168" fontId="29" fillId="0" borderId="0" applyFont="0" applyFill="0" applyBorder="0" applyAlignment="0" applyProtection="0"/>
    <xf numFmtId="40" fontId="31" fillId="0" borderId="0" applyFont="0" applyFill="0" applyBorder="0" applyAlignment="0" applyProtection="0"/>
    <xf numFmtId="168" fontId="29" fillId="0" borderId="0" applyFont="0" applyFill="0" applyBorder="0" applyAlignment="0" applyProtection="0"/>
    <xf numFmtId="40" fontId="31" fillId="0" borderId="0" applyFont="0" applyFill="0" applyBorder="0" applyAlignment="0" applyProtection="0"/>
    <xf numFmtId="168" fontId="29"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40" fontId="31"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40" fontId="31"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40" fontId="31"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40" fontId="31"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40" fontId="31"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170" fontId="29" fillId="0" borderId="0" applyFont="0" applyFill="0" applyBorder="0" applyAlignment="0" applyProtection="0"/>
    <xf numFmtId="40" fontId="31" fillId="0" borderId="0" applyFont="0" applyFill="0" applyBorder="0" applyAlignment="0" applyProtection="0"/>
    <xf numFmtId="170" fontId="29" fillId="0" borderId="0" applyFont="0" applyFill="0" applyBorder="0" applyAlignment="0" applyProtection="0"/>
    <xf numFmtId="40" fontId="31" fillId="0" borderId="0" applyFont="0" applyFill="0" applyBorder="0" applyAlignment="0" applyProtection="0"/>
    <xf numFmtId="170" fontId="29" fillId="0" borderId="0" applyFont="0" applyFill="0" applyBorder="0" applyAlignment="0" applyProtection="0"/>
    <xf numFmtId="40" fontId="31" fillId="0" borderId="0" applyFont="0" applyFill="0" applyBorder="0" applyAlignment="0" applyProtection="0"/>
    <xf numFmtId="170" fontId="29" fillId="0" borderId="0" applyFont="0" applyFill="0" applyBorder="0" applyAlignment="0" applyProtection="0"/>
    <xf numFmtId="40" fontId="31" fillId="0" borderId="0" applyFont="0" applyFill="0" applyBorder="0" applyAlignment="0" applyProtection="0"/>
    <xf numFmtId="170" fontId="29"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168" fontId="29"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168" fontId="29"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168" fontId="29"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168" fontId="29"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168" fontId="29"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168" fontId="29"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168" fontId="29"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168" fontId="29"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168" fontId="29"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168" fontId="29"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168" fontId="29"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168" fontId="29"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168" fontId="29"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168" fontId="29"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168" fontId="29"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168" fontId="29"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168" fontId="29"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168" fontId="19" fillId="0" borderId="0" applyFont="0" applyFill="0" applyBorder="0" applyAlignment="0" applyProtection="0"/>
    <xf numFmtId="40" fontId="31"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40" fontId="31" fillId="0" borderId="0" applyFont="0" applyFill="0" applyBorder="0" applyAlignment="0" applyProtection="0"/>
    <xf numFmtId="168" fontId="19"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168" fontId="19"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40" fontId="31" fillId="0" borderId="0" applyFont="0" applyFill="0" applyBorder="0" applyAlignment="0" applyProtection="0"/>
    <xf numFmtId="168" fontId="19"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168" fontId="19"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168" fontId="19"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168" fontId="19" fillId="0" borderId="0" applyFont="0" applyFill="0" applyBorder="0" applyAlignment="0" applyProtection="0"/>
    <xf numFmtId="40" fontId="31"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1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168" fontId="19"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40" fontId="31"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168" fontId="29"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168" fontId="29" fillId="0" borderId="0" applyFont="0" applyFill="0" applyBorder="0" applyAlignment="0" applyProtection="0"/>
    <xf numFmtId="40" fontId="31" fillId="0" borderId="0" applyFont="0" applyFill="0" applyBorder="0" applyAlignment="0" applyProtection="0"/>
    <xf numFmtId="168" fontId="29" fillId="0" borderId="0" applyFont="0" applyFill="0" applyBorder="0" applyAlignment="0" applyProtection="0"/>
    <xf numFmtId="40" fontId="31" fillId="0" borderId="0" applyFont="0" applyFill="0" applyBorder="0" applyAlignment="0" applyProtection="0"/>
    <xf numFmtId="168" fontId="29" fillId="0" borderId="0" applyFont="0" applyFill="0" applyBorder="0" applyAlignment="0" applyProtection="0"/>
    <xf numFmtId="40" fontId="31"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40" fontId="31"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168" fontId="29"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168" fontId="29"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40" fillId="0" borderId="0"/>
    <xf numFmtId="168" fontId="29" fillId="0" borderId="0" applyFont="0" applyFill="0" applyBorder="0" applyAlignment="0" applyProtection="0"/>
    <xf numFmtId="171" fontId="29" fillId="0" borderId="0" applyFill="0" applyBorder="0" applyAlignment="0" applyProtection="0"/>
    <xf numFmtId="171" fontId="29" fillId="0" borderId="0" applyFill="0" applyBorder="0" applyAlignment="0" applyProtection="0"/>
    <xf numFmtId="0" fontId="29" fillId="0" borderId="0" applyFill="0" applyBorder="0" applyAlignment="0" applyProtection="0"/>
    <xf numFmtId="39" fontId="41" fillId="0" borderId="0"/>
    <xf numFmtId="0" fontId="20" fillId="0" borderId="0"/>
    <xf numFmtId="168" fontId="29" fillId="0" borderId="0" applyFont="0" applyFill="0" applyBorder="0" applyAlignment="0" applyProtection="0"/>
    <xf numFmtId="40" fontId="29" fillId="0" borderId="0" applyFill="0" applyBorder="0" applyAlignment="0" applyProtection="0"/>
    <xf numFmtId="169" fontId="29" fillId="0" borderId="0" applyFont="0" applyFill="0" applyBorder="0" applyAlignment="0" applyProtection="0"/>
    <xf numFmtId="0" fontId="42" fillId="0" borderId="30" applyNumberFormat="0" applyFill="0" applyAlignment="0" applyProtection="0"/>
    <xf numFmtId="0" fontId="42" fillId="0" borderId="30" applyNumberFormat="0" applyFill="0" applyAlignment="0" applyProtection="0"/>
    <xf numFmtId="0" fontId="42" fillId="0" borderId="30" applyNumberFormat="0" applyFill="0" applyAlignment="0" applyProtection="0"/>
    <xf numFmtId="0" fontId="42" fillId="0" borderId="30" applyNumberFormat="0" applyFill="0" applyAlignment="0" applyProtection="0"/>
    <xf numFmtId="0" fontId="42" fillId="0" borderId="30" applyNumberFormat="0" applyFill="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44" fillId="0" borderId="0" applyNumberFormat="0" applyFill="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2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5" borderId="31" applyNumberFormat="0" applyAlignment="0" applyProtection="0"/>
    <xf numFmtId="0" fontId="30" fillId="15" borderId="31" applyNumberFormat="0" applyAlignment="0" applyProtection="0"/>
    <xf numFmtId="0" fontId="30" fillId="15" borderId="0" applyNumberFormat="0" applyBorder="0" applyAlignment="0" applyProtection="0"/>
    <xf numFmtId="0" fontId="30" fillId="15"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30" fillId="30" borderId="31" applyNumberFormat="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2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7" borderId="0" applyNumberFormat="0" applyBorder="0" applyAlignment="0" applyProtection="0"/>
    <xf numFmtId="0" fontId="20" fillId="27" borderId="0" applyNumberFormat="0" applyBorder="0" applyAlignment="0" applyProtection="0"/>
    <xf numFmtId="0" fontId="20" fillId="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13"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13"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8" borderId="0" applyNumberFormat="0" applyBorder="0" applyAlignment="0" applyProtection="0"/>
    <xf numFmtId="0" fontId="20" fillId="13" borderId="0" applyNumberFormat="0" applyBorder="0" applyAlignment="0" applyProtection="0"/>
    <xf numFmtId="0" fontId="20" fillId="8"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8"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8"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8"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8"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31"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31"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9" borderId="0" applyNumberFormat="0" applyBorder="0" applyAlignment="0" applyProtection="0"/>
    <xf numFmtId="0" fontId="20" fillId="31" borderId="0" applyNumberFormat="0" applyBorder="0" applyAlignment="0" applyProtection="0"/>
    <xf numFmtId="0" fontId="20" fillId="9"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9"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9"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9"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9"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22"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22"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10" borderId="0" applyNumberFormat="0" applyBorder="0" applyAlignment="0" applyProtection="0"/>
    <xf numFmtId="0" fontId="20" fillId="22" borderId="0" applyNumberFormat="0" applyBorder="0" applyAlignment="0" applyProtection="0"/>
    <xf numFmtId="0" fontId="20" fillId="10"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10"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10"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10"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10"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7"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7"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11" borderId="0" applyNumberFormat="0" applyBorder="0" applyAlignment="0" applyProtection="0"/>
    <xf numFmtId="0" fontId="20" fillId="7" borderId="0" applyNumberFormat="0" applyBorder="0" applyAlignment="0" applyProtection="0"/>
    <xf numFmtId="0" fontId="20" fillId="11"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11"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11"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11"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11"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3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3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12" borderId="0" applyNumberFormat="0" applyBorder="0" applyAlignment="0" applyProtection="0"/>
    <xf numFmtId="0" fontId="20" fillId="32" borderId="0" applyNumberFormat="0" applyBorder="0" applyAlignment="0" applyProtection="0"/>
    <xf numFmtId="0" fontId="20" fillId="1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1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1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1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1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2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2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13" borderId="0" applyNumberFormat="0" applyBorder="0" applyAlignment="0" applyProtection="0"/>
    <xf numFmtId="0" fontId="20" fillId="22" borderId="0" applyNumberFormat="0" applyBorder="0" applyAlignment="0" applyProtection="0"/>
    <xf numFmtId="0" fontId="20" fillId="13"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13"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13"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13"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13"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7"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7"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11" borderId="0" applyNumberFormat="0" applyBorder="0" applyAlignment="0" applyProtection="0"/>
    <xf numFmtId="0" fontId="20" fillId="7" borderId="0" applyNumberFormat="0" applyBorder="0" applyAlignment="0" applyProtection="0"/>
    <xf numFmtId="0" fontId="20" fillId="11"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11"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11"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11"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11"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5"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5"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9" borderId="0" applyNumberFormat="0" applyBorder="0" applyAlignment="0" applyProtection="0"/>
    <xf numFmtId="0" fontId="20" fillId="15" borderId="0" applyNumberFormat="0" applyBorder="0" applyAlignment="0" applyProtection="0"/>
    <xf numFmtId="0" fontId="20" fillId="9"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9"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9"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9"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9"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33"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33"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11" borderId="0" applyNumberFormat="0" applyBorder="0" applyAlignment="0" applyProtection="0"/>
    <xf numFmtId="0" fontId="21" fillId="33" borderId="0" applyNumberFormat="0" applyBorder="0" applyAlignment="0" applyProtection="0"/>
    <xf numFmtId="0" fontId="21" fillId="11"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11"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11"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11"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11"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8"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8"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14" borderId="0" applyNumberFormat="0" applyBorder="0" applyAlignment="0" applyProtection="0"/>
    <xf numFmtId="0" fontId="21" fillId="8" borderId="0" applyNumberFormat="0" applyBorder="0" applyAlignment="0" applyProtection="0"/>
    <xf numFmtId="0" fontId="21" fillId="14"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14"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14"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14"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14"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32"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32"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15" borderId="0" applyNumberFormat="0" applyBorder="0" applyAlignment="0" applyProtection="0"/>
    <xf numFmtId="0" fontId="21" fillId="32" borderId="0" applyNumberFormat="0" applyBorder="0" applyAlignment="0" applyProtection="0"/>
    <xf numFmtId="0" fontId="21" fillId="15"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15"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15"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15"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15"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29"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29"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13" borderId="0" applyNumberFormat="0" applyBorder="0" applyAlignment="0" applyProtection="0"/>
    <xf numFmtId="0" fontId="21" fillId="29" borderId="0" applyNumberFormat="0" applyBorder="0" applyAlignment="0" applyProtection="0"/>
    <xf numFmtId="0" fontId="21" fillId="13"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13"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13"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13"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13"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20"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20"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11" borderId="0" applyNumberFormat="0" applyBorder="0" applyAlignment="0" applyProtection="0"/>
    <xf numFmtId="0" fontId="21" fillId="20" borderId="0" applyNumberFormat="0" applyBorder="0" applyAlignment="0" applyProtection="0"/>
    <xf numFmtId="0" fontId="21" fillId="11"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11"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11"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11"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11"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2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28"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2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8" borderId="0" applyNumberFormat="0" applyBorder="0" applyAlignment="0" applyProtection="0"/>
    <xf numFmtId="0" fontId="21" fillId="28" borderId="0" applyNumberFormat="0" applyBorder="0" applyAlignment="0" applyProtection="0"/>
    <xf numFmtId="0" fontId="21" fillId="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3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3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11" borderId="0" applyNumberFormat="0" applyBorder="0" applyAlignment="0" applyProtection="0"/>
    <xf numFmtId="0" fontId="22" fillId="31" borderId="0" applyNumberFormat="0" applyBorder="0" applyAlignment="0" applyProtection="0"/>
    <xf numFmtId="0" fontId="22" fillId="1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1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1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1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1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23" fillId="16" borderId="31" applyNumberFormat="0" applyAlignment="0" applyProtection="0"/>
    <xf numFmtId="0" fontId="45" fillId="34" borderId="31" applyNumberFormat="0" applyAlignment="0" applyProtection="0"/>
    <xf numFmtId="0" fontId="23" fillId="16"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23" fillId="16" borderId="31" applyNumberFormat="0" applyAlignment="0" applyProtection="0"/>
    <xf numFmtId="0" fontId="23" fillId="16"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23" fillId="16" borderId="31" applyNumberFormat="0" applyAlignment="0" applyProtection="0"/>
    <xf numFmtId="0" fontId="23" fillId="16"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23" fillId="16" borderId="31" applyNumberFormat="0" applyAlignment="0" applyProtection="0"/>
    <xf numFmtId="0" fontId="23" fillId="16"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23" fillId="16" borderId="31" applyNumberFormat="0" applyAlignment="0" applyProtection="0"/>
    <xf numFmtId="0" fontId="23" fillId="16"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45" fillId="34" borderId="31"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24" fillId="17" borderId="17" applyNumberFormat="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46" fillId="0" borderId="32"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25" fillId="0" borderId="18"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46" fillId="0" borderId="32"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25" fillId="0" borderId="18"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25" fillId="0" borderId="18"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25" fillId="0" borderId="18"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7" fillId="0" borderId="0">
      <protection locked="0"/>
    </xf>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35"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35"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18" borderId="0" applyNumberFormat="0" applyBorder="0" applyAlignment="0" applyProtection="0"/>
    <xf numFmtId="0" fontId="21" fillId="35" borderId="0" applyNumberFormat="0" applyBorder="0" applyAlignment="0" applyProtection="0"/>
    <xf numFmtId="0" fontId="21" fillId="18"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18"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18"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18"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18"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21"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21"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14" borderId="0" applyNumberFormat="0" applyBorder="0" applyAlignment="0" applyProtection="0"/>
    <xf numFmtId="0" fontId="21" fillId="21" borderId="0" applyNumberFormat="0" applyBorder="0" applyAlignment="0" applyProtection="0"/>
    <xf numFmtId="0" fontId="21" fillId="14"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14"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14"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14"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14"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36"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36"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15" borderId="0" applyNumberFormat="0" applyBorder="0" applyAlignment="0" applyProtection="0"/>
    <xf numFmtId="0" fontId="21" fillId="36" borderId="0" applyNumberFormat="0" applyBorder="0" applyAlignment="0" applyProtection="0"/>
    <xf numFmtId="0" fontId="21" fillId="15"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15"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15"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15"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15"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2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2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19" borderId="0" applyNumberFormat="0" applyBorder="0" applyAlignment="0" applyProtection="0"/>
    <xf numFmtId="0" fontId="21" fillId="29" borderId="0" applyNumberFormat="0" applyBorder="0" applyAlignment="0" applyProtection="0"/>
    <xf numFmtId="0" fontId="21" fillId="1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1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1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1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1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30" fillId="0" borderId="0" applyNumberFormat="0" applyFill="0" applyAlignment="0" applyProtection="0"/>
    <xf numFmtId="0" fontId="30" fillId="0" borderId="0" applyNumberFormat="0" applyFill="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14"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14"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21" borderId="0" applyNumberFormat="0" applyBorder="0" applyAlignment="0" applyProtection="0"/>
    <xf numFmtId="0" fontId="21" fillId="14" borderId="0" applyNumberFormat="0" applyBorder="0" applyAlignment="0" applyProtection="0"/>
    <xf numFmtId="0" fontId="21" fillId="21"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21"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21"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21"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21"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2" borderId="31" applyNumberFormat="0" applyAlignment="0" applyProtection="0"/>
    <xf numFmtId="0" fontId="26" fillId="10" borderId="31" applyNumberFormat="0" applyAlignment="0" applyProtection="0"/>
    <xf numFmtId="0" fontId="26" fillId="12"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2" borderId="31" applyNumberFormat="0" applyAlignment="0" applyProtection="0"/>
    <xf numFmtId="0" fontId="26" fillId="12"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2" borderId="31" applyNumberFormat="0" applyAlignment="0" applyProtection="0"/>
    <xf numFmtId="0" fontId="26" fillId="12"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2" borderId="31" applyNumberFormat="0" applyAlignment="0" applyProtection="0"/>
    <xf numFmtId="0" fontId="26" fillId="12"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2" borderId="31" applyNumberFormat="0" applyAlignment="0" applyProtection="0"/>
    <xf numFmtId="0" fontId="26" fillId="12"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0" fontId="26" fillId="10" borderId="31" applyNumberFormat="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3" fontId="29"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2" fontId="30"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4" fontId="47" fillId="0" borderId="0">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13"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13"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22" borderId="0" applyNumberFormat="0" applyBorder="0" applyAlignment="0" applyProtection="0"/>
    <xf numFmtId="0" fontId="27" fillId="13" borderId="0" applyNumberFormat="0" applyBorder="0" applyAlignment="0" applyProtection="0"/>
    <xf numFmtId="0" fontId="27" fillId="22"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22"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22"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22"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22"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30" fillId="0" borderId="0"/>
    <xf numFmtId="44" fontId="20" fillId="0" borderId="0" applyFont="0" applyFill="0" applyBorder="0" applyAlignment="0" applyProtection="0"/>
    <xf numFmtId="44" fontId="19"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49"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49"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28" fillId="12" borderId="0" applyNumberFormat="0" applyBorder="0" applyAlignment="0" applyProtection="0"/>
    <xf numFmtId="0" fontId="49" fillId="12" borderId="0" applyNumberFormat="0" applyBorder="0" applyAlignment="0" applyProtection="0"/>
    <xf numFmtId="0" fontId="28"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28"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28"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28"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28"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2" fontId="29" fillId="0" borderId="0" applyProtection="0"/>
    <xf numFmtId="2" fontId="29" fillId="0" borderId="0" applyProtection="0"/>
    <xf numFmtId="2" fontId="29" fillId="0" borderId="0" applyProtection="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166" fontId="30" fillId="0" borderId="0"/>
    <xf numFmtId="0" fontId="29" fillId="0" borderId="0"/>
    <xf numFmtId="166" fontId="30" fillId="0" borderId="0"/>
    <xf numFmtId="0" fontId="29" fillId="0" borderId="0"/>
    <xf numFmtId="166" fontId="30" fillId="0" borderId="0"/>
    <xf numFmtId="2" fontId="29" fillId="0" borderId="0" applyProtection="0"/>
    <xf numFmtId="2" fontId="29" fillId="0" borderId="0" applyProtection="0"/>
    <xf numFmtId="2" fontId="29" fillId="0" borderId="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166" fontId="30" fillId="0" borderId="0"/>
    <xf numFmtId="0" fontId="19" fillId="0" borderId="0"/>
    <xf numFmtId="0" fontId="19" fillId="0" borderId="0"/>
    <xf numFmtId="0" fontId="1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19" fillId="0" borderId="0"/>
    <xf numFmtId="166" fontId="30" fillId="0" borderId="0"/>
    <xf numFmtId="166" fontId="30" fillId="0" borderId="0"/>
    <xf numFmtId="166" fontId="3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6" fontId="30" fillId="0" borderId="0"/>
    <xf numFmtId="175" fontId="30" fillId="0" borderId="0"/>
    <xf numFmtId="175" fontId="30" fillId="0" borderId="0"/>
    <xf numFmtId="175" fontId="30" fillId="0" borderId="0"/>
    <xf numFmtId="175" fontId="30" fillId="0" borderId="0"/>
    <xf numFmtId="175" fontId="30" fillId="0" borderId="0"/>
    <xf numFmtId="175" fontId="30" fillId="0" borderId="0"/>
    <xf numFmtId="175" fontId="30" fillId="0" borderId="0"/>
    <xf numFmtId="175" fontId="30" fillId="0" borderId="0"/>
    <xf numFmtId="175" fontId="30" fillId="0" borderId="0"/>
    <xf numFmtId="175" fontId="30" fillId="0" borderId="0"/>
    <xf numFmtId="175" fontId="30" fillId="0" borderId="0"/>
    <xf numFmtId="175" fontId="30" fillId="0" borderId="0"/>
    <xf numFmtId="175" fontId="30" fillId="0" borderId="0"/>
    <xf numFmtId="175" fontId="30" fillId="0" borderId="0"/>
    <xf numFmtId="175" fontId="30" fillId="0" borderId="0"/>
    <xf numFmtId="175" fontId="30" fillId="0" borderId="0"/>
    <xf numFmtId="175" fontId="30" fillId="0" borderId="0"/>
    <xf numFmtId="175" fontId="30" fillId="0" borderId="0"/>
    <xf numFmtId="175" fontId="30" fillId="0" borderId="0"/>
    <xf numFmtId="175" fontId="30" fillId="0" borderId="0"/>
    <xf numFmtId="175" fontId="30" fillId="0" borderId="0"/>
    <xf numFmtId="175" fontId="30" fillId="0" borderId="0"/>
    <xf numFmtId="175" fontId="30" fillId="0" borderId="0"/>
    <xf numFmtId="175" fontId="30" fillId="0" borderId="0"/>
    <xf numFmtId="175" fontId="30" fillId="0" borderId="0"/>
    <xf numFmtId="175" fontId="30" fillId="0" borderId="0"/>
    <xf numFmtId="175" fontId="30" fillId="0" borderId="0"/>
    <xf numFmtId="175" fontId="30" fillId="0" borderId="0"/>
    <xf numFmtId="175" fontId="30" fillId="0" borderId="0"/>
    <xf numFmtId="175" fontId="30" fillId="0" borderId="0"/>
    <xf numFmtId="175" fontId="30" fillId="0" borderId="0"/>
    <xf numFmtId="175" fontId="30" fillId="0" borderId="0"/>
    <xf numFmtId="175" fontId="30" fillId="0" borderId="0"/>
    <xf numFmtId="175" fontId="30" fillId="0" borderId="0"/>
    <xf numFmtId="175" fontId="30" fillId="0" borderId="0"/>
    <xf numFmtId="175" fontId="30" fillId="0" borderId="0"/>
    <xf numFmtId="175" fontId="30" fillId="0" borderId="0"/>
    <xf numFmtId="175" fontId="30" fillId="0" borderId="0"/>
    <xf numFmtId="175" fontId="30" fillId="0" borderId="0"/>
    <xf numFmtId="175" fontId="30" fillId="0" borderId="0"/>
    <xf numFmtId="175" fontId="30" fillId="0" borderId="0"/>
    <xf numFmtId="175" fontId="30" fillId="0" borderId="0"/>
    <xf numFmtId="175" fontId="30" fillId="0" borderId="0"/>
    <xf numFmtId="175" fontId="30" fillId="0" borderId="0"/>
    <xf numFmtId="175" fontId="30" fillId="0" borderId="0"/>
    <xf numFmtId="175" fontId="30" fillId="0" borderId="0"/>
    <xf numFmtId="175" fontId="30" fillId="0" borderId="0"/>
    <xf numFmtId="175" fontId="30" fillId="0" borderId="0"/>
    <xf numFmtId="175" fontId="30" fillId="0" borderId="0"/>
    <xf numFmtId="175" fontId="30" fillId="0" borderId="0"/>
    <xf numFmtId="175" fontId="30" fillId="0" borderId="0"/>
    <xf numFmtId="175" fontId="30" fillId="0" borderId="0"/>
    <xf numFmtId="175" fontId="30" fillId="0" borderId="0"/>
    <xf numFmtId="175" fontId="30" fillId="0" borderId="0"/>
    <xf numFmtId="175" fontId="30" fillId="0" borderId="0"/>
    <xf numFmtId="175" fontId="30" fillId="0" borderId="0"/>
    <xf numFmtId="175" fontId="30" fillId="0" borderId="0"/>
    <xf numFmtId="175" fontId="30" fillId="0" borderId="0"/>
    <xf numFmtId="175" fontId="30" fillId="0" borderId="0"/>
    <xf numFmtId="175"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0" fontId="20" fillId="0" borderId="0"/>
    <xf numFmtId="0" fontId="20" fillId="0" borderId="0"/>
    <xf numFmtId="0" fontId="20" fillId="0" borderId="0"/>
    <xf numFmtId="0" fontId="2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0" fontId="30" fillId="0" borderId="0"/>
    <xf numFmtId="0" fontId="30" fillId="0" borderId="0"/>
    <xf numFmtId="0" fontId="30" fillId="0" borderId="0"/>
    <xf numFmtId="0" fontId="30" fillId="0" borderId="0"/>
    <xf numFmtId="0" fontId="30" fillId="0" borderId="0"/>
    <xf numFmtId="0" fontId="20" fillId="0" borderId="0"/>
    <xf numFmtId="0" fontId="20" fillId="0" borderId="0"/>
    <xf numFmtId="0" fontId="20" fillId="0" borderId="0"/>
    <xf numFmtId="0" fontId="20" fillId="0" borderId="0"/>
    <xf numFmtId="0" fontId="2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0" fontId="30" fillId="0" borderId="0"/>
    <xf numFmtId="0" fontId="3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76" fontId="30" fillId="0" borderId="0"/>
    <xf numFmtId="166" fontId="30" fillId="0" borderId="0"/>
    <xf numFmtId="176" fontId="30" fillId="0" borderId="0"/>
    <xf numFmtId="176" fontId="30" fillId="0" borderId="0"/>
    <xf numFmtId="176" fontId="30" fillId="0" borderId="0"/>
    <xf numFmtId="0" fontId="30" fillId="0" borderId="0"/>
    <xf numFmtId="0" fontId="3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6" fontId="30" fillId="0" borderId="0"/>
    <xf numFmtId="0" fontId="2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76" fontId="30" fillId="0" borderId="0"/>
    <xf numFmtId="176" fontId="30" fillId="0" borderId="0"/>
    <xf numFmtId="176" fontId="30" fillId="0" borderId="0"/>
    <xf numFmtId="176" fontId="30" fillId="0" borderId="0"/>
    <xf numFmtId="0" fontId="30" fillId="0" borderId="0"/>
    <xf numFmtId="0" fontId="3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6" fontId="30" fillId="0" borderId="0"/>
    <xf numFmtId="0" fontId="20" fillId="0" borderId="0"/>
    <xf numFmtId="0" fontId="20" fillId="0" borderId="0"/>
    <xf numFmtId="0" fontId="20" fillId="0" borderId="0"/>
    <xf numFmtId="0" fontId="20" fillId="0" borderId="0"/>
    <xf numFmtId="0" fontId="20" fillId="0" borderId="0"/>
    <xf numFmtId="166" fontId="30" fillId="0" borderId="0"/>
    <xf numFmtId="0" fontId="2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76" fontId="30" fillId="0" borderId="0"/>
    <xf numFmtId="176" fontId="30" fillId="0" borderId="0"/>
    <xf numFmtId="176" fontId="30" fillId="0" borderId="0"/>
    <xf numFmtId="176" fontId="30" fillId="0" borderId="0"/>
    <xf numFmtId="0" fontId="30" fillId="0" borderId="0"/>
    <xf numFmtId="0" fontId="30" fillId="0" borderId="0"/>
    <xf numFmtId="166" fontId="30" fillId="0" borderId="0"/>
    <xf numFmtId="0" fontId="20" fillId="0" borderId="0"/>
    <xf numFmtId="0" fontId="20" fillId="0" borderId="0"/>
    <xf numFmtId="0" fontId="20" fillId="0" borderId="0"/>
    <xf numFmtId="0" fontId="20" fillId="0" borderId="0"/>
    <xf numFmtId="0" fontId="3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6" fontId="30" fillId="0" borderId="0"/>
    <xf numFmtId="0" fontId="2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76" fontId="30" fillId="0" borderId="0"/>
    <xf numFmtId="176" fontId="30" fillId="0" borderId="0"/>
    <xf numFmtId="176" fontId="30" fillId="0" borderId="0"/>
    <xf numFmtId="176" fontId="30" fillId="0" borderId="0"/>
    <xf numFmtId="0" fontId="30" fillId="0" borderId="0"/>
    <xf numFmtId="0" fontId="3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6" fontId="30" fillId="0" borderId="0"/>
    <xf numFmtId="0" fontId="2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76" fontId="30" fillId="0" borderId="0"/>
    <xf numFmtId="176" fontId="30" fillId="0" borderId="0"/>
    <xf numFmtId="176" fontId="30" fillId="0" borderId="0"/>
    <xf numFmtId="176" fontId="30" fillId="0" borderId="0"/>
    <xf numFmtId="0" fontId="30" fillId="0" borderId="0"/>
    <xf numFmtId="0" fontId="3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6" fontId="30" fillId="0" borderId="0"/>
    <xf numFmtId="0" fontId="2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30" fillId="0" borderId="0"/>
    <xf numFmtId="0" fontId="3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76" fontId="30" fillId="0" borderId="0"/>
    <xf numFmtId="0" fontId="20" fillId="0" borderId="0"/>
    <xf numFmtId="166" fontId="30" fillId="0" borderId="0"/>
    <xf numFmtId="0" fontId="20" fillId="0" borderId="0"/>
    <xf numFmtId="166" fontId="30" fillId="0" borderId="0"/>
    <xf numFmtId="0" fontId="20" fillId="0" borderId="0"/>
    <xf numFmtId="166" fontId="30" fillId="0" borderId="0"/>
    <xf numFmtId="0" fontId="20" fillId="0" borderId="0"/>
    <xf numFmtId="166" fontId="30" fillId="0" borderId="0"/>
    <xf numFmtId="177" fontId="30" fillId="0" borderId="0"/>
    <xf numFmtId="166" fontId="30" fillId="0" borderId="0"/>
    <xf numFmtId="177" fontId="30" fillId="0" borderId="0"/>
    <xf numFmtId="166" fontId="30" fillId="0" borderId="0"/>
    <xf numFmtId="177" fontId="30" fillId="0" borderId="0"/>
    <xf numFmtId="166" fontId="30" fillId="0" borderId="0"/>
    <xf numFmtId="177" fontId="30" fillId="0" borderId="0"/>
    <xf numFmtId="0" fontId="20" fillId="0" borderId="0"/>
    <xf numFmtId="178" fontId="30" fillId="0" borderId="0"/>
    <xf numFmtId="166" fontId="30" fillId="0" borderId="0"/>
    <xf numFmtId="178"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8" fontId="30" fillId="0" borderId="0"/>
    <xf numFmtId="176"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0" fontId="2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0" fontId="2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6" fontId="30" fillId="0" borderId="0"/>
    <xf numFmtId="0" fontId="20" fillId="0" borderId="0"/>
    <xf numFmtId="176" fontId="30" fillId="0" borderId="0"/>
    <xf numFmtId="0" fontId="20" fillId="0" borderId="0"/>
    <xf numFmtId="176" fontId="30" fillId="0" borderId="0"/>
    <xf numFmtId="178" fontId="30" fillId="0" borderId="0"/>
    <xf numFmtId="176" fontId="30" fillId="0" borderId="0"/>
    <xf numFmtId="166" fontId="30" fillId="0" borderId="0"/>
    <xf numFmtId="178" fontId="30" fillId="0" borderId="0"/>
    <xf numFmtId="166" fontId="30" fillId="0" borderId="0"/>
    <xf numFmtId="178" fontId="30" fillId="0" borderId="0"/>
    <xf numFmtId="166" fontId="30" fillId="0" borderId="0"/>
    <xf numFmtId="178" fontId="30" fillId="0" borderId="0"/>
    <xf numFmtId="166" fontId="30" fillId="0" borderId="0"/>
    <xf numFmtId="178" fontId="30" fillId="0" borderId="0"/>
    <xf numFmtId="166" fontId="30" fillId="0" borderId="0"/>
    <xf numFmtId="178" fontId="30" fillId="0" borderId="0"/>
    <xf numFmtId="166" fontId="30" fillId="0" borderId="0"/>
    <xf numFmtId="178" fontId="30" fillId="0" borderId="0"/>
    <xf numFmtId="166" fontId="30" fillId="0" borderId="0"/>
    <xf numFmtId="178" fontId="30" fillId="0" borderId="0"/>
    <xf numFmtId="0" fontId="20" fillId="0" borderId="0"/>
    <xf numFmtId="178" fontId="30" fillId="0" borderId="0"/>
    <xf numFmtId="0" fontId="20" fillId="0" borderId="0"/>
    <xf numFmtId="178" fontId="30" fillId="0" borderId="0"/>
    <xf numFmtId="0" fontId="20" fillId="0" borderId="0"/>
    <xf numFmtId="178" fontId="30" fillId="0" borderId="0"/>
    <xf numFmtId="178" fontId="30" fillId="0" borderId="0"/>
    <xf numFmtId="0" fontId="20" fillId="0" borderId="0"/>
    <xf numFmtId="0" fontId="20" fillId="0" borderId="0"/>
    <xf numFmtId="178" fontId="30" fillId="0" borderId="0"/>
    <xf numFmtId="166" fontId="30" fillId="0" borderId="0"/>
    <xf numFmtId="178" fontId="30" fillId="0" borderId="0"/>
    <xf numFmtId="166" fontId="30" fillId="0" borderId="0"/>
    <xf numFmtId="178" fontId="30" fillId="0" borderId="0"/>
    <xf numFmtId="0" fontId="29" fillId="0" borderId="0"/>
    <xf numFmtId="166" fontId="30" fillId="0" borderId="0"/>
    <xf numFmtId="166" fontId="30" fillId="0" borderId="0"/>
    <xf numFmtId="178"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0" fillId="0" borderId="0"/>
    <xf numFmtId="176" fontId="30" fillId="0" borderId="0"/>
    <xf numFmtId="178"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78" fontId="30" fillId="0" borderId="0"/>
    <xf numFmtId="0" fontId="2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78" fontId="30" fillId="0" borderId="0"/>
    <xf numFmtId="0" fontId="2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8" fontId="30" fillId="0" borderId="0"/>
    <xf numFmtId="0" fontId="2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0" fillId="0" borderId="0"/>
    <xf numFmtId="0" fontId="20" fillId="0" borderId="0"/>
    <xf numFmtId="0" fontId="30" fillId="0" borderId="0"/>
    <xf numFmtId="0" fontId="3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7"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7"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7"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7"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9" fontId="30" fillId="0" borderId="0"/>
    <xf numFmtId="0" fontId="20" fillId="0" borderId="0"/>
    <xf numFmtId="179" fontId="30" fillId="0" borderId="0"/>
    <xf numFmtId="176" fontId="30" fillId="0" borderId="0"/>
    <xf numFmtId="179" fontId="30" fillId="0" borderId="0"/>
    <xf numFmtId="176" fontId="30" fillId="0" borderId="0"/>
    <xf numFmtId="179" fontId="30" fillId="0" borderId="0"/>
    <xf numFmtId="176" fontId="30" fillId="0" borderId="0"/>
    <xf numFmtId="177" fontId="30" fillId="0" borderId="0"/>
    <xf numFmtId="177" fontId="30" fillId="0" borderId="0"/>
    <xf numFmtId="177" fontId="30" fillId="0" borderId="0"/>
    <xf numFmtId="177"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0" fillId="0" borderId="0"/>
    <xf numFmtId="166" fontId="30" fillId="0" borderId="0"/>
    <xf numFmtId="0" fontId="20" fillId="0" borderId="0"/>
    <xf numFmtId="166" fontId="30" fillId="0" borderId="0"/>
    <xf numFmtId="0" fontId="20" fillId="0" borderId="0"/>
    <xf numFmtId="0" fontId="20" fillId="0" borderId="0"/>
    <xf numFmtId="166" fontId="30" fillId="0" borderId="0"/>
    <xf numFmtId="0" fontId="20" fillId="0" borderId="0"/>
    <xf numFmtId="166" fontId="30" fillId="0" borderId="0"/>
    <xf numFmtId="0" fontId="20" fillId="0" borderId="0"/>
    <xf numFmtId="166" fontId="30" fillId="0" borderId="0"/>
    <xf numFmtId="0" fontId="2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0" fillId="0" borderId="0"/>
    <xf numFmtId="0" fontId="20" fillId="0" borderId="0"/>
    <xf numFmtId="0" fontId="20" fillId="0" borderId="0"/>
    <xf numFmtId="0" fontId="20" fillId="0" borderId="0"/>
    <xf numFmtId="166" fontId="30" fillId="0" borderId="0"/>
    <xf numFmtId="166" fontId="30" fillId="0" borderId="0"/>
    <xf numFmtId="0" fontId="29" fillId="0" borderId="0"/>
    <xf numFmtId="0" fontId="29"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166" fontId="30"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0" fillId="0" borderId="0"/>
    <xf numFmtId="166" fontId="30" fillId="0" borderId="0"/>
    <xf numFmtId="0" fontId="20" fillId="0" borderId="0"/>
    <xf numFmtId="166" fontId="30" fillId="0" borderId="0"/>
    <xf numFmtId="0" fontId="20" fillId="0" borderId="0"/>
    <xf numFmtId="166" fontId="3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6" fontId="3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6" fontId="3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6" fontId="3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6" fontId="3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6" fontId="3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6" fontId="3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6" fontId="3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6" fontId="3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6" fontId="3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6" fontId="3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6" fontId="3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6" fontId="3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166" fontId="30" fillId="0" borderId="0"/>
    <xf numFmtId="0" fontId="20" fillId="0" borderId="0"/>
    <xf numFmtId="166" fontId="30" fillId="0" borderId="0"/>
    <xf numFmtId="0" fontId="20" fillId="0" borderId="0"/>
    <xf numFmtId="166" fontId="30" fillId="0" borderId="0"/>
    <xf numFmtId="0" fontId="20" fillId="0" borderId="0"/>
    <xf numFmtId="0" fontId="20" fillId="0" borderId="0"/>
    <xf numFmtId="166" fontId="30" fillId="0" borderId="0"/>
    <xf numFmtId="0" fontId="20" fillId="0" borderId="0"/>
    <xf numFmtId="166" fontId="30" fillId="0" borderId="0"/>
    <xf numFmtId="0" fontId="20" fillId="0" borderId="0"/>
    <xf numFmtId="166" fontId="30" fillId="0" borderId="0"/>
    <xf numFmtId="0" fontId="20" fillId="0" borderId="0"/>
    <xf numFmtId="166" fontId="30" fillId="0" borderId="0"/>
    <xf numFmtId="166" fontId="30" fillId="0" borderId="0"/>
    <xf numFmtId="166" fontId="30" fillId="0" borderId="0"/>
    <xf numFmtId="180" fontId="30" fillId="0" borderId="0"/>
    <xf numFmtId="0" fontId="20" fillId="0" borderId="0"/>
    <xf numFmtId="0" fontId="20" fillId="0" borderId="0"/>
    <xf numFmtId="0" fontId="20" fillId="0" borderId="0"/>
    <xf numFmtId="0" fontId="20" fillId="0" borderId="0"/>
    <xf numFmtId="0" fontId="20" fillId="0" borderId="0"/>
    <xf numFmtId="0" fontId="20" fillId="0" borderId="0"/>
    <xf numFmtId="166" fontId="30" fillId="0" borderId="0"/>
    <xf numFmtId="166" fontId="30" fillId="0" borderId="0"/>
    <xf numFmtId="166" fontId="30" fillId="0" borderId="0"/>
    <xf numFmtId="0" fontId="20" fillId="0" borderId="0"/>
    <xf numFmtId="0" fontId="20" fillId="0" borderId="0"/>
    <xf numFmtId="0" fontId="20" fillId="0" borderId="0"/>
    <xf numFmtId="0" fontId="20" fillId="0" borderId="0"/>
    <xf numFmtId="166" fontId="30" fillId="0" borderId="0"/>
    <xf numFmtId="166" fontId="30" fillId="0" borderId="0"/>
    <xf numFmtId="180" fontId="30" fillId="0" borderId="0"/>
    <xf numFmtId="180" fontId="30" fillId="0" borderId="0"/>
    <xf numFmtId="0" fontId="20" fillId="0" borderId="0"/>
    <xf numFmtId="166" fontId="30" fillId="0" borderId="0"/>
    <xf numFmtId="180" fontId="30" fillId="0" borderId="0"/>
    <xf numFmtId="180" fontId="30" fillId="0" borderId="0"/>
    <xf numFmtId="180"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0" fillId="0" borderId="0"/>
    <xf numFmtId="166" fontId="30" fillId="0" borderId="0"/>
    <xf numFmtId="0" fontId="20" fillId="0" borderId="0"/>
    <xf numFmtId="166" fontId="30" fillId="0" borderId="0"/>
    <xf numFmtId="0" fontId="20" fillId="0" borderId="0"/>
    <xf numFmtId="166" fontId="3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0" fillId="0" borderId="0"/>
    <xf numFmtId="176" fontId="30" fillId="0" borderId="0"/>
    <xf numFmtId="176" fontId="30" fillId="0" borderId="0"/>
    <xf numFmtId="176" fontId="3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76" fontId="30" fillId="0" borderId="0"/>
    <xf numFmtId="176" fontId="30" fillId="0" borderId="0"/>
    <xf numFmtId="176" fontId="30" fillId="0" borderId="0"/>
    <xf numFmtId="17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0" fillId="0" borderId="0"/>
    <xf numFmtId="0" fontId="20" fillId="0" borderId="0"/>
    <xf numFmtId="0" fontId="20" fillId="0" borderId="0"/>
    <xf numFmtId="176" fontId="30" fillId="0" borderId="0"/>
    <xf numFmtId="0" fontId="20" fillId="0" borderId="0"/>
    <xf numFmtId="0" fontId="20" fillId="0" borderId="0"/>
    <xf numFmtId="0" fontId="20" fillId="0" borderId="0"/>
    <xf numFmtId="0" fontId="20" fillId="0" borderId="0"/>
    <xf numFmtId="176" fontId="30" fillId="0" borderId="0"/>
    <xf numFmtId="0" fontId="20" fillId="0" borderId="0"/>
    <xf numFmtId="0" fontId="20" fillId="0" borderId="0"/>
    <xf numFmtId="0" fontId="20" fillId="0" borderId="0"/>
    <xf numFmtId="176" fontId="30" fillId="0" borderId="0"/>
    <xf numFmtId="0" fontId="20" fillId="0" borderId="0"/>
    <xf numFmtId="176" fontId="30" fillId="0" borderId="0"/>
    <xf numFmtId="176" fontId="30" fillId="0" borderId="0"/>
    <xf numFmtId="176" fontId="30" fillId="0" borderId="0"/>
    <xf numFmtId="17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0" fillId="0" borderId="0"/>
    <xf numFmtId="176" fontId="30" fillId="0" borderId="0"/>
    <xf numFmtId="176" fontId="30" fillId="0" borderId="0"/>
    <xf numFmtId="176" fontId="3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76" fontId="30" fillId="0" borderId="0"/>
    <xf numFmtId="176" fontId="30" fillId="0" borderId="0"/>
    <xf numFmtId="176" fontId="30" fillId="0" borderId="0"/>
    <xf numFmtId="17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0" fillId="0" borderId="0"/>
    <xf numFmtId="0" fontId="20" fillId="0" borderId="0"/>
    <xf numFmtId="0" fontId="20" fillId="0" borderId="0"/>
    <xf numFmtId="176" fontId="30" fillId="0" borderId="0"/>
    <xf numFmtId="0" fontId="20" fillId="0" borderId="0"/>
    <xf numFmtId="0" fontId="20" fillId="0" borderId="0"/>
    <xf numFmtId="0" fontId="20" fillId="0" borderId="0"/>
    <xf numFmtId="0" fontId="20" fillId="0" borderId="0"/>
    <xf numFmtId="176" fontId="30" fillId="0" borderId="0"/>
    <xf numFmtId="0" fontId="20" fillId="0" borderId="0"/>
    <xf numFmtId="0" fontId="20" fillId="0" borderId="0"/>
    <xf numFmtId="0" fontId="20" fillId="0" borderId="0"/>
    <xf numFmtId="176" fontId="30" fillId="0" borderId="0"/>
    <xf numFmtId="0" fontId="20" fillId="0" borderId="0"/>
    <xf numFmtId="176" fontId="30" fillId="0" borderId="0"/>
    <xf numFmtId="176" fontId="30" fillId="0" borderId="0"/>
    <xf numFmtId="176" fontId="30" fillId="0" borderId="0"/>
    <xf numFmtId="17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0" fillId="0" borderId="0"/>
    <xf numFmtId="176" fontId="30" fillId="0" borderId="0"/>
    <xf numFmtId="176" fontId="30" fillId="0" borderId="0"/>
    <xf numFmtId="176" fontId="3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76" fontId="30" fillId="0" borderId="0"/>
    <xf numFmtId="176" fontId="30" fillId="0" borderId="0"/>
    <xf numFmtId="176" fontId="30" fillId="0" borderId="0"/>
    <xf numFmtId="17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0" fillId="0" borderId="0"/>
    <xf numFmtId="0" fontId="20" fillId="0" borderId="0"/>
    <xf numFmtId="0" fontId="20" fillId="0" borderId="0"/>
    <xf numFmtId="176" fontId="30" fillId="0" borderId="0"/>
    <xf numFmtId="0" fontId="20" fillId="0" borderId="0"/>
    <xf numFmtId="0" fontId="20" fillId="0" borderId="0"/>
    <xf numFmtId="0" fontId="20" fillId="0" borderId="0"/>
    <xf numFmtId="0" fontId="20" fillId="0" borderId="0"/>
    <xf numFmtId="176" fontId="30" fillId="0" borderId="0"/>
    <xf numFmtId="0" fontId="20" fillId="0" borderId="0"/>
    <xf numFmtId="0" fontId="20" fillId="0" borderId="0"/>
    <xf numFmtId="0" fontId="20" fillId="0" borderId="0"/>
    <xf numFmtId="176" fontId="30" fillId="0" borderId="0"/>
    <xf numFmtId="0" fontId="2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0" fontId="29" fillId="0" borderId="0"/>
    <xf numFmtId="0" fontId="29" fillId="0" borderId="0"/>
    <xf numFmtId="0" fontId="20" fillId="0" borderId="0"/>
    <xf numFmtId="0" fontId="20" fillId="0" borderId="0"/>
    <xf numFmtId="0" fontId="20" fillId="0" borderId="0"/>
    <xf numFmtId="0" fontId="29" fillId="0" borderId="0"/>
    <xf numFmtId="0" fontId="2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0" fontId="20" fillId="0" borderId="0"/>
    <xf numFmtId="0" fontId="20" fillId="0" borderId="0"/>
    <xf numFmtId="0" fontId="29" fillId="0" borderId="0"/>
    <xf numFmtId="0" fontId="29" fillId="0" borderId="0"/>
    <xf numFmtId="0" fontId="29" fillId="0" borderId="0"/>
    <xf numFmtId="0" fontId="29"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81"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1" fontId="30" fillId="0" borderId="0"/>
    <xf numFmtId="166" fontId="30" fillId="0" borderId="0"/>
    <xf numFmtId="181" fontId="30" fillId="0" borderId="0"/>
    <xf numFmtId="166" fontId="30" fillId="0" borderId="0"/>
    <xf numFmtId="181"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81"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0" fontId="29" fillId="0" borderId="0"/>
    <xf numFmtId="181" fontId="30" fillId="0" borderId="0"/>
    <xf numFmtId="166" fontId="30" fillId="0" borderId="0"/>
    <xf numFmtId="0" fontId="29" fillId="0" borderId="0"/>
    <xf numFmtId="181" fontId="30" fillId="0" borderId="0"/>
    <xf numFmtId="166" fontId="30" fillId="0" borderId="0"/>
    <xf numFmtId="0" fontId="29" fillId="0" borderId="0"/>
    <xf numFmtId="181" fontId="30" fillId="0" borderId="0"/>
    <xf numFmtId="0" fontId="29" fillId="0" borderId="0"/>
    <xf numFmtId="166" fontId="30" fillId="0" borderId="0"/>
    <xf numFmtId="166" fontId="30" fillId="0" borderId="0"/>
    <xf numFmtId="166" fontId="30" fillId="0" borderId="0"/>
    <xf numFmtId="166"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0" fontId="29"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0" fontId="29" fillId="0" borderId="0"/>
    <xf numFmtId="0" fontId="19" fillId="0" borderId="0"/>
    <xf numFmtId="177"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6" fontId="30" fillId="0" borderId="0"/>
    <xf numFmtId="176" fontId="30" fillId="0" borderId="0"/>
    <xf numFmtId="176" fontId="30" fillId="0" borderId="0"/>
    <xf numFmtId="176" fontId="30" fillId="0" borderId="0"/>
    <xf numFmtId="176" fontId="30" fillId="0" borderId="0"/>
    <xf numFmtId="181" fontId="30" fillId="0" borderId="0"/>
    <xf numFmtId="176" fontId="30" fillId="0" borderId="0"/>
    <xf numFmtId="181" fontId="30" fillId="0" borderId="0"/>
    <xf numFmtId="176" fontId="30" fillId="0" borderId="0"/>
    <xf numFmtId="181" fontId="30" fillId="0" borderId="0"/>
    <xf numFmtId="176" fontId="30" fillId="0" borderId="0"/>
    <xf numFmtId="181"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6" fontId="30" fillId="0" borderId="0"/>
    <xf numFmtId="177" fontId="30" fillId="0" borderId="0"/>
    <xf numFmtId="177" fontId="30" fillId="0" borderId="0"/>
    <xf numFmtId="177" fontId="30" fillId="0" borderId="0"/>
    <xf numFmtId="177" fontId="30" fillId="0" borderId="0"/>
    <xf numFmtId="177" fontId="30" fillId="0" borderId="0"/>
    <xf numFmtId="177" fontId="30" fillId="0" borderId="0"/>
    <xf numFmtId="177" fontId="30" fillId="0" borderId="0"/>
    <xf numFmtId="181" fontId="30" fillId="0" borderId="0"/>
    <xf numFmtId="177" fontId="30" fillId="0" borderId="0"/>
    <xf numFmtId="177" fontId="30" fillId="0" borderId="0"/>
    <xf numFmtId="177" fontId="30" fillId="0" borderId="0"/>
    <xf numFmtId="177" fontId="30" fillId="0" borderId="0"/>
    <xf numFmtId="177" fontId="30" fillId="0" borderId="0"/>
    <xf numFmtId="177" fontId="30" fillId="0" borderId="0"/>
    <xf numFmtId="177" fontId="30" fillId="0" borderId="0"/>
    <xf numFmtId="176" fontId="30" fillId="0" borderId="0"/>
    <xf numFmtId="181" fontId="30" fillId="0" borderId="0"/>
    <xf numFmtId="176" fontId="30" fillId="0" borderId="0"/>
    <xf numFmtId="181" fontId="30" fillId="0" borderId="0"/>
    <xf numFmtId="176" fontId="30" fillId="0" borderId="0"/>
    <xf numFmtId="181" fontId="30" fillId="0" borderId="0"/>
    <xf numFmtId="177" fontId="30" fillId="0" borderId="0"/>
    <xf numFmtId="0" fontId="29" fillId="0" borderId="0"/>
    <xf numFmtId="0" fontId="29" fillId="0" borderId="0"/>
    <xf numFmtId="0" fontId="29" fillId="0" borderId="0"/>
    <xf numFmtId="0" fontId="29"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81"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81" fontId="30" fillId="0" borderId="0"/>
    <xf numFmtId="181" fontId="30" fillId="0" borderId="0"/>
    <xf numFmtId="181" fontId="30" fillId="0" borderId="0"/>
    <xf numFmtId="181" fontId="30" fillId="0" borderId="0"/>
    <xf numFmtId="177" fontId="3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9" fillId="0" borderId="0"/>
    <xf numFmtId="0" fontId="19" fillId="0" borderId="0"/>
    <xf numFmtId="0" fontId="29" fillId="0" borderId="0"/>
    <xf numFmtId="0" fontId="29"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6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6" fontId="30" fillId="0" borderId="0"/>
    <xf numFmtId="176" fontId="30" fillId="0" borderId="0"/>
    <xf numFmtId="176" fontId="30" fillId="0" borderId="0"/>
    <xf numFmtId="176"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76" fontId="30" fillId="0" borderId="0"/>
    <xf numFmtId="17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76" fontId="30" fillId="0" borderId="0"/>
    <xf numFmtId="181" fontId="30" fillId="0" borderId="0"/>
    <xf numFmtId="176" fontId="30" fillId="0" borderId="0"/>
    <xf numFmtId="181" fontId="30" fillId="0" borderId="0"/>
    <xf numFmtId="176" fontId="30" fillId="0" borderId="0"/>
    <xf numFmtId="181" fontId="30"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76" fontId="30" fillId="0" borderId="0"/>
    <xf numFmtId="181" fontId="30" fillId="0" borderId="0"/>
    <xf numFmtId="166" fontId="30" fillId="0" borderId="0"/>
    <xf numFmtId="176" fontId="30" fillId="0" borderId="0"/>
    <xf numFmtId="181" fontId="30" fillId="0" borderId="0"/>
    <xf numFmtId="176" fontId="30" fillId="0" borderId="0"/>
    <xf numFmtId="181" fontId="30" fillId="0" borderId="0"/>
    <xf numFmtId="176" fontId="30" fillId="0" borderId="0"/>
    <xf numFmtId="181" fontId="30" fillId="0" borderId="0"/>
    <xf numFmtId="181" fontId="30" fillId="0" borderId="0"/>
    <xf numFmtId="166" fontId="30" fillId="0" borderId="0"/>
    <xf numFmtId="166" fontId="30" fillId="0" borderId="0"/>
    <xf numFmtId="166" fontId="30" fillId="0" borderId="0"/>
    <xf numFmtId="16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66" fontId="30" fillId="0" borderId="0"/>
    <xf numFmtId="181"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81"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0" fontId="29" fillId="0" borderId="0"/>
    <xf numFmtId="181" fontId="30" fillId="0" borderId="0"/>
    <xf numFmtId="0" fontId="29" fillId="0" borderId="0"/>
    <xf numFmtId="181" fontId="30" fillId="0" borderId="0"/>
    <xf numFmtId="0" fontId="29" fillId="0" borderId="0"/>
    <xf numFmtId="181" fontId="30" fillId="0" borderId="0"/>
    <xf numFmtId="0" fontId="29"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81"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81" fontId="30" fillId="0" borderId="0"/>
    <xf numFmtId="166" fontId="30" fillId="0" borderId="0"/>
    <xf numFmtId="181"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81"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81" fontId="30" fillId="0" borderId="0"/>
    <xf numFmtId="166" fontId="30" fillId="0" borderId="0"/>
    <xf numFmtId="181"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81"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81" fontId="30" fillId="0" borderId="0"/>
    <xf numFmtId="166" fontId="30" fillId="0" borderId="0"/>
    <xf numFmtId="181"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81"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81" fontId="30" fillId="0" borderId="0"/>
    <xf numFmtId="166" fontId="30" fillId="0" borderId="0"/>
    <xf numFmtId="181" fontId="30" fillId="0" borderId="0"/>
    <xf numFmtId="166" fontId="30" fillId="0" borderId="0"/>
    <xf numFmtId="0" fontId="29" fillId="0" borderId="0"/>
    <xf numFmtId="0" fontId="29" fillId="0" borderId="0"/>
    <xf numFmtId="0" fontId="2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0" fontId="1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81"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6" fontId="30" fillId="0" borderId="0"/>
    <xf numFmtId="181" fontId="3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9" fillId="0" borderId="0"/>
    <xf numFmtId="181" fontId="30" fillId="0" borderId="0"/>
    <xf numFmtId="0" fontId="29" fillId="0" borderId="0"/>
    <xf numFmtId="181" fontId="30" fillId="0" borderId="0"/>
    <xf numFmtId="0" fontId="29" fillId="0" borderId="0"/>
    <xf numFmtId="166" fontId="3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30" fillId="0" borderId="0"/>
    <xf numFmtId="166" fontId="30" fillId="0" borderId="0"/>
    <xf numFmtId="166" fontId="30" fillId="0" borderId="0"/>
    <xf numFmtId="0" fontId="1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81"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6" fontId="30" fillId="0" borderId="0"/>
    <xf numFmtId="181" fontId="3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9" fillId="0" borderId="0"/>
    <xf numFmtId="181" fontId="30" fillId="0" borderId="0"/>
    <xf numFmtId="0" fontId="29" fillId="0" borderId="0"/>
    <xf numFmtId="181" fontId="30" fillId="0" borderId="0"/>
    <xf numFmtId="0" fontId="29" fillId="0" borderId="0"/>
    <xf numFmtId="166" fontId="3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6" fontId="30" fillId="0" borderId="0"/>
    <xf numFmtId="166" fontId="30" fillId="0" borderId="0"/>
    <xf numFmtId="0" fontId="2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9" fillId="0" borderId="0"/>
    <xf numFmtId="0" fontId="29" fillId="0" borderId="0"/>
    <xf numFmtId="0"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0" fontId="29" fillId="0" borderId="0"/>
    <xf numFmtId="166" fontId="30" fillId="0" borderId="0"/>
    <xf numFmtId="0" fontId="29" fillId="0" borderId="0"/>
    <xf numFmtId="166" fontId="30" fillId="0" borderId="0"/>
    <xf numFmtId="166" fontId="30" fillId="0" borderId="0"/>
    <xf numFmtId="0" fontId="29" fillId="0" borderId="0"/>
    <xf numFmtId="0" fontId="29" fillId="0" borderId="0"/>
    <xf numFmtId="0" fontId="29" fillId="0" borderId="0"/>
    <xf numFmtId="0" fontId="19" fillId="0" borderId="0"/>
    <xf numFmtId="0" fontId="19" fillId="0" borderId="0"/>
    <xf numFmtId="176" fontId="3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6" fontId="3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6" fontId="3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cellStyleXfs>
  <cellXfs count="457">
    <xf numFmtId="0" fontId="0" fillId="0" borderId="0" xfId="0"/>
    <xf numFmtId="4" fontId="8" fillId="0" borderId="1" xfId="0" applyNumberFormat="1" applyFont="1" applyBorder="1" applyAlignment="1">
      <alignment horizontal="center" vertical="center"/>
    </xf>
    <xf numFmtId="0" fontId="11" fillId="0" borderId="0" xfId="0" applyFont="1"/>
    <xf numFmtId="0" fontId="7" fillId="0" borderId="0" xfId="0" applyFont="1"/>
    <xf numFmtId="0" fontId="14" fillId="0" borderId="0" xfId="0" applyFont="1"/>
    <xf numFmtId="0" fontId="16" fillId="0" borderId="0" xfId="0" applyFont="1" applyAlignment="1">
      <alignment horizontal="center" vertical="center"/>
    </xf>
    <xf numFmtId="0" fontId="11" fillId="0" borderId="0" xfId="0" applyFont="1" applyAlignment="1">
      <alignment horizontal="left" vertical="center"/>
    </xf>
    <xf numFmtId="0" fontId="14" fillId="0" borderId="0" xfId="0" applyFont="1" applyAlignment="1">
      <alignment horizontal="left" vertical="center"/>
    </xf>
    <xf numFmtId="0" fontId="11" fillId="0" borderId="0" xfId="0" applyFont="1" applyAlignment="1">
      <alignment horizontal="center" vertical="center"/>
    </xf>
    <xf numFmtId="10" fontId="13" fillId="0" borderId="0" xfId="0" applyNumberFormat="1" applyFont="1" applyAlignment="1">
      <alignment horizontal="center" vertical="center"/>
    </xf>
    <xf numFmtId="0" fontId="16" fillId="0" borderId="6" xfId="0" applyFont="1" applyBorder="1" applyAlignment="1">
      <alignment horizontal="center" vertical="center"/>
    </xf>
    <xf numFmtId="0" fontId="16" fillId="0" borderId="5" xfId="0" applyFont="1" applyBorder="1" applyAlignment="1">
      <alignment horizontal="center" vertical="center"/>
    </xf>
    <xf numFmtId="10" fontId="16" fillId="0" borderId="5" xfId="0" applyNumberFormat="1" applyFont="1" applyBorder="1" applyAlignment="1">
      <alignment horizontal="center" vertical="center"/>
    </xf>
    <xf numFmtId="4" fontId="16" fillId="0" borderId="5" xfId="0" applyNumberFormat="1" applyFont="1" applyBorder="1" applyAlignment="1">
      <alignment horizontal="center" vertical="center"/>
    </xf>
    <xf numFmtId="0" fontId="16" fillId="0" borderId="5" xfId="0" applyFont="1" applyBorder="1" applyAlignment="1">
      <alignment horizontal="left" vertical="center" wrapText="1"/>
    </xf>
    <xf numFmtId="4" fontId="16" fillId="0" borderId="5" xfId="0" applyNumberFormat="1" applyFont="1" applyBorder="1" applyAlignment="1">
      <alignment horizontal="right" vertical="center"/>
    </xf>
    <xf numFmtId="0" fontId="16" fillId="3" borderId="5" xfId="0" applyFont="1" applyFill="1" applyBorder="1" applyAlignment="1">
      <alignment horizontal="center" vertical="center"/>
    </xf>
    <xf numFmtId="4" fontId="16" fillId="0" borderId="6" xfId="0" applyNumberFormat="1" applyFont="1" applyBorder="1" applyAlignment="1">
      <alignment horizontal="center" vertical="center"/>
    </xf>
    <xf numFmtId="0" fontId="16" fillId="0" borderId="1" xfId="0" applyFont="1" applyBorder="1" applyAlignment="1">
      <alignment horizontal="center" vertical="center"/>
    </xf>
    <xf numFmtId="4" fontId="16" fillId="0" borderId="7" xfId="0" applyNumberFormat="1" applyFont="1" applyBorder="1" applyAlignment="1">
      <alignment horizontal="center" vertical="center"/>
    </xf>
    <xf numFmtId="0" fontId="11" fillId="0" borderId="1" xfId="0" applyFont="1" applyBorder="1" applyAlignment="1">
      <alignment horizontal="center" vertical="center"/>
    </xf>
    <xf numFmtId="0" fontId="9" fillId="0" borderId="7" xfId="0" applyFont="1" applyBorder="1" applyAlignment="1">
      <alignment horizontal="center" vertical="center" wrapText="1"/>
    </xf>
    <xf numFmtId="4" fontId="11" fillId="0" borderId="1" xfId="0" applyNumberFormat="1" applyFont="1" applyBorder="1" applyAlignment="1">
      <alignment horizontal="center" vertical="center"/>
    </xf>
    <xf numFmtId="0" fontId="7" fillId="4" borderId="2" xfId="0" applyFont="1" applyFill="1" applyBorder="1"/>
    <xf numFmtId="0" fontId="7" fillId="4" borderId="4" xfId="0" applyFont="1" applyFill="1" applyBorder="1"/>
    <xf numFmtId="0" fontId="7" fillId="4" borderId="3" xfId="0" applyFont="1" applyFill="1" applyBorder="1"/>
    <xf numFmtId="3" fontId="11" fillId="0" borderId="1" xfId="0" applyNumberFormat="1" applyFont="1" applyBorder="1" applyAlignment="1">
      <alignment horizontal="center" vertical="center"/>
    </xf>
    <xf numFmtId="0" fontId="7" fillId="5" borderId="0" xfId="0" applyFont="1" applyFill="1"/>
    <xf numFmtId="4" fontId="11" fillId="5" borderId="1" xfId="0" applyNumberFormat="1" applyFont="1" applyFill="1" applyBorder="1" applyAlignment="1">
      <alignment horizontal="center" vertical="center"/>
    </xf>
    <xf numFmtId="0" fontId="7" fillId="5" borderId="0" xfId="0" applyFont="1" applyFill="1" applyAlignment="1">
      <alignment horizontal="center" vertical="center"/>
    </xf>
    <xf numFmtId="0" fontId="12" fillId="0" borderId="1" xfId="0" applyFont="1" applyBorder="1" applyAlignment="1">
      <alignment horizontal="center" vertical="center"/>
    </xf>
    <xf numFmtId="0" fontId="14" fillId="0" borderId="0" xfId="0" applyFont="1" applyAlignment="1">
      <alignment vertical="center"/>
    </xf>
    <xf numFmtId="0" fontId="7" fillId="0" borderId="0" xfId="0" applyFont="1" applyAlignment="1">
      <alignment horizontal="center" vertical="center"/>
    </xf>
    <xf numFmtId="0" fontId="9" fillId="0" borderId="1" xfId="0" applyFont="1" applyBorder="1" applyAlignment="1">
      <alignment horizontal="center" vertical="center" wrapText="1"/>
    </xf>
    <xf numFmtId="0" fontId="8" fillId="0" borderId="1" xfId="0" applyFont="1" applyBorder="1" applyAlignment="1">
      <alignment horizontal="center" vertical="center"/>
    </xf>
    <xf numFmtId="0" fontId="16" fillId="0" borderId="5" xfId="0" applyFont="1" applyBorder="1" applyAlignment="1">
      <alignment horizontal="center" vertical="center" wrapText="1"/>
    </xf>
    <xf numFmtId="0" fontId="16" fillId="0" borderId="0" xfId="0" applyFont="1" applyAlignment="1">
      <alignment vertical="center"/>
    </xf>
    <xf numFmtId="0" fontId="16" fillId="6" borderId="1" xfId="0" applyFont="1" applyFill="1" applyBorder="1" applyAlignment="1">
      <alignment horizontal="center" vertical="center"/>
    </xf>
    <xf numFmtId="0" fontId="16" fillId="0" borderId="6" xfId="0" applyFont="1" applyBorder="1" applyAlignment="1">
      <alignment horizontal="left" vertical="center" wrapText="1"/>
    </xf>
    <xf numFmtId="0" fontId="16" fillId="0" borderId="7" xfId="0" applyFont="1" applyBorder="1" applyAlignment="1">
      <alignment vertical="center"/>
    </xf>
    <xf numFmtId="0" fontId="16" fillId="0" borderId="6"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center" vertical="center" wrapText="1"/>
    </xf>
    <xf numFmtId="0" fontId="16" fillId="0" borderId="7" xfId="0" applyFont="1" applyBorder="1" applyAlignment="1">
      <alignment horizontal="center" vertical="center"/>
    </xf>
    <xf numFmtId="0" fontId="16" fillId="0" borderId="6" xfId="0" applyFont="1" applyBorder="1" applyAlignment="1">
      <alignment vertical="center"/>
    </xf>
    <xf numFmtId="0" fontId="16" fillId="0" borderId="11" xfId="0" applyFont="1" applyBorder="1" applyAlignment="1">
      <alignment vertical="center"/>
    </xf>
    <xf numFmtId="0" fontId="16" fillId="0" borderId="12" xfId="0" applyFont="1" applyBorder="1" applyAlignment="1">
      <alignment vertical="center"/>
    </xf>
    <xf numFmtId="0" fontId="16" fillId="0" borderId="14" xfId="0" applyFont="1" applyBorder="1" applyAlignment="1">
      <alignment vertical="center"/>
    </xf>
    <xf numFmtId="0" fontId="16" fillId="0" borderId="15" xfId="0" applyFont="1" applyBorder="1" applyAlignment="1">
      <alignment vertical="center"/>
    </xf>
    <xf numFmtId="4" fontId="16" fillId="2" borderId="5" xfId="0" applyNumberFormat="1" applyFont="1" applyFill="1" applyBorder="1" applyAlignment="1">
      <alignment horizontal="right" vertical="center"/>
    </xf>
    <xf numFmtId="0" fontId="16" fillId="0" borderId="1" xfId="0" quotePrefix="1" applyFont="1" applyBorder="1" applyAlignment="1">
      <alignment horizontal="center" vertical="center"/>
    </xf>
    <xf numFmtId="4" fontId="16" fillId="4" borderId="5" xfId="0" applyNumberFormat="1" applyFont="1" applyFill="1" applyBorder="1" applyAlignment="1">
      <alignment horizontal="right" vertical="center"/>
    </xf>
    <xf numFmtId="0" fontId="16" fillId="0" borderId="5" xfId="0" quotePrefix="1" applyFont="1" applyBorder="1" applyAlignment="1">
      <alignment horizontal="center" vertical="center"/>
    </xf>
    <xf numFmtId="0" fontId="11" fillId="0" borderId="10" xfId="0" applyFont="1" applyBorder="1" applyAlignment="1">
      <alignment horizontal="left" vertical="center"/>
    </xf>
    <xf numFmtId="0" fontId="11" fillId="0" borderId="13" xfId="0" applyFont="1" applyBorder="1" applyAlignment="1">
      <alignment horizontal="left" vertical="center"/>
    </xf>
    <xf numFmtId="0" fontId="16" fillId="0" borderId="2" xfId="0" applyFont="1" applyBorder="1" applyAlignment="1">
      <alignment vertical="center"/>
    </xf>
    <xf numFmtId="0" fontId="16" fillId="0" borderId="3" xfId="0" applyFont="1" applyBorder="1" applyAlignment="1">
      <alignment vertical="center"/>
    </xf>
    <xf numFmtId="0" fontId="17" fillId="0" borderId="0" xfId="0" applyFont="1" applyAlignment="1">
      <alignment vertical="center"/>
    </xf>
    <xf numFmtId="0" fontId="16" fillId="0" borderId="6" xfId="0" quotePrefix="1" applyFont="1" applyBorder="1" applyAlignment="1">
      <alignment horizontal="center" vertical="center"/>
    </xf>
    <xf numFmtId="0" fontId="6" fillId="0" borderId="5" xfId="0" applyFont="1" applyBorder="1" applyAlignment="1">
      <alignment horizontal="left" vertical="center" wrapText="1"/>
    </xf>
    <xf numFmtId="0" fontId="11" fillId="23" borderId="26" xfId="0" applyFont="1" applyFill="1" applyBorder="1" applyAlignment="1">
      <alignment horizontal="center" vertical="center"/>
    </xf>
    <xf numFmtId="0" fontId="5" fillId="24" borderId="27" xfId="0" applyFont="1" applyFill="1" applyBorder="1" applyAlignment="1">
      <alignment horizontal="center" vertical="center"/>
    </xf>
    <xf numFmtId="2" fontId="11" fillId="24" borderId="28" xfId="0" applyNumberFormat="1" applyFont="1" applyFill="1" applyBorder="1" applyAlignment="1">
      <alignment horizontal="center" vertical="center"/>
    </xf>
    <xf numFmtId="0" fontId="11" fillId="24" borderId="28" xfId="0" applyFont="1" applyFill="1" applyBorder="1" applyAlignment="1">
      <alignment horizontal="left" vertical="center"/>
    </xf>
    <xf numFmtId="0" fontId="5" fillId="24" borderId="28" xfId="0" applyFont="1" applyFill="1" applyBorder="1" applyAlignment="1">
      <alignment horizontal="center" vertical="center"/>
    </xf>
    <xf numFmtId="0" fontId="5" fillId="24" borderId="29" xfId="0" applyFont="1" applyFill="1" applyBorder="1" applyAlignment="1">
      <alignment horizontal="center" vertical="center"/>
    </xf>
    <xf numFmtId="0" fontId="5" fillId="0" borderId="0" xfId="0" applyFont="1" applyAlignment="1">
      <alignment horizontal="center" vertical="center"/>
    </xf>
    <xf numFmtId="0" fontId="16" fillId="0" borderId="28" xfId="0" applyFont="1" applyBorder="1" applyAlignment="1">
      <alignment horizontal="center" vertical="center"/>
    </xf>
    <xf numFmtId="0" fontId="12" fillId="0" borderId="27" xfId="0" applyFont="1" applyBorder="1" applyAlignment="1">
      <alignment horizontal="center" vertical="center"/>
    </xf>
    <xf numFmtId="0" fontId="12" fillId="0" borderId="28" xfId="0" applyFont="1" applyBorder="1" applyAlignment="1">
      <alignment horizontal="center" vertical="center"/>
    </xf>
    <xf numFmtId="0" fontId="5" fillId="0" borderId="28" xfId="0" applyFont="1" applyBorder="1" applyAlignment="1">
      <alignment horizontal="center" vertical="center"/>
    </xf>
    <xf numFmtId="0" fontId="12" fillId="0" borderId="26" xfId="0" applyFont="1" applyBorder="1" applyAlignment="1">
      <alignment horizontal="center" vertical="center"/>
    </xf>
    <xf numFmtId="4" fontId="12" fillId="0" borderId="26" xfId="0" applyNumberFormat="1" applyFont="1" applyBorder="1" applyAlignment="1">
      <alignment horizontal="right" vertical="center"/>
    </xf>
    <xf numFmtId="10" fontId="12" fillId="0" borderId="26" xfId="0" applyNumberFormat="1" applyFont="1" applyBorder="1" applyAlignment="1">
      <alignment horizontal="center" vertical="center"/>
    </xf>
    <xf numFmtId="0" fontId="16" fillId="0" borderId="25" xfId="0" applyFont="1" applyBorder="1" applyAlignment="1">
      <alignment horizontal="center" vertical="center"/>
    </xf>
    <xf numFmtId="4" fontId="16" fillId="0" borderId="25" xfId="0" applyNumberFormat="1" applyFont="1" applyBorder="1" applyAlignment="1">
      <alignment horizontal="center" vertical="center"/>
    </xf>
    <xf numFmtId="0" fontId="16" fillId="0" borderId="25" xfId="0" applyFont="1" applyBorder="1" applyAlignment="1">
      <alignment horizontal="left" vertical="center" wrapText="1"/>
    </xf>
    <xf numFmtId="4" fontId="16" fillId="0" borderId="25" xfId="0" applyNumberFormat="1" applyFont="1" applyBorder="1" applyAlignment="1">
      <alignment horizontal="right" vertical="center"/>
    </xf>
    <xf numFmtId="4" fontId="16" fillId="2" borderId="25" xfId="0" applyNumberFormat="1" applyFont="1" applyFill="1" applyBorder="1" applyAlignment="1">
      <alignment horizontal="right" vertical="center"/>
    </xf>
    <xf numFmtId="4" fontId="16" fillId="0" borderId="7" xfId="0" applyNumberFormat="1" applyFont="1" applyBorder="1" applyAlignment="1">
      <alignment horizontal="right" vertical="center"/>
    </xf>
    <xf numFmtId="4" fontId="16" fillId="2" borderId="7" xfId="0" applyNumberFormat="1" applyFont="1" applyFill="1" applyBorder="1" applyAlignment="1">
      <alignment horizontal="right" vertical="center"/>
    </xf>
    <xf numFmtId="0" fontId="11" fillId="24" borderId="28" xfId="0" applyFont="1" applyFill="1" applyBorder="1" applyAlignment="1">
      <alignment horizontal="left" vertical="center" wrapText="1"/>
    </xf>
    <xf numFmtId="0" fontId="9" fillId="0" borderId="28" xfId="0" applyFont="1" applyBorder="1" applyAlignment="1">
      <alignment horizontal="center" vertical="center" wrapText="1"/>
    </xf>
    <xf numFmtId="4" fontId="8" fillId="0" borderId="28" xfId="0" applyNumberFormat="1" applyFont="1" applyBorder="1" applyAlignment="1">
      <alignment horizontal="center" vertical="center"/>
    </xf>
    <xf numFmtId="0" fontId="8" fillId="0" borderId="28" xfId="0" applyFont="1" applyBorder="1" applyAlignment="1">
      <alignment horizontal="center" vertical="center"/>
    </xf>
    <xf numFmtId="0" fontId="8" fillId="5" borderId="28" xfId="0" applyFont="1" applyFill="1" applyBorder="1" applyAlignment="1">
      <alignment horizontal="center" vertical="center"/>
    </xf>
    <xf numFmtId="4" fontId="8" fillId="5" borderId="28" xfId="0" applyNumberFormat="1" applyFont="1" applyFill="1" applyBorder="1" applyAlignment="1">
      <alignment horizontal="center" vertical="center"/>
    </xf>
    <xf numFmtId="3" fontId="8" fillId="0" borderId="28" xfId="0" applyNumberFormat="1" applyFont="1" applyBorder="1" applyAlignment="1">
      <alignment horizontal="center" vertical="center"/>
    </xf>
    <xf numFmtId="0" fontId="9" fillId="0" borderId="5" xfId="0" applyFont="1" applyBorder="1" applyAlignment="1">
      <alignment horizontal="center" vertical="center" wrapText="1"/>
    </xf>
    <xf numFmtId="9" fontId="8" fillId="0" borderId="28" xfId="0" applyNumberFormat="1" applyFont="1" applyBorder="1" applyAlignment="1">
      <alignment horizontal="center" vertical="center"/>
    </xf>
    <xf numFmtId="164" fontId="8" fillId="0" borderId="28" xfId="0" applyNumberFormat="1" applyFont="1" applyBorder="1" applyAlignment="1">
      <alignment horizontal="center" vertical="center"/>
    </xf>
    <xf numFmtId="0" fontId="11" fillId="0" borderId="7" xfId="0" applyFont="1" applyBorder="1" applyAlignment="1">
      <alignment horizontal="center" vertical="center"/>
    </xf>
    <xf numFmtId="4" fontId="11" fillId="0" borderId="7" xfId="0" applyNumberFormat="1" applyFont="1" applyBorder="1" applyAlignment="1">
      <alignment horizontal="center" vertical="center"/>
    </xf>
    <xf numFmtId="0" fontId="7" fillId="4" borderId="13" xfId="0" applyFont="1" applyFill="1" applyBorder="1"/>
    <xf numFmtId="0" fontId="7" fillId="4" borderId="14" xfId="0" applyFont="1" applyFill="1" applyBorder="1"/>
    <xf numFmtId="0" fontId="7" fillId="4" borderId="15" xfId="0" applyFont="1" applyFill="1" applyBorder="1"/>
    <xf numFmtId="3" fontId="11" fillId="0" borderId="7" xfId="0" applyNumberFormat="1" applyFont="1" applyBorder="1" applyAlignment="1">
      <alignment horizontal="center" vertical="center"/>
    </xf>
    <xf numFmtId="4" fontId="11" fillId="5" borderId="7" xfId="0" applyNumberFormat="1" applyFont="1" applyFill="1" applyBorder="1" applyAlignment="1">
      <alignment horizontal="center" vertical="center"/>
    </xf>
    <xf numFmtId="0" fontId="9" fillId="0" borderId="2" xfId="0" applyFont="1" applyBorder="1" applyAlignment="1">
      <alignment horizontal="center" vertical="center" wrapText="1"/>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4" fontId="8" fillId="0" borderId="26" xfId="0" applyNumberFormat="1" applyFont="1" applyBorder="1" applyAlignment="1">
      <alignment horizontal="center" vertical="center"/>
    </xf>
    <xf numFmtId="0" fontId="7" fillId="4" borderId="27" xfId="0" applyFont="1" applyFill="1" applyBorder="1"/>
    <xf numFmtId="0" fontId="7" fillId="4" borderId="29" xfId="0" applyFont="1" applyFill="1" applyBorder="1"/>
    <xf numFmtId="0" fontId="9" fillId="0" borderId="7" xfId="0" applyFont="1" applyBorder="1" applyAlignment="1">
      <alignment vertical="center" wrapText="1"/>
    </xf>
    <xf numFmtId="4" fontId="7" fillId="0" borderId="0" xfId="0" applyNumberFormat="1" applyFont="1"/>
    <xf numFmtId="0" fontId="14" fillId="0" borderId="0" xfId="0" applyFont="1" applyAlignment="1">
      <alignment horizontal="center" vertical="center"/>
    </xf>
    <xf numFmtId="0" fontId="3" fillId="0" borderId="0" xfId="0" applyFont="1" applyAlignment="1">
      <alignment horizontal="center" vertical="center"/>
    </xf>
    <xf numFmtId="0" fontId="11" fillId="0" borderId="26" xfId="0" applyFont="1" applyBorder="1" applyAlignment="1">
      <alignment horizontal="center" vertical="center"/>
    </xf>
    <xf numFmtId="0" fontId="11" fillId="0" borderId="0" xfId="0" applyFont="1" applyAlignment="1">
      <alignment horizontal="center" vertical="center" wrapText="1"/>
    </xf>
    <xf numFmtId="0" fontId="13" fillId="0" borderId="28" xfId="0" applyFont="1" applyBorder="1" applyAlignment="1">
      <alignment horizontal="center" vertical="center"/>
    </xf>
    <xf numFmtId="4" fontId="13" fillId="0" borderId="28" xfId="0" applyNumberFormat="1" applyFont="1" applyBorder="1" applyAlignment="1">
      <alignment horizontal="center" vertical="center"/>
    </xf>
    <xf numFmtId="4" fontId="11" fillId="0" borderId="26" xfId="0" applyNumberFormat="1" applyFont="1" applyBorder="1" applyAlignment="1">
      <alignment horizontal="center" vertical="center"/>
    </xf>
    <xf numFmtId="4" fontId="3" fillId="0" borderId="0" xfId="0" applyNumberFormat="1" applyFont="1" applyAlignment="1">
      <alignment horizontal="center" vertical="center"/>
    </xf>
    <xf numFmtId="0" fontId="18" fillId="25" borderId="27" xfId="0" applyFont="1" applyFill="1" applyBorder="1" applyAlignment="1">
      <alignment vertical="center" wrapText="1"/>
    </xf>
    <xf numFmtId="4" fontId="18" fillId="25" borderId="28" xfId="0" applyNumberFormat="1" applyFont="1" applyFill="1" applyBorder="1" applyAlignment="1">
      <alignment horizontal="right" vertical="center" wrapText="1"/>
    </xf>
    <xf numFmtId="10" fontId="18" fillId="25" borderId="29" xfId="0" applyNumberFormat="1" applyFont="1" applyFill="1" applyBorder="1" applyAlignment="1">
      <alignment horizontal="center" vertical="center" wrapText="1"/>
    </xf>
    <xf numFmtId="0" fontId="11" fillId="3" borderId="0" xfId="0" applyFont="1" applyFill="1" applyAlignment="1">
      <alignment horizontal="center" vertical="center"/>
    </xf>
    <xf numFmtId="4" fontId="11" fillId="3" borderId="0" xfId="0" applyNumberFormat="1" applyFont="1" applyFill="1" applyAlignment="1">
      <alignment horizontal="center" vertical="center"/>
    </xf>
    <xf numFmtId="0" fontId="11" fillId="3" borderId="0" xfId="0" applyFont="1" applyFill="1" applyAlignment="1">
      <alignment horizontal="left" vertical="center"/>
    </xf>
    <xf numFmtId="0" fontId="11" fillId="3" borderId="0" xfId="0" applyFont="1" applyFill="1" applyAlignment="1">
      <alignment vertical="center"/>
    </xf>
    <xf numFmtId="4" fontId="11" fillId="3" borderId="0" xfId="0" applyNumberFormat="1" applyFont="1" applyFill="1" applyAlignment="1">
      <alignment vertical="center"/>
    </xf>
    <xf numFmtId="10" fontId="11" fillId="3" borderId="0" xfId="0" applyNumberFormat="1" applyFont="1" applyFill="1" applyAlignment="1">
      <alignment horizontal="center" vertical="center"/>
    </xf>
    <xf numFmtId="4" fontId="11" fillId="0" borderId="0" xfId="0" applyNumberFormat="1" applyFont="1" applyAlignment="1">
      <alignment horizontal="center" vertical="center"/>
    </xf>
    <xf numFmtId="0" fontId="11" fillId="0" borderId="0" xfId="0" applyFont="1" applyAlignment="1">
      <alignment vertical="center"/>
    </xf>
    <xf numFmtId="4" fontId="11" fillId="0" borderId="0" xfId="0" applyNumberFormat="1" applyFont="1" applyAlignment="1">
      <alignment vertical="center"/>
    </xf>
    <xf numFmtId="10" fontId="11" fillId="0" borderId="0" xfId="0" applyNumberFormat="1" applyFont="1" applyAlignment="1">
      <alignment horizontal="center" vertical="center"/>
    </xf>
    <xf numFmtId="0" fontId="13" fillId="0" borderId="27" xfId="0" applyFont="1" applyBorder="1" applyAlignment="1">
      <alignment horizontal="left" vertical="center"/>
    </xf>
    <xf numFmtId="10" fontId="13" fillId="0" borderId="29" xfId="0" applyNumberFormat="1" applyFont="1" applyBorder="1" applyAlignment="1">
      <alignment horizontal="center" vertical="center"/>
    </xf>
    <xf numFmtId="4" fontId="3" fillId="0" borderId="26" xfId="0" applyNumberFormat="1" applyFont="1" applyBorder="1" applyAlignment="1">
      <alignment horizontal="center" vertical="center"/>
    </xf>
    <xf numFmtId="10" fontId="3" fillId="0" borderId="26" xfId="0" applyNumberFormat="1" applyFont="1" applyBorder="1" applyAlignment="1">
      <alignment horizontal="center" vertical="center"/>
    </xf>
    <xf numFmtId="4" fontId="14" fillId="0" borderId="26" xfId="0" applyNumberFormat="1" applyFont="1" applyBorder="1" applyAlignment="1">
      <alignment horizontal="center" vertical="center"/>
    </xf>
    <xf numFmtId="10" fontId="14" fillId="0" borderId="26" xfId="0" applyNumberFormat="1" applyFont="1" applyBorder="1" applyAlignment="1">
      <alignment horizontal="center" vertical="center"/>
    </xf>
    <xf numFmtId="3" fontId="11" fillId="0" borderId="26" xfId="0" applyNumberFormat="1" applyFont="1" applyBorder="1" applyAlignment="1">
      <alignment horizontal="center" vertical="center"/>
    </xf>
    <xf numFmtId="3" fontId="11" fillId="0" borderId="26" xfId="0" applyNumberFormat="1" applyFont="1" applyBorder="1" applyAlignment="1">
      <alignment horizontal="left" vertical="center"/>
    </xf>
    <xf numFmtId="4" fontId="0" fillId="0" borderId="0" xfId="0" applyNumberFormat="1"/>
    <xf numFmtId="0" fontId="2" fillId="0" borderId="5" xfId="0" applyFont="1" applyBorder="1" applyAlignment="1">
      <alignment horizontal="left" vertical="center" wrapText="1"/>
    </xf>
    <xf numFmtId="4" fontId="16" fillId="0" borderId="0" xfId="0" applyNumberFormat="1" applyFont="1" applyAlignment="1">
      <alignment horizontal="center" vertical="center"/>
    </xf>
    <xf numFmtId="0" fontId="1" fillId="0" borderId="26" xfId="0" applyFont="1" applyBorder="1" applyAlignment="1">
      <alignment horizontal="center" vertical="center"/>
    </xf>
    <xf numFmtId="0" fontId="0" fillId="0" borderId="28" xfId="0" applyBorder="1" applyAlignment="1">
      <alignment horizontal="center"/>
    </xf>
    <xf numFmtId="3" fontId="8" fillId="0" borderId="26" xfId="0" applyNumberFormat="1" applyFont="1" applyBorder="1" applyAlignment="1">
      <alignment horizontal="center" vertical="center"/>
    </xf>
    <xf numFmtId="0" fontId="8" fillId="0" borderId="26" xfId="0" applyFont="1" applyBorder="1" applyAlignment="1">
      <alignment horizontal="center" vertical="center"/>
    </xf>
    <xf numFmtId="3" fontId="8" fillId="26" borderId="26" xfId="0" applyNumberFormat="1" applyFont="1" applyFill="1" applyBorder="1" applyAlignment="1">
      <alignment horizontal="center" vertical="center"/>
    </xf>
    <xf numFmtId="0" fontId="8" fillId="0" borderId="26" xfId="0" quotePrefix="1" applyFont="1" applyBorder="1" applyAlignment="1">
      <alignment horizontal="center" vertical="center"/>
    </xf>
    <xf numFmtId="0" fontId="7" fillId="4" borderId="28" xfId="0" applyFont="1" applyFill="1" applyBorder="1"/>
    <xf numFmtId="0" fontId="0" fillId="0" borderId="28" xfId="0" applyBorder="1"/>
    <xf numFmtId="0" fontId="9" fillId="0" borderId="26" xfId="0" applyFont="1" applyBorder="1" applyAlignment="1">
      <alignment horizontal="center" vertical="center" wrapText="1"/>
    </xf>
    <xf numFmtId="0" fontId="7" fillId="0" borderId="26" xfId="0" applyFont="1" applyBorder="1"/>
    <xf numFmtId="0" fontId="1" fillId="3" borderId="5" xfId="0" applyFont="1" applyFill="1" applyBorder="1" applyAlignment="1">
      <alignment horizontal="center" vertical="center"/>
    </xf>
    <xf numFmtId="0" fontId="1" fillId="0" borderId="25" xfId="0" applyFont="1" applyBorder="1" applyAlignment="1">
      <alignment horizontal="left" vertical="center" wrapText="1"/>
    </xf>
    <xf numFmtId="0" fontId="1" fillId="0" borderId="25" xfId="0" applyFont="1" applyBorder="1" applyAlignment="1">
      <alignment horizontal="center" vertical="center"/>
    </xf>
    <xf numFmtId="0" fontId="1" fillId="0" borderId="5" xfId="0" applyFont="1" applyBorder="1" applyAlignment="1">
      <alignment horizontal="left" vertical="center" wrapText="1"/>
    </xf>
    <xf numFmtId="0" fontId="1" fillId="0" borderId="5" xfId="0" applyFont="1" applyBorder="1" applyAlignment="1">
      <alignment horizontal="center" vertical="center"/>
    </xf>
    <xf numFmtId="0" fontId="1" fillId="0" borderId="0" xfId="0" applyFont="1" applyAlignment="1">
      <alignment horizontal="center" vertical="center"/>
    </xf>
    <xf numFmtId="0" fontId="13" fillId="0" borderId="0" xfId="0" applyFont="1" applyAlignment="1">
      <alignment horizontal="center" vertical="center"/>
    </xf>
    <xf numFmtId="0" fontId="11" fillId="0" borderId="26" xfId="0" applyFont="1" applyBorder="1" applyAlignment="1">
      <alignment horizontal="center" vertical="center" wrapText="1"/>
    </xf>
    <xf numFmtId="4" fontId="1" fillId="0" borderId="5" xfId="0" applyNumberFormat="1" applyFont="1" applyBorder="1" applyAlignment="1">
      <alignment horizontal="center" vertical="center"/>
    </xf>
    <xf numFmtId="4" fontId="1" fillId="0" borderId="0" xfId="0" applyNumberFormat="1" applyFont="1" applyAlignment="1">
      <alignment horizontal="center" vertical="center"/>
    </xf>
    <xf numFmtId="4" fontId="12" fillId="0" borderId="26" xfId="0" applyNumberFormat="1" applyFont="1" applyBorder="1" applyAlignment="1">
      <alignment horizontal="center" vertical="center"/>
    </xf>
    <xf numFmtId="0" fontId="9" fillId="0" borderId="33" xfId="0" applyFont="1" applyBorder="1" applyAlignment="1">
      <alignment horizontal="center" vertical="center" wrapText="1"/>
    </xf>
    <xf numFmtId="0" fontId="9" fillId="0" borderId="0" xfId="0" applyFont="1" applyAlignment="1">
      <alignment horizontal="center" vertical="center"/>
    </xf>
    <xf numFmtId="0" fontId="50" fillId="0" borderId="1" xfId="0" applyFont="1" applyBorder="1" applyAlignment="1">
      <alignment horizontal="center" vertical="center"/>
    </xf>
    <xf numFmtId="4" fontId="50" fillId="0" borderId="1" xfId="0" applyNumberFormat="1" applyFont="1" applyBorder="1" applyAlignment="1">
      <alignment horizontal="center" vertical="center"/>
    </xf>
    <xf numFmtId="3" fontId="50" fillId="0" borderId="1" xfId="0" applyNumberFormat="1" applyFont="1" applyBorder="1" applyAlignment="1">
      <alignment horizontal="center" vertical="center"/>
    </xf>
    <xf numFmtId="4" fontId="50" fillId="0" borderId="26" xfId="0" applyNumberFormat="1" applyFont="1" applyBorder="1" applyAlignment="1">
      <alignment horizontal="center" vertical="center"/>
    </xf>
    <xf numFmtId="0" fontId="50" fillId="5" borderId="1" xfId="0" applyFont="1" applyFill="1" applyBorder="1" applyAlignment="1">
      <alignment horizontal="center" vertical="center"/>
    </xf>
    <xf numFmtId="4" fontId="50" fillId="5" borderId="1" xfId="0" applyNumberFormat="1" applyFont="1" applyFill="1" applyBorder="1" applyAlignment="1">
      <alignment horizontal="center" vertical="center"/>
    </xf>
    <xf numFmtId="0" fontId="50" fillId="0" borderId="7" xfId="0" applyFont="1" applyBorder="1" applyAlignment="1">
      <alignment horizontal="center" vertical="center"/>
    </xf>
    <xf numFmtId="4" fontId="50" fillId="0" borderId="7" xfId="0" applyNumberFormat="1" applyFont="1" applyBorder="1" applyAlignment="1">
      <alignment horizontal="center" vertical="center"/>
    </xf>
    <xf numFmtId="3" fontId="50" fillId="0" borderId="7" xfId="0" applyNumberFormat="1" applyFont="1" applyBorder="1" applyAlignment="1">
      <alignment horizontal="center" vertical="center"/>
    </xf>
    <xf numFmtId="0" fontId="50" fillId="5" borderId="7" xfId="0" applyFont="1" applyFill="1" applyBorder="1" applyAlignment="1">
      <alignment horizontal="center" vertical="center"/>
    </xf>
    <xf numFmtId="9" fontId="50" fillId="0" borderId="1" xfId="0" applyNumberFormat="1" applyFont="1" applyBorder="1" applyAlignment="1">
      <alignment horizontal="center" vertical="center"/>
    </xf>
    <xf numFmtId="164" fontId="50" fillId="0" borderId="1" xfId="0" applyNumberFormat="1" applyFont="1" applyBorder="1" applyAlignment="1">
      <alignment horizontal="center" vertical="center"/>
    </xf>
    <xf numFmtId="3" fontId="50" fillId="0" borderId="26" xfId="0" applyNumberFormat="1" applyFont="1" applyBorder="1" applyAlignment="1">
      <alignment horizontal="center" vertical="center"/>
    </xf>
    <xf numFmtId="0" fontId="50" fillId="0" borderId="26" xfId="0" applyFont="1" applyBorder="1" applyAlignment="1">
      <alignment horizontal="center" vertical="center"/>
    </xf>
    <xf numFmtId="0" fontId="51" fillId="0" borderId="0" xfId="0" applyFont="1"/>
    <xf numFmtId="0" fontId="50" fillId="0" borderId="26" xfId="0" quotePrefix="1" applyFont="1" applyBorder="1" applyAlignment="1">
      <alignment horizontal="center" vertical="center"/>
    </xf>
    <xf numFmtId="4" fontId="50" fillId="0" borderId="33" xfId="0" applyNumberFormat="1" applyFont="1" applyBorder="1" applyAlignment="1">
      <alignment horizontal="center" vertical="center"/>
    </xf>
    <xf numFmtId="3" fontId="50" fillId="0" borderId="33" xfId="0" applyNumberFormat="1" applyFont="1" applyBorder="1" applyAlignment="1">
      <alignment horizontal="center" vertical="center"/>
    </xf>
    <xf numFmtId="3" fontId="50" fillId="0" borderId="26" xfId="0" quotePrefix="1" applyNumberFormat="1" applyFont="1" applyBorder="1" applyAlignment="1">
      <alignment horizontal="center" vertical="center"/>
    </xf>
    <xf numFmtId="164" fontId="50" fillId="0" borderId="26" xfId="0" applyNumberFormat="1" applyFont="1" applyBorder="1" applyAlignment="1">
      <alignment horizontal="center" vertical="center"/>
    </xf>
    <xf numFmtId="0" fontId="52" fillId="0" borderId="26" xfId="0" applyFont="1" applyBorder="1" applyAlignment="1">
      <alignment horizontal="center" vertical="center"/>
    </xf>
    <xf numFmtId="4" fontId="51" fillId="0" borderId="0" xfId="0" applyNumberFormat="1" applyFont="1"/>
    <xf numFmtId="4" fontId="16" fillId="0" borderId="10" xfId="0" applyNumberFormat="1" applyFont="1" applyBorder="1" applyAlignment="1">
      <alignment horizontal="center" vertical="center"/>
    </xf>
    <xf numFmtId="4" fontId="16" fillId="0" borderId="8" xfId="0" applyNumberFormat="1" applyFont="1" applyBorder="1" applyAlignment="1">
      <alignment horizontal="center" vertical="center"/>
    </xf>
    <xf numFmtId="4" fontId="16" fillId="0" borderId="9" xfId="0" applyNumberFormat="1" applyFont="1" applyBorder="1" applyAlignment="1">
      <alignment horizontal="center" vertical="center"/>
    </xf>
    <xf numFmtId="0" fontId="1" fillId="6" borderId="1" xfId="0" applyFont="1" applyFill="1" applyBorder="1" applyAlignment="1">
      <alignment horizontal="center" vertical="center"/>
    </xf>
    <xf numFmtId="0" fontId="1" fillId="0" borderId="1" xfId="0" quotePrefix="1" applyFont="1" applyBorder="1" applyAlignment="1">
      <alignment horizontal="center" vertical="center"/>
    </xf>
    <xf numFmtId="4" fontId="16" fillId="0" borderId="34" xfId="0" applyNumberFormat="1" applyFont="1" applyBorder="1" applyAlignment="1">
      <alignment horizontal="center" vertical="center"/>
    </xf>
    <xf numFmtId="4" fontId="16" fillId="0" borderId="12" xfId="0" applyNumberFormat="1" applyFont="1" applyBorder="1" applyAlignment="1">
      <alignment vertical="center"/>
    </xf>
    <xf numFmtId="0" fontId="1" fillId="0" borderId="5" xfId="0" applyFont="1" applyBorder="1" applyAlignment="1">
      <alignment horizontal="center" vertical="center" wrapText="1"/>
    </xf>
    <xf numFmtId="0" fontId="0" fillId="0" borderId="0" xfId="0" applyAlignment="1">
      <alignment horizontal="center" vertical="center" wrapText="1"/>
    </xf>
    <xf numFmtId="0" fontId="1" fillId="0" borderId="11" xfId="0" applyFont="1" applyBorder="1" applyAlignment="1">
      <alignment vertical="center"/>
    </xf>
    <xf numFmtId="0" fontId="1" fillId="0" borderId="0" xfId="0" applyFont="1" applyAlignment="1">
      <alignment vertical="center"/>
    </xf>
    <xf numFmtId="0" fontId="1" fillId="0" borderId="14" xfId="0" applyFont="1" applyBorder="1" applyAlignment="1">
      <alignment vertical="center"/>
    </xf>
    <xf numFmtId="0" fontId="11" fillId="0" borderId="33" xfId="0" applyFont="1" applyBorder="1" applyAlignment="1">
      <alignment horizontal="center" vertical="center"/>
    </xf>
    <xf numFmtId="0" fontId="1" fillId="6" borderId="33" xfId="0" applyFont="1" applyFill="1" applyBorder="1" applyAlignment="1">
      <alignment horizontal="center" vertical="center"/>
    </xf>
    <xf numFmtId="0" fontId="1" fillId="0" borderId="33" xfId="0" applyFont="1" applyBorder="1" applyAlignment="1">
      <alignment horizontal="center" vertical="center"/>
    </xf>
    <xf numFmtId="0" fontId="1" fillId="0" borderId="33" xfId="0" quotePrefix="1" applyFont="1" applyBorder="1" applyAlignment="1">
      <alignment horizontal="center" vertical="center"/>
    </xf>
    <xf numFmtId="0" fontId="1" fillId="0" borderId="6" xfId="0" applyFont="1" applyBorder="1" applyAlignment="1">
      <alignment horizontal="center" vertical="center"/>
    </xf>
    <xf numFmtId="0" fontId="1" fillId="0" borderId="6" xfId="0" applyFont="1" applyBorder="1" applyAlignment="1">
      <alignment horizontal="left" vertical="center" wrapText="1"/>
    </xf>
    <xf numFmtId="4" fontId="1" fillId="0" borderId="6" xfId="0" applyNumberFormat="1" applyFont="1" applyBorder="1" applyAlignment="1">
      <alignment horizontal="center" vertical="center"/>
    </xf>
    <xf numFmtId="0" fontId="1" fillId="0" borderId="7" xfId="0" applyFont="1" applyBorder="1" applyAlignment="1">
      <alignment vertical="center"/>
    </xf>
    <xf numFmtId="0" fontId="1" fillId="0" borderId="27" xfId="0" applyFont="1" applyBorder="1" applyAlignment="1">
      <alignment vertical="center"/>
    </xf>
    <xf numFmtId="0" fontId="1" fillId="0" borderId="28" xfId="0" applyFont="1" applyBorder="1" applyAlignment="1">
      <alignment vertical="center"/>
    </xf>
    <xf numFmtId="4" fontId="11" fillId="0" borderId="33" xfId="0" applyNumberFormat="1" applyFont="1" applyBorder="1" applyAlignment="1">
      <alignment horizontal="center" vertical="center"/>
    </xf>
    <xf numFmtId="0" fontId="1" fillId="0" borderId="6" xfId="0" applyFont="1" applyBorder="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horizontal="center" vertical="center"/>
    </xf>
    <xf numFmtId="0" fontId="1" fillId="0" borderId="6" xfId="0" applyFont="1" applyBorder="1" applyAlignment="1">
      <alignment horizontal="center" vertical="center" wrapText="1"/>
    </xf>
    <xf numFmtId="0" fontId="1" fillId="0" borderId="6" xfId="0" quotePrefix="1" applyFont="1" applyBorder="1" applyAlignment="1">
      <alignment horizontal="center" vertical="center"/>
    </xf>
    <xf numFmtId="0" fontId="1" fillId="0" borderId="5" xfId="0" quotePrefix="1" applyFont="1" applyBorder="1" applyAlignment="1">
      <alignment horizontal="center" vertical="center"/>
    </xf>
    <xf numFmtId="4" fontId="1" fillId="0" borderId="7" xfId="0" applyNumberFormat="1" applyFont="1" applyBorder="1" applyAlignment="1">
      <alignment horizontal="center" vertical="center"/>
    </xf>
    <xf numFmtId="0" fontId="1" fillId="0" borderId="6" xfId="0" applyFont="1" applyBorder="1" applyAlignment="1">
      <alignment vertical="center"/>
    </xf>
    <xf numFmtId="0" fontId="1" fillId="0" borderId="12" xfId="0" applyFont="1" applyBorder="1" applyAlignment="1">
      <alignment vertical="center"/>
    </xf>
    <xf numFmtId="0" fontId="1" fillId="0" borderId="15" xfId="0" applyFont="1" applyBorder="1" applyAlignment="1">
      <alignment vertical="center"/>
    </xf>
    <xf numFmtId="4" fontId="13" fillId="0" borderId="1" xfId="0" applyNumberFormat="1" applyFont="1" applyBorder="1" applyAlignment="1">
      <alignment horizontal="center" vertical="center"/>
    </xf>
    <xf numFmtId="0" fontId="14" fillId="0" borderId="0" xfId="0" applyFont="1" applyAlignment="1">
      <alignment horizontal="center" vertical="center"/>
    </xf>
    <xf numFmtId="0" fontId="11" fillId="0" borderId="0" xfId="0" applyFont="1" applyAlignment="1">
      <alignment horizontal="center" vertical="center"/>
    </xf>
    <xf numFmtId="0" fontId="11" fillId="0" borderId="7" xfId="0" applyFont="1" applyBorder="1" applyAlignment="1">
      <alignment horizontal="center" vertical="center"/>
    </xf>
    <xf numFmtId="0" fontId="11" fillId="0" borderId="33" xfId="0" applyFont="1" applyBorder="1" applyAlignment="1">
      <alignment horizontal="center"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14" fillId="0" borderId="0" xfId="0" applyFont="1" applyAlignment="1">
      <alignment horizontal="center" vertical="center"/>
    </xf>
    <xf numFmtId="0" fontId="1" fillId="0" borderId="0" xfId="0" applyFont="1" applyAlignment="1">
      <alignment horizontal="center" vertical="center" wrapText="1"/>
    </xf>
    <xf numFmtId="0" fontId="11" fillId="0" borderId="34" xfId="0" applyFont="1" applyBorder="1" applyAlignment="1">
      <alignment horizontal="center" vertical="center"/>
    </xf>
    <xf numFmtId="0" fontId="1" fillId="0" borderId="35" xfId="0" applyFont="1" applyBorder="1" applyAlignment="1">
      <alignment horizontal="center" vertical="center"/>
    </xf>
    <xf numFmtId="0" fontId="13" fillId="0" borderId="36" xfId="0" applyFont="1" applyBorder="1" applyAlignment="1">
      <alignment horizontal="center" vertical="center"/>
    </xf>
    <xf numFmtId="10" fontId="13" fillId="0" borderId="36" xfId="0" applyNumberFormat="1" applyFont="1" applyBorder="1" applyAlignment="1">
      <alignment horizontal="center" vertical="center"/>
    </xf>
    <xf numFmtId="4" fontId="13" fillId="0" borderId="36" xfId="0" applyNumberFormat="1" applyFont="1" applyBorder="1" applyAlignment="1">
      <alignment horizontal="center" vertical="center" wrapText="1"/>
    </xf>
    <xf numFmtId="0" fontId="1" fillId="0" borderId="36" xfId="0" applyFont="1" applyBorder="1" applyAlignment="1">
      <alignment horizontal="center" vertical="center"/>
    </xf>
    <xf numFmtId="0" fontId="1" fillId="0" borderId="37" xfId="0" applyFont="1" applyBorder="1" applyAlignment="1">
      <alignment horizontal="center" vertical="center"/>
    </xf>
    <xf numFmtId="3" fontId="1" fillId="0" borderId="34" xfId="0" applyNumberFormat="1" applyFont="1" applyBorder="1" applyAlignment="1">
      <alignment horizontal="center" vertical="center"/>
    </xf>
    <xf numFmtId="3" fontId="1" fillId="0" borderId="34" xfId="0" applyNumberFormat="1" applyFont="1" applyBorder="1" applyAlignment="1">
      <alignment horizontal="left" vertical="center" wrapText="1"/>
    </xf>
    <xf numFmtId="10" fontId="1" fillId="0" borderId="34" xfId="0" applyNumberFormat="1" applyFont="1" applyBorder="1" applyAlignment="1">
      <alignment horizontal="center" vertical="center"/>
    </xf>
    <xf numFmtId="4" fontId="1" fillId="0" borderId="34" xfId="0" applyNumberFormat="1" applyFont="1" applyBorder="1" applyAlignment="1">
      <alignment horizontal="center" vertical="center" wrapText="1"/>
    </xf>
    <xf numFmtId="168" fontId="1" fillId="0" borderId="34" xfId="0" applyNumberFormat="1" applyFont="1" applyBorder="1" applyAlignment="1">
      <alignment horizontal="center" vertical="center"/>
    </xf>
    <xf numFmtId="3" fontId="1" fillId="0" borderId="5" xfId="0" applyNumberFormat="1" applyFont="1" applyBorder="1" applyAlignment="1">
      <alignment horizontal="center" vertical="center"/>
    </xf>
    <xf numFmtId="3" fontId="1" fillId="0" borderId="5" xfId="0" applyNumberFormat="1" applyFont="1" applyBorder="1" applyAlignment="1">
      <alignment horizontal="left" vertical="center" wrapText="1"/>
    </xf>
    <xf numFmtId="10" fontId="1" fillId="0" borderId="5" xfId="0" applyNumberFormat="1" applyFont="1" applyBorder="1" applyAlignment="1">
      <alignment horizontal="center" vertical="center"/>
    </xf>
    <xf numFmtId="4" fontId="1" fillId="0" borderId="5" xfId="0" applyNumberFormat="1" applyFont="1" applyBorder="1" applyAlignment="1">
      <alignment horizontal="center" vertical="center" wrapText="1"/>
    </xf>
    <xf numFmtId="168" fontId="1" fillId="0" borderId="5" xfId="0" applyNumberFormat="1" applyFont="1" applyBorder="1" applyAlignment="1">
      <alignment horizontal="center" vertical="center"/>
    </xf>
    <xf numFmtId="168" fontId="1" fillId="0" borderId="7" xfId="0" applyNumberFormat="1" applyFont="1" applyBorder="1" applyAlignment="1">
      <alignment horizontal="center" vertical="center"/>
    </xf>
    <xf numFmtId="10" fontId="1" fillId="0" borderId="7" xfId="0" applyNumberFormat="1" applyFont="1" applyBorder="1" applyAlignment="1">
      <alignment horizontal="center" vertical="center"/>
    </xf>
    <xf numFmtId="0" fontId="11"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36" xfId="0" applyFont="1" applyBorder="1" applyAlignment="1">
      <alignment horizontal="center" vertical="center" wrapText="1"/>
    </xf>
    <xf numFmtId="0" fontId="11" fillId="0" borderId="37" xfId="0" applyFont="1" applyBorder="1" applyAlignment="1">
      <alignment horizontal="center" vertical="center"/>
    </xf>
    <xf numFmtId="10" fontId="11" fillId="0" borderId="33" xfId="0" applyNumberFormat="1" applyFont="1" applyBorder="1" applyAlignment="1">
      <alignment horizontal="center" vertical="center"/>
    </xf>
    <xf numFmtId="0" fontId="1" fillId="0" borderId="0" xfId="0" applyFont="1" applyAlignment="1" applyProtection="1">
      <alignment horizontal="left" wrapText="1"/>
      <protection locked="0" hidden="1"/>
    </xf>
    <xf numFmtId="0" fontId="1" fillId="0" borderId="0" xfId="0" applyFont="1" applyAlignment="1" applyProtection="1">
      <alignment horizontal="center" vertical="center" wrapText="1"/>
      <protection locked="0" hidden="1"/>
    </xf>
    <xf numFmtId="4" fontId="1" fillId="0" borderId="0" xfId="0" applyNumberFormat="1" applyFont="1" applyAlignment="1" applyProtection="1">
      <alignment horizontal="center" vertical="center" wrapText="1"/>
      <protection locked="0" hidden="1"/>
    </xf>
    <xf numFmtId="0" fontId="1" fillId="0" borderId="38" xfId="0" applyFont="1" applyBorder="1" applyAlignment="1" applyProtection="1">
      <alignment horizontal="center" vertical="center" wrapText="1"/>
      <protection locked="0" hidden="1"/>
    </xf>
    <xf numFmtId="0" fontId="1" fillId="0" borderId="39" xfId="0" applyFont="1" applyBorder="1" applyAlignment="1" applyProtection="1">
      <alignment horizontal="center" vertical="center" wrapText="1"/>
      <protection locked="0" hidden="1"/>
    </xf>
    <xf numFmtId="0" fontId="1" fillId="0" borderId="14" xfId="0" applyFont="1" applyBorder="1" applyAlignment="1" applyProtection="1">
      <alignment horizontal="center" vertical="center" wrapText="1"/>
      <protection locked="0" hidden="1"/>
    </xf>
    <xf numFmtId="0" fontId="11" fillId="0" borderId="0" xfId="0" applyFont="1" applyProtection="1">
      <protection locked="0" hidden="1"/>
    </xf>
    <xf numFmtId="0" fontId="1" fillId="0" borderId="0" xfId="0" applyFont="1" applyAlignment="1" applyProtection="1">
      <alignment horizontal="left" vertical="center" wrapText="1"/>
      <protection locked="0" hidden="1"/>
    </xf>
    <xf numFmtId="0" fontId="14" fillId="0" borderId="0" xfId="0" applyFont="1" applyProtection="1">
      <protection locked="0" hidden="1"/>
    </xf>
    <xf numFmtId="0" fontId="14" fillId="0" borderId="0" xfId="0" applyFont="1" applyAlignment="1">
      <alignment horizontal="center" vertical="center"/>
    </xf>
    <xf numFmtId="0" fontId="9" fillId="0" borderId="26"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7"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6"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5" xfId="0" applyFont="1" applyBorder="1" applyAlignment="1">
      <alignment horizontal="center" vertical="center" wrapText="1"/>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52" fillId="0" borderId="25" xfId="0" applyFont="1" applyBorder="1" applyAlignment="1">
      <alignment horizontal="center" vertical="center"/>
    </xf>
    <xf numFmtId="0" fontId="52" fillId="0" borderId="5" xfId="0" applyFont="1" applyBorder="1" applyAlignment="1">
      <alignment horizontal="center" vertical="center"/>
    </xf>
    <xf numFmtId="0" fontId="52" fillId="0" borderId="7" xfId="0" applyFont="1" applyBorder="1" applyAlignment="1">
      <alignment horizontal="center" vertical="center"/>
    </xf>
    <xf numFmtId="0" fontId="50" fillId="0" borderId="35" xfId="0" applyFont="1" applyBorder="1" applyAlignment="1">
      <alignment horizontal="center" vertical="center"/>
    </xf>
    <xf numFmtId="0" fontId="50" fillId="0" borderId="37" xfId="0" applyFont="1" applyBorder="1" applyAlignment="1">
      <alignment horizontal="center"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9" fillId="0" borderId="26" xfId="0" applyFont="1" applyBorder="1" applyAlignment="1">
      <alignment horizontal="center" vertical="center"/>
    </xf>
    <xf numFmtId="0" fontId="9" fillId="0" borderId="27"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29" xfId="0" applyFont="1" applyBorder="1" applyAlignment="1">
      <alignment horizontal="center" vertical="center" wrapText="1"/>
    </xf>
    <xf numFmtId="0" fontId="11" fillId="0" borderId="26" xfId="0" applyFont="1" applyBorder="1" applyAlignment="1">
      <alignment horizontal="center" vertical="center"/>
    </xf>
    <xf numFmtId="0" fontId="0" fillId="0" borderId="25" xfId="0"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25" xfId="0" applyFont="1" applyBorder="1" applyAlignment="1">
      <alignment horizontal="center" vertical="center"/>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1" xfId="0" applyFont="1" applyBorder="1" applyAlignment="1">
      <alignment horizontal="center" vertical="center"/>
    </xf>
    <xf numFmtId="0" fontId="11" fillId="0" borderId="0" xfId="0" applyFont="1" applyAlignment="1">
      <alignment horizontal="left"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6" xfId="0" applyFont="1" applyBorder="1" applyAlignment="1">
      <alignment horizontal="center" vertical="center" wrapText="1"/>
    </xf>
    <xf numFmtId="0" fontId="11" fillId="0" borderId="1" xfId="0" applyFont="1" applyBorder="1" applyAlignment="1">
      <alignment horizontal="center" vertical="center"/>
    </xf>
    <xf numFmtId="0" fontId="9" fillId="5" borderId="34" xfId="0" applyFont="1" applyFill="1" applyBorder="1" applyAlignment="1">
      <alignment horizontal="center" vertical="center" wrapText="1"/>
    </xf>
    <xf numFmtId="0" fontId="9" fillId="5" borderId="7"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14" fillId="0" borderId="0" xfId="0" applyFont="1" applyAlignment="1">
      <alignment horizontal="right" vertical="center"/>
    </xf>
    <xf numFmtId="0" fontId="9" fillId="0" borderId="1" xfId="0" applyFont="1" applyBorder="1" applyAlignment="1">
      <alignment horizontal="center" vertical="center" wrapText="1"/>
    </xf>
    <xf numFmtId="4" fontId="50" fillId="0" borderId="34" xfId="0" applyNumberFormat="1" applyFont="1" applyBorder="1" applyAlignment="1">
      <alignment horizontal="center" vertical="center" wrapText="1"/>
    </xf>
    <xf numFmtId="4" fontId="50" fillId="0" borderId="5" xfId="0" applyNumberFormat="1" applyFont="1" applyBorder="1" applyAlignment="1">
      <alignment horizontal="center" vertical="center" wrapText="1"/>
    </xf>
    <xf numFmtId="4" fontId="50" fillId="0" borderId="7" xfId="0" applyNumberFormat="1" applyFont="1" applyBorder="1" applyAlignment="1">
      <alignment horizontal="center" vertical="center" wrapText="1"/>
    </xf>
    <xf numFmtId="3" fontId="50" fillId="0" borderId="6" xfId="0" applyNumberFormat="1" applyFont="1" applyBorder="1" applyAlignment="1">
      <alignment horizontal="center" vertical="center" wrapText="1"/>
    </xf>
    <xf numFmtId="3" fontId="50" fillId="0" borderId="5" xfId="0" applyNumberFormat="1" applyFont="1" applyBorder="1" applyAlignment="1">
      <alignment horizontal="center" vertical="center" wrapText="1"/>
    </xf>
    <xf numFmtId="3" fontId="50" fillId="0" borderId="7"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18" fillId="25" borderId="28" xfId="0" applyFont="1" applyFill="1" applyBorder="1" applyAlignment="1">
      <alignment horizontal="center" vertical="center" wrapText="1"/>
    </xf>
    <xf numFmtId="0" fontId="12" fillId="0" borderId="27" xfId="0" applyFont="1" applyBorder="1" applyAlignment="1">
      <alignment horizontal="center" vertical="center"/>
    </xf>
    <xf numFmtId="0" fontId="12" fillId="0" borderId="28" xfId="0" applyFont="1" applyBorder="1" applyAlignment="1">
      <alignment horizontal="center" vertical="center"/>
    </xf>
    <xf numFmtId="0" fontId="12" fillId="0" borderId="29" xfId="0" applyFont="1" applyBorder="1" applyAlignment="1">
      <alignment horizontal="center" vertical="center"/>
    </xf>
    <xf numFmtId="0" fontId="11" fillId="23" borderId="26" xfId="0" applyFont="1" applyFill="1" applyBorder="1" applyAlignment="1">
      <alignment horizontal="center" vertical="center"/>
    </xf>
    <xf numFmtId="0" fontId="12" fillId="0" borderId="28" xfId="0" applyFont="1" applyBorder="1" applyAlignment="1">
      <alignment horizontal="right" vertical="center"/>
    </xf>
    <xf numFmtId="0" fontId="12" fillId="0" borderId="29" xfId="0" applyFont="1" applyBorder="1" applyAlignment="1">
      <alignment horizontal="right" vertical="center"/>
    </xf>
    <xf numFmtId="0" fontId="11" fillId="23" borderId="26" xfId="0" applyFont="1" applyFill="1" applyBorder="1" applyAlignment="1">
      <alignment horizontal="center" vertical="center" wrapText="1"/>
    </xf>
    <xf numFmtId="0" fontId="11" fillId="0" borderId="0" xfId="0" applyFont="1" applyAlignment="1">
      <alignment horizontal="center" vertical="center"/>
    </xf>
    <xf numFmtId="0" fontId="13" fillId="0" borderId="0" xfId="0" applyFont="1" applyAlignment="1">
      <alignment horizontal="right" vertical="center"/>
    </xf>
    <xf numFmtId="0" fontId="39" fillId="0" borderId="27" xfId="0" applyFont="1" applyBorder="1" applyAlignment="1">
      <alignment horizontal="center" vertical="center"/>
    </xf>
    <xf numFmtId="0" fontId="16" fillId="0" borderId="28" xfId="0" applyFont="1" applyBorder="1" applyAlignment="1">
      <alignment horizontal="center" vertical="center"/>
    </xf>
    <xf numFmtId="0" fontId="16" fillId="0" borderId="29" xfId="0" applyFont="1" applyBorder="1" applyAlignment="1">
      <alignment horizontal="center" vertical="center"/>
    </xf>
    <xf numFmtId="0" fontId="12" fillId="0" borderId="27" xfId="0" applyFont="1" applyBorder="1" applyAlignment="1">
      <alignment horizontal="right" vertical="center"/>
    </xf>
    <xf numFmtId="0" fontId="14" fillId="0" borderId="27" xfId="0" applyFont="1" applyBorder="1" applyAlignment="1">
      <alignment horizontal="center" vertical="center"/>
    </xf>
    <xf numFmtId="0" fontId="14" fillId="0" borderId="29" xfId="0" applyFont="1" applyBorder="1" applyAlignment="1">
      <alignment horizontal="center" vertical="center"/>
    </xf>
    <xf numFmtId="0" fontId="11" fillId="0" borderId="33" xfId="0" applyFont="1" applyBorder="1" applyAlignment="1">
      <alignment horizontal="center" vertical="center"/>
    </xf>
    <xf numFmtId="0" fontId="11" fillId="0" borderId="35" xfId="0" applyFont="1" applyBorder="1" applyAlignment="1">
      <alignment horizontal="center" vertical="center"/>
    </xf>
    <xf numFmtId="0" fontId="11" fillId="0" borderId="37" xfId="0" applyFont="1" applyBorder="1" applyAlignment="1">
      <alignment horizontal="center" vertical="center"/>
    </xf>
    <xf numFmtId="0" fontId="1" fillId="0" borderId="35" xfId="0" applyFont="1" applyBorder="1" applyAlignment="1">
      <alignment horizontal="center" vertical="center"/>
    </xf>
    <xf numFmtId="0" fontId="1" fillId="0" borderId="37" xfId="0" applyFont="1" applyBorder="1" applyAlignment="1">
      <alignment horizontal="center" vertical="center"/>
    </xf>
    <xf numFmtId="0" fontId="11" fillId="0" borderId="34" xfId="0" applyFont="1" applyBorder="1" applyAlignment="1">
      <alignment horizontal="center" vertical="center"/>
    </xf>
    <xf numFmtId="0" fontId="11" fillId="0" borderId="7" xfId="0" applyFont="1" applyBorder="1" applyAlignment="1">
      <alignment horizontal="center" vertical="center"/>
    </xf>
    <xf numFmtId="0" fontId="11" fillId="0" borderId="34" xfId="0" applyFont="1" applyBorder="1" applyAlignment="1">
      <alignment horizontal="center" vertical="center" wrapText="1"/>
    </xf>
    <xf numFmtId="0" fontId="11" fillId="0" borderId="7" xfId="0" applyFont="1" applyBorder="1" applyAlignment="1">
      <alignment horizontal="center" vertical="center" wrapText="1"/>
    </xf>
    <xf numFmtId="0" fontId="14" fillId="0" borderId="0" xfId="0" applyFont="1" applyAlignment="1" applyProtection="1">
      <alignment horizontal="right" vertical="center" wrapText="1"/>
      <protection locked="0" hidden="1"/>
    </xf>
    <xf numFmtId="10" fontId="14" fillId="0" borderId="0" xfId="0" applyNumberFormat="1" applyFont="1" applyAlignment="1" applyProtection="1">
      <alignment horizontal="left" vertical="center" wrapText="1"/>
      <protection locked="0" hidden="1"/>
    </xf>
    <xf numFmtId="0" fontId="11" fillId="0" borderId="0" xfId="0" applyFont="1" applyAlignment="1" applyProtection="1">
      <alignment horizontal="center" vertical="center" wrapText="1"/>
      <protection locked="0" hidden="1"/>
    </xf>
    <xf numFmtId="165" fontId="1" fillId="0" borderId="38" xfId="0" applyNumberFormat="1" applyFont="1" applyBorder="1" applyAlignment="1" applyProtection="1">
      <alignment horizontal="center" vertical="center" wrapText="1"/>
      <protection locked="0" hidden="1"/>
    </xf>
    <xf numFmtId="0" fontId="1" fillId="0" borderId="0" xfId="0" applyFont="1" applyAlignment="1" applyProtection="1">
      <alignment horizontal="center" vertical="center" wrapText="1"/>
      <protection locked="0" hidden="1"/>
    </xf>
    <xf numFmtId="165" fontId="1" fillId="0" borderId="0" xfId="0" applyNumberFormat="1" applyFont="1" applyAlignment="1" applyProtection="1">
      <alignment horizontal="center" vertical="center" wrapText="1"/>
      <protection locked="0" hidden="1"/>
    </xf>
    <xf numFmtId="10" fontId="1" fillId="0" borderId="0" xfId="0" applyNumberFormat="1" applyFont="1" applyAlignment="1" applyProtection="1">
      <alignment horizontal="center" vertical="center" wrapText="1"/>
      <protection locked="0" hidden="1"/>
    </xf>
    <xf numFmtId="0" fontId="1" fillId="0" borderId="0" xfId="0" applyFont="1" applyBorder="1" applyAlignment="1" applyProtection="1">
      <alignment horizontal="center" vertical="center" wrapText="1"/>
      <protection locked="0" hidden="1"/>
    </xf>
    <xf numFmtId="0" fontId="1" fillId="0" borderId="38" xfId="0" applyFont="1" applyBorder="1" applyAlignment="1" applyProtection="1">
      <alignment horizontal="center" vertical="center" wrapText="1"/>
      <protection locked="0" hidden="1"/>
    </xf>
    <xf numFmtId="0" fontId="11" fillId="0" borderId="35" xfId="0" applyFont="1" applyBorder="1" applyAlignment="1" applyProtection="1">
      <alignment horizontal="center" vertical="center" wrapText="1"/>
      <protection locked="0" hidden="1"/>
    </xf>
    <xf numFmtId="0" fontId="11" fillId="0" borderId="36" xfId="0" applyFont="1" applyBorder="1" applyAlignment="1" applyProtection="1">
      <alignment horizontal="center" vertical="center" wrapText="1"/>
      <protection locked="0" hidden="1"/>
    </xf>
    <xf numFmtId="0" fontId="11" fillId="0" borderId="37" xfId="0" applyFont="1" applyBorder="1" applyAlignment="1" applyProtection="1">
      <alignment horizontal="center" vertical="center" wrapText="1"/>
      <protection locked="0" hidden="1"/>
    </xf>
    <xf numFmtId="4" fontId="11" fillId="0" borderId="35" xfId="0" applyNumberFormat="1" applyFont="1" applyBorder="1" applyAlignment="1" applyProtection="1">
      <alignment horizontal="center" vertical="center" wrapText="1"/>
      <protection locked="0" hidden="1"/>
    </xf>
    <xf numFmtId="4" fontId="11" fillId="0" borderId="36" xfId="0" applyNumberFormat="1" applyFont="1" applyBorder="1" applyAlignment="1" applyProtection="1">
      <alignment horizontal="center" vertical="center" wrapText="1"/>
      <protection locked="0" hidden="1"/>
    </xf>
    <xf numFmtId="4" fontId="11" fillId="0" borderId="37" xfId="0" applyNumberFormat="1" applyFont="1" applyBorder="1" applyAlignment="1" applyProtection="1">
      <alignment horizontal="center" vertical="center" wrapText="1"/>
      <protection locked="0" hidden="1"/>
    </xf>
    <xf numFmtId="0" fontId="1" fillId="0" borderId="8" xfId="0" applyFont="1" applyBorder="1" applyAlignment="1" applyProtection="1">
      <alignment horizontal="left" vertical="center" wrapText="1"/>
      <protection locked="0" hidden="1"/>
    </xf>
    <xf numFmtId="0" fontId="1" fillId="0" borderId="0" xfId="0" applyFont="1" applyBorder="1" applyAlignment="1" applyProtection="1">
      <alignment horizontal="left" vertical="center" wrapText="1"/>
      <protection locked="0" hidden="1"/>
    </xf>
    <xf numFmtId="0" fontId="1" fillId="0" borderId="9" xfId="0" applyFont="1" applyBorder="1" applyAlignment="1" applyProtection="1">
      <alignment horizontal="left" vertical="center" wrapText="1"/>
      <protection locked="0" hidden="1"/>
    </xf>
    <xf numFmtId="0" fontId="1" fillId="0" borderId="8" xfId="0" applyFont="1" applyBorder="1" applyAlignment="1" applyProtection="1">
      <alignment horizontal="center" vertical="center" wrapText="1"/>
      <protection locked="0" hidden="1"/>
    </xf>
    <xf numFmtId="0" fontId="1" fillId="0" borderId="9" xfId="0" applyFont="1" applyBorder="1" applyAlignment="1" applyProtection="1">
      <alignment horizontal="center" vertical="center" wrapText="1"/>
      <protection locked="0" hidden="1"/>
    </xf>
    <xf numFmtId="4" fontId="1" fillId="0" borderId="5" xfId="0" applyNumberFormat="1" applyFont="1" applyBorder="1" applyAlignment="1" applyProtection="1">
      <alignment horizontal="center" vertical="center" wrapText="1"/>
      <protection locked="0" hidden="1"/>
    </xf>
    <xf numFmtId="0" fontId="1" fillId="0" borderId="13" xfId="0" applyFont="1" applyBorder="1" applyAlignment="1" applyProtection="1">
      <alignment horizontal="left" vertical="center" wrapText="1"/>
      <protection locked="0" hidden="1"/>
    </xf>
    <xf numFmtId="0" fontId="1" fillId="0" borderId="14" xfId="0" applyFont="1" applyBorder="1" applyAlignment="1" applyProtection="1">
      <alignment horizontal="left" vertical="center" wrapText="1"/>
      <protection locked="0" hidden="1"/>
    </xf>
    <xf numFmtId="0" fontId="1" fillId="0" borderId="15" xfId="0" applyFont="1" applyBorder="1" applyAlignment="1" applyProtection="1">
      <alignment horizontal="left" vertical="center" wrapText="1"/>
      <protection locked="0" hidden="1"/>
    </xf>
    <xf numFmtId="0" fontId="1" fillId="0" borderId="13" xfId="0" applyFont="1" applyBorder="1" applyAlignment="1" applyProtection="1">
      <alignment horizontal="center" vertical="center" wrapText="1"/>
      <protection locked="0" hidden="1"/>
    </xf>
    <xf numFmtId="0" fontId="1" fillId="0" borderId="14" xfId="0" applyFont="1" applyBorder="1" applyAlignment="1" applyProtection="1">
      <alignment horizontal="center" vertical="center" wrapText="1"/>
      <protection locked="0" hidden="1"/>
    </xf>
    <xf numFmtId="0" fontId="1" fillId="0" borderId="15" xfId="0" applyFont="1" applyBorder="1" applyAlignment="1" applyProtection="1">
      <alignment horizontal="center" vertical="center" wrapText="1"/>
      <protection locked="0" hidden="1"/>
    </xf>
    <xf numFmtId="4" fontId="1" fillId="0" borderId="13" xfId="0" applyNumberFormat="1" applyFont="1" applyBorder="1" applyAlignment="1" applyProtection="1">
      <alignment horizontal="center" vertical="center" wrapText="1"/>
      <protection locked="0" hidden="1"/>
    </xf>
    <xf numFmtId="4" fontId="1" fillId="0" borderId="14" xfId="0" applyNumberFormat="1" applyFont="1" applyBorder="1" applyAlignment="1" applyProtection="1">
      <alignment horizontal="center" vertical="center" wrapText="1"/>
      <protection locked="0" hidden="1"/>
    </xf>
    <xf numFmtId="4" fontId="1" fillId="0" borderId="15" xfId="0" applyNumberFormat="1" applyFont="1" applyBorder="1" applyAlignment="1" applyProtection="1">
      <alignment horizontal="center" vertical="center" wrapText="1"/>
      <protection locked="0" hidden="1"/>
    </xf>
    <xf numFmtId="0" fontId="1" fillId="0" borderId="10" xfId="0" applyFont="1" applyBorder="1" applyAlignment="1" applyProtection="1">
      <alignment horizontal="left" vertical="center" wrapText="1"/>
      <protection locked="0" hidden="1"/>
    </xf>
    <xf numFmtId="0" fontId="1" fillId="0" borderId="11" xfId="0" applyFont="1" applyBorder="1" applyAlignment="1" applyProtection="1">
      <alignment horizontal="left" vertical="center" wrapText="1"/>
      <protection locked="0" hidden="1"/>
    </xf>
    <xf numFmtId="0" fontId="1" fillId="0" borderId="12" xfId="0" applyFont="1" applyBorder="1" applyAlignment="1" applyProtection="1">
      <alignment horizontal="left" vertical="center" wrapText="1"/>
      <protection locked="0" hidden="1"/>
    </xf>
    <xf numFmtId="0" fontId="1" fillId="0" borderId="10" xfId="0" applyFont="1" applyBorder="1" applyAlignment="1" applyProtection="1">
      <alignment horizontal="center" vertical="center" wrapText="1"/>
      <protection locked="0" hidden="1"/>
    </xf>
    <xf numFmtId="0" fontId="1" fillId="0" borderId="11" xfId="0" applyFont="1" applyBorder="1" applyAlignment="1" applyProtection="1">
      <alignment horizontal="center" vertical="center" wrapText="1"/>
      <protection locked="0" hidden="1"/>
    </xf>
    <xf numFmtId="0" fontId="1" fillId="0" borderId="12" xfId="0" applyFont="1" applyBorder="1" applyAlignment="1" applyProtection="1">
      <alignment horizontal="center" vertical="center" wrapText="1"/>
      <protection locked="0" hidden="1"/>
    </xf>
    <xf numFmtId="4" fontId="1" fillId="0" borderId="34" xfId="0" applyNumberFormat="1" applyFont="1" applyBorder="1" applyAlignment="1" applyProtection="1">
      <alignment horizontal="center" vertical="center" wrapText="1"/>
      <protection locked="0" hidden="1"/>
    </xf>
    <xf numFmtId="0" fontId="1" fillId="0" borderId="5" xfId="0" applyFont="1" applyBorder="1" applyAlignment="1" applyProtection="1">
      <alignment horizontal="center" vertical="center" wrapText="1"/>
      <protection locked="0" hidden="1"/>
    </xf>
    <xf numFmtId="10" fontId="1" fillId="0" borderId="5" xfId="0" applyNumberFormat="1" applyFont="1" applyBorder="1" applyAlignment="1" applyProtection="1">
      <alignment horizontal="center" vertical="center" wrapText="1"/>
      <protection locked="0" hidden="1"/>
    </xf>
    <xf numFmtId="0" fontId="1" fillId="0" borderId="7" xfId="0" applyFont="1" applyBorder="1" applyAlignment="1" applyProtection="1">
      <alignment horizontal="center" vertical="center" wrapText="1"/>
      <protection locked="0" hidden="1"/>
    </xf>
    <xf numFmtId="0" fontId="14" fillId="0" borderId="0" xfId="0" applyFont="1" applyAlignment="1" applyProtection="1">
      <alignment horizontal="center" vertical="center" wrapText="1"/>
      <protection locked="0" hidden="1"/>
    </xf>
    <xf numFmtId="0" fontId="11" fillId="0" borderId="33" xfId="0" applyFont="1" applyBorder="1" applyAlignment="1" applyProtection="1">
      <alignment horizontal="center" vertical="center" wrapText="1"/>
      <protection locked="0" hidden="1"/>
    </xf>
    <xf numFmtId="0" fontId="12" fillId="0" borderId="26" xfId="0" applyFont="1" applyBorder="1" applyAlignment="1">
      <alignment horizontal="center" vertical="center"/>
    </xf>
    <xf numFmtId="0" fontId="1" fillId="0" borderId="5" xfId="0" applyFont="1" applyBorder="1" applyAlignment="1">
      <alignment horizontal="center" vertical="center"/>
    </xf>
    <xf numFmtId="0" fontId="11" fillId="0" borderId="5" xfId="0" applyFont="1" applyBorder="1" applyAlignment="1">
      <alignment horizontal="center" vertical="center"/>
    </xf>
    <xf numFmtId="0" fontId="13" fillId="0" borderId="0" xfId="0" applyFont="1" applyAlignment="1">
      <alignment horizontal="center" vertical="center"/>
    </xf>
    <xf numFmtId="0" fontId="11" fillId="0" borderId="26" xfId="0" applyFont="1" applyBorder="1" applyAlignment="1">
      <alignment horizontal="center" vertical="center" wrapText="1"/>
    </xf>
    <xf numFmtId="0" fontId="11" fillId="0" borderId="6" xfId="0" applyFont="1" applyBorder="1" applyAlignment="1">
      <alignment horizontal="center" vertical="center" wrapText="1"/>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6" fillId="0" borderId="15" xfId="0" applyFont="1" applyBorder="1" applyAlignment="1">
      <alignment horizontal="center" vertical="center"/>
    </xf>
    <xf numFmtId="4" fontId="16" fillId="0" borderId="8" xfId="0" applyNumberFormat="1" applyFont="1" applyBorder="1" applyAlignment="1">
      <alignment horizontal="center" vertical="center"/>
    </xf>
    <xf numFmtId="4" fontId="16" fillId="0" borderId="9" xfId="0" applyNumberFormat="1" applyFont="1" applyBorder="1" applyAlignment="1">
      <alignment horizontal="center" vertical="center"/>
    </xf>
    <xf numFmtId="0" fontId="11" fillId="0" borderId="3" xfId="0" applyFont="1" applyBorder="1" applyAlignment="1">
      <alignment horizontal="right" vertical="center"/>
    </xf>
    <xf numFmtId="0" fontId="11" fillId="0" borderId="2" xfId="0" applyFont="1" applyBorder="1" applyAlignment="1">
      <alignment horizontal="right" vertical="center"/>
    </xf>
    <xf numFmtId="0" fontId="11" fillId="0" borderId="4" xfId="0" applyFont="1" applyBorder="1" applyAlignment="1">
      <alignment horizontal="right" vertical="center"/>
    </xf>
    <xf numFmtId="0" fontId="11" fillId="0" borderId="6" xfId="0" applyFont="1" applyBorder="1" applyAlignment="1">
      <alignment horizontal="center" vertical="center"/>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5" xfId="0" applyFont="1" applyBorder="1" applyAlignment="1">
      <alignment horizontal="center" vertical="center"/>
    </xf>
    <xf numFmtId="4" fontId="16" fillId="0" borderId="10" xfId="0" applyNumberFormat="1" applyFont="1" applyBorder="1" applyAlignment="1">
      <alignment horizontal="center" vertical="center"/>
    </xf>
    <xf numFmtId="4" fontId="16" fillId="0" borderId="12" xfId="0" applyNumberFormat="1" applyFont="1" applyBorder="1" applyAlignment="1">
      <alignment horizontal="center" vertical="center"/>
    </xf>
    <xf numFmtId="4" fontId="16" fillId="0" borderId="13" xfId="0" applyNumberFormat="1" applyFont="1" applyBorder="1" applyAlignment="1">
      <alignment horizontal="center" vertical="center"/>
    </xf>
    <xf numFmtId="4" fontId="16" fillId="0" borderId="15" xfId="0" applyNumberFormat="1"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11" fillId="0" borderId="2" xfId="0" applyFont="1" applyBorder="1" applyAlignment="1">
      <alignment horizontal="center" vertical="center"/>
    </xf>
    <xf numFmtId="0" fontId="11" fillId="0" borderId="4" xfId="0" applyFont="1" applyBorder="1" applyAlignment="1">
      <alignment horizontal="center" vertical="center"/>
    </xf>
    <xf numFmtId="164" fontId="16" fillId="0" borderId="10" xfId="0" applyNumberFormat="1" applyFont="1" applyBorder="1" applyAlignment="1">
      <alignment horizontal="center" vertical="center"/>
    </xf>
    <xf numFmtId="164" fontId="16" fillId="0" borderId="12" xfId="0" applyNumberFormat="1" applyFont="1" applyBorder="1" applyAlignment="1">
      <alignment horizontal="center" vertical="center"/>
    </xf>
    <xf numFmtId="164" fontId="16" fillId="0" borderId="8" xfId="0" applyNumberFormat="1" applyFont="1" applyBorder="1" applyAlignment="1">
      <alignment horizontal="center" vertical="center"/>
    </xf>
    <xf numFmtId="164" fontId="16" fillId="0" borderId="9" xfId="0" applyNumberFormat="1" applyFont="1" applyBorder="1" applyAlignment="1">
      <alignment horizontal="center" vertical="center"/>
    </xf>
    <xf numFmtId="0" fontId="1" fillId="0" borderId="2" xfId="0" applyFont="1" applyBorder="1" applyAlignment="1">
      <alignment horizontal="left" vertical="center" wrapText="1"/>
    </xf>
    <xf numFmtId="165" fontId="16" fillId="0" borderId="8" xfId="0" applyNumberFormat="1" applyFont="1" applyBorder="1" applyAlignment="1">
      <alignment horizontal="center" vertical="center"/>
    </xf>
    <xf numFmtId="165" fontId="16" fillId="0" borderId="9" xfId="0" applyNumberFormat="1" applyFont="1" applyBorder="1" applyAlignment="1">
      <alignment horizontal="center" vertical="center"/>
    </xf>
    <xf numFmtId="0" fontId="1" fillId="0" borderId="27" xfId="0" applyFont="1" applyBorder="1" applyAlignment="1">
      <alignment horizontal="left" vertical="center" wrapText="1"/>
    </xf>
    <xf numFmtId="0" fontId="1" fillId="0" borderId="28" xfId="0" applyFont="1" applyBorder="1" applyAlignment="1">
      <alignment horizontal="left" vertical="center" wrapText="1"/>
    </xf>
    <xf numFmtId="0" fontId="1" fillId="0" borderId="29" xfId="0" applyFont="1" applyBorder="1" applyAlignment="1">
      <alignment horizontal="left" vertical="center" wrapText="1"/>
    </xf>
    <xf numFmtId="0" fontId="8" fillId="0" borderId="27" xfId="0" applyFont="1" applyBorder="1" applyAlignment="1">
      <alignment horizontal="center" vertical="center"/>
    </xf>
    <xf numFmtId="0" fontId="8" fillId="0" borderId="29" xfId="0" applyFont="1" applyBorder="1" applyAlignment="1">
      <alignment horizontal="center" vertical="center"/>
    </xf>
    <xf numFmtId="0" fontId="11" fillId="0" borderId="27" xfId="0" applyFont="1" applyBorder="1" applyAlignment="1">
      <alignment horizontal="center" vertical="center"/>
    </xf>
    <xf numFmtId="0" fontId="11" fillId="0" borderId="29" xfId="0" applyFont="1" applyBorder="1" applyAlignment="1">
      <alignment horizontal="center" vertical="center"/>
    </xf>
    <xf numFmtId="4" fontId="1" fillId="0" borderId="8" xfId="0" applyNumberFormat="1" applyFont="1" applyBorder="1" applyAlignment="1">
      <alignment horizontal="center" vertical="center"/>
    </xf>
    <xf numFmtId="4" fontId="1" fillId="0" borderId="9" xfId="0" applyNumberFormat="1" applyFont="1" applyBorder="1" applyAlignment="1">
      <alignment horizontal="center" vertical="center"/>
    </xf>
    <xf numFmtId="4" fontId="1" fillId="0" borderId="13" xfId="0" applyNumberFormat="1" applyFont="1" applyBorder="1" applyAlignment="1">
      <alignment horizontal="center" vertical="center"/>
    </xf>
    <xf numFmtId="4" fontId="1" fillId="0" borderId="15" xfId="0" applyNumberFormat="1" applyFont="1" applyBorder="1" applyAlignment="1">
      <alignment horizontal="center" vertical="center"/>
    </xf>
    <xf numFmtId="0" fontId="11" fillId="0" borderId="28" xfId="0" applyFont="1" applyBorder="1" applyAlignment="1">
      <alignment horizontal="right" vertical="center"/>
    </xf>
    <xf numFmtId="4" fontId="1" fillId="0" borderId="10" xfId="0" applyNumberFormat="1" applyFont="1" applyBorder="1" applyAlignment="1">
      <alignment horizontal="center" vertical="center"/>
    </xf>
    <xf numFmtId="4" fontId="1" fillId="0" borderId="12" xfId="0" applyNumberFormat="1" applyFont="1" applyBorder="1" applyAlignment="1">
      <alignment horizontal="center" vertical="center"/>
    </xf>
    <xf numFmtId="164" fontId="1" fillId="0" borderId="10" xfId="0" applyNumberFormat="1" applyFont="1" applyBorder="1" applyAlignment="1">
      <alignment horizontal="center" vertical="center"/>
    </xf>
    <xf numFmtId="164" fontId="1" fillId="0" borderId="12" xfId="0" applyNumberFormat="1" applyFont="1" applyBorder="1" applyAlignment="1">
      <alignment horizontal="center" vertical="center"/>
    </xf>
    <xf numFmtId="164" fontId="1" fillId="0" borderId="8" xfId="0" applyNumberFormat="1" applyFont="1" applyBorder="1" applyAlignment="1">
      <alignment horizontal="center" vertical="center"/>
    </xf>
    <xf numFmtId="164" fontId="1" fillId="0" borderId="9" xfId="0" applyNumberFormat="1" applyFont="1" applyBorder="1" applyAlignment="1">
      <alignment horizontal="center" vertical="center"/>
    </xf>
    <xf numFmtId="0" fontId="11" fillId="0" borderId="27" xfId="0" applyFont="1" applyBorder="1" applyAlignment="1">
      <alignment horizontal="right" vertical="center"/>
    </xf>
    <xf numFmtId="0" fontId="11" fillId="0" borderId="29" xfId="0" applyFont="1" applyBorder="1" applyAlignment="1">
      <alignment horizontal="right" vertical="center"/>
    </xf>
    <xf numFmtId="0" fontId="1" fillId="0" borderId="10"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5" xfId="0" applyFont="1" applyBorder="1" applyAlignment="1">
      <alignment horizontal="center" vertical="center"/>
    </xf>
    <xf numFmtId="0" fontId="4" fillId="0" borderId="2" xfId="0" applyFont="1" applyBorder="1" applyAlignment="1">
      <alignment horizontal="left" vertical="center" wrapText="1"/>
    </xf>
  </cellXfs>
  <cellStyles count="64721">
    <cellStyle name="20% - Ênfase1 10" xfId="1"/>
    <cellStyle name="20% - Ênfase1 10 2" xfId="46621"/>
    <cellStyle name="20% - Ênfase1 100" xfId="46622"/>
    <cellStyle name="20% - Ênfase1 101" xfId="46623"/>
    <cellStyle name="20% - Ênfase1 102" xfId="46624"/>
    <cellStyle name="20% - Ênfase1 103" xfId="46625"/>
    <cellStyle name="20% - Ênfase1 104" xfId="46626"/>
    <cellStyle name="20% - Ênfase1 105" xfId="46627"/>
    <cellStyle name="20% - Ênfase1 106" xfId="46628"/>
    <cellStyle name="20% - Ênfase1 107" xfId="46629"/>
    <cellStyle name="20% - Ênfase1 108" xfId="46630"/>
    <cellStyle name="20% - Ênfase1 109" xfId="46631"/>
    <cellStyle name="20% - Ênfase1 11" xfId="2"/>
    <cellStyle name="20% - Ênfase1 11 2" xfId="46632"/>
    <cellStyle name="20% - Ênfase1 110" xfId="46633"/>
    <cellStyle name="20% - Ênfase1 111" xfId="46634"/>
    <cellStyle name="20% - Ênfase1 112" xfId="46635"/>
    <cellStyle name="20% - Ênfase1 113" xfId="46636"/>
    <cellStyle name="20% - Ênfase1 114" xfId="46637"/>
    <cellStyle name="20% - Ênfase1 115" xfId="46638"/>
    <cellStyle name="20% - Ênfase1 116" xfId="46639"/>
    <cellStyle name="20% - Ênfase1 117" xfId="46640"/>
    <cellStyle name="20% - Ênfase1 118" xfId="46641"/>
    <cellStyle name="20% - Ênfase1 119" xfId="46642"/>
    <cellStyle name="20% - Ênfase1 12" xfId="3"/>
    <cellStyle name="20% - Ênfase1 12 2" xfId="46643"/>
    <cellStyle name="20% - Ênfase1 120" xfId="46644"/>
    <cellStyle name="20% - Ênfase1 121" xfId="46645"/>
    <cellStyle name="20% - Ênfase1 122" xfId="46646"/>
    <cellStyle name="20% - Ênfase1 123" xfId="46647"/>
    <cellStyle name="20% - Ênfase1 124" xfId="46648"/>
    <cellStyle name="20% - Ênfase1 125" xfId="46649"/>
    <cellStyle name="20% - Ênfase1 126" xfId="46650"/>
    <cellStyle name="20% - Ênfase1 127" xfId="46651"/>
    <cellStyle name="20% - Ênfase1 128" xfId="46652"/>
    <cellStyle name="20% - Ênfase1 129" xfId="46653"/>
    <cellStyle name="20% - Ênfase1 13" xfId="4"/>
    <cellStyle name="20% - Ênfase1 13 2" xfId="46654"/>
    <cellStyle name="20% - Ênfase1 130" xfId="46655"/>
    <cellStyle name="20% - Ênfase1 131" xfId="46656"/>
    <cellStyle name="20% - Ênfase1 132" xfId="46657"/>
    <cellStyle name="20% - Ênfase1 133" xfId="46658"/>
    <cellStyle name="20% - Ênfase1 134" xfId="46659"/>
    <cellStyle name="20% - Ênfase1 135" xfId="46660"/>
    <cellStyle name="20% - Ênfase1 136" xfId="46661"/>
    <cellStyle name="20% - Ênfase1 137" xfId="46662"/>
    <cellStyle name="20% - Ênfase1 138" xfId="46663"/>
    <cellStyle name="20% - Ênfase1 139" xfId="46664"/>
    <cellStyle name="20% - Ênfase1 14" xfId="5"/>
    <cellStyle name="20% - Ênfase1 140" xfId="46665"/>
    <cellStyle name="20% - Ênfase1 141" xfId="46666"/>
    <cellStyle name="20% - Ênfase1 142" xfId="46667"/>
    <cellStyle name="20% - Ênfase1 143" xfId="46668"/>
    <cellStyle name="20% - Ênfase1 144" xfId="46669"/>
    <cellStyle name="20% - Ênfase1 145" xfId="46670"/>
    <cellStyle name="20% - Ênfase1 146" xfId="46671"/>
    <cellStyle name="20% - Ênfase1 147" xfId="46672"/>
    <cellStyle name="20% - Ênfase1 148" xfId="46673"/>
    <cellStyle name="20% - Ênfase1 149" xfId="46674"/>
    <cellStyle name="20% - Ênfase1 15" xfId="6"/>
    <cellStyle name="20% - Ênfase1 15 2" xfId="46675"/>
    <cellStyle name="20% - Ênfase1 15 3" xfId="46676"/>
    <cellStyle name="20% - Ênfase1 150" xfId="46677"/>
    <cellStyle name="20% - Ênfase1 151" xfId="46678"/>
    <cellStyle name="20% - Ênfase1 152" xfId="46679"/>
    <cellStyle name="20% - Ênfase1 153" xfId="46680"/>
    <cellStyle name="20% - Ênfase1 154" xfId="46681"/>
    <cellStyle name="20% - Ênfase1 155" xfId="46682"/>
    <cellStyle name="20% - Ênfase1 156" xfId="46683"/>
    <cellStyle name="20% - Ênfase1 157" xfId="46684"/>
    <cellStyle name="20% - Ênfase1 158" xfId="46685"/>
    <cellStyle name="20% - Ênfase1 159" xfId="46686"/>
    <cellStyle name="20% - Ênfase1 16" xfId="7"/>
    <cellStyle name="20% - Ênfase1 16 2" xfId="46687"/>
    <cellStyle name="20% - Ênfase1 16 3" xfId="46688"/>
    <cellStyle name="20% - Ênfase1 160" xfId="46689"/>
    <cellStyle name="20% - Ênfase1 161" xfId="46690"/>
    <cellStyle name="20% - Ênfase1 162" xfId="46691"/>
    <cellStyle name="20% - Ênfase1 163" xfId="46692"/>
    <cellStyle name="20% - Ênfase1 164" xfId="46693"/>
    <cellStyle name="20% - Ênfase1 165" xfId="46694"/>
    <cellStyle name="20% - Ênfase1 166" xfId="46695"/>
    <cellStyle name="20% - Ênfase1 167" xfId="46696"/>
    <cellStyle name="20% - Ênfase1 168" xfId="46697"/>
    <cellStyle name="20% - Ênfase1 169" xfId="46698"/>
    <cellStyle name="20% - Ênfase1 17" xfId="8"/>
    <cellStyle name="20% - Ênfase1 17 2" xfId="46699"/>
    <cellStyle name="20% - Ênfase1 17 3" xfId="46700"/>
    <cellStyle name="20% - Ênfase1 170" xfId="46701"/>
    <cellStyle name="20% - Ênfase1 171" xfId="46702"/>
    <cellStyle name="20% - Ênfase1 172" xfId="46703"/>
    <cellStyle name="20% - Ênfase1 173" xfId="46704"/>
    <cellStyle name="20% - Ênfase1 174" xfId="46705"/>
    <cellStyle name="20% - Ênfase1 175" xfId="46706"/>
    <cellStyle name="20% - Ênfase1 176" xfId="46707"/>
    <cellStyle name="20% - Ênfase1 177" xfId="46708"/>
    <cellStyle name="20% - Ênfase1 178" xfId="46709"/>
    <cellStyle name="20% - Ênfase1 179" xfId="46710"/>
    <cellStyle name="20% - Ênfase1 18" xfId="9"/>
    <cellStyle name="20% - Ênfase1 18 2" xfId="46711"/>
    <cellStyle name="20% - Ênfase1 18 3" xfId="46712"/>
    <cellStyle name="20% - Ênfase1 180" xfId="46713"/>
    <cellStyle name="20% - Ênfase1 181" xfId="46714"/>
    <cellStyle name="20% - Ênfase1 182" xfId="46715"/>
    <cellStyle name="20% - Ênfase1 183" xfId="46716"/>
    <cellStyle name="20% - Ênfase1 184" xfId="46717"/>
    <cellStyle name="20% - Ênfase1 185" xfId="46718"/>
    <cellStyle name="20% - Ênfase1 186" xfId="46719"/>
    <cellStyle name="20% - Ênfase1 187" xfId="46720"/>
    <cellStyle name="20% - Ênfase1 188" xfId="46721"/>
    <cellStyle name="20% - Ênfase1 189" xfId="46722"/>
    <cellStyle name="20% - Ênfase1 19" xfId="10"/>
    <cellStyle name="20% - Ênfase1 19 2" xfId="46723"/>
    <cellStyle name="20% - Ênfase1 19 3" xfId="46724"/>
    <cellStyle name="20% - Ênfase1 190" xfId="46725"/>
    <cellStyle name="20% - Ênfase1 2" xfId="11"/>
    <cellStyle name="20% - Ênfase1 2 10" xfId="46726"/>
    <cellStyle name="20% - Ênfase1 2 10 2" xfId="46727"/>
    <cellStyle name="20% - Ênfase1 2 10 3" xfId="46728"/>
    <cellStyle name="20% - Ênfase1 2 10 4" xfId="46729"/>
    <cellStyle name="20% - Ênfase1 2 10 5" xfId="46730"/>
    <cellStyle name="20% - Ênfase1 2 10 6" xfId="46731"/>
    <cellStyle name="20% - Ênfase1 2 10 7" xfId="46732"/>
    <cellStyle name="20% - Ênfase1 2 11" xfId="46733"/>
    <cellStyle name="20% - Ênfase1 2 11 2" xfId="46734"/>
    <cellStyle name="20% - Ênfase1 2 11 3" xfId="46735"/>
    <cellStyle name="20% - Ênfase1 2 11 4" xfId="46736"/>
    <cellStyle name="20% - Ênfase1 2 11 5" xfId="46737"/>
    <cellStyle name="20% - Ênfase1 2 11 6" xfId="46738"/>
    <cellStyle name="20% - Ênfase1 2 11 7" xfId="46739"/>
    <cellStyle name="20% - Ênfase1 2 12" xfId="46740"/>
    <cellStyle name="20% - Ênfase1 2 12 2" xfId="46741"/>
    <cellStyle name="20% - Ênfase1 2 13" xfId="46742"/>
    <cellStyle name="20% - Ênfase1 2 13 2" xfId="46743"/>
    <cellStyle name="20% - Ênfase1 2 14" xfId="46744"/>
    <cellStyle name="20% - Ênfase1 2 14 2" xfId="46745"/>
    <cellStyle name="20% - Ênfase1 2 15" xfId="46746"/>
    <cellStyle name="20% - Ênfase1 2 15 2" xfId="46747"/>
    <cellStyle name="20% - Ênfase1 2 16" xfId="46748"/>
    <cellStyle name="20% - Ênfase1 2 16 2" xfId="46749"/>
    <cellStyle name="20% - Ênfase1 2 17" xfId="46750"/>
    <cellStyle name="20% - Ênfase1 2 17 2" xfId="46751"/>
    <cellStyle name="20% - Ênfase1 2 18" xfId="46752"/>
    <cellStyle name="20% - Ênfase1 2 18 2" xfId="46753"/>
    <cellStyle name="20% - Ênfase1 2 19" xfId="46754"/>
    <cellStyle name="20% - Ênfase1 2 2" xfId="46755"/>
    <cellStyle name="20% - Ênfase1 2 20" xfId="46756"/>
    <cellStyle name="20% - Ênfase1 2 21" xfId="46757"/>
    <cellStyle name="20% - Ênfase1 2 22" xfId="46758"/>
    <cellStyle name="20% - Ênfase1 2 23" xfId="46759"/>
    <cellStyle name="20% - Ênfase1 2 24" xfId="46760"/>
    <cellStyle name="20% - Ênfase1 2 25" xfId="46761"/>
    <cellStyle name="20% - Ênfase1 2 26" xfId="46762"/>
    <cellStyle name="20% - Ênfase1 2 27" xfId="46763"/>
    <cellStyle name="20% - Ênfase1 2 28" xfId="46764"/>
    <cellStyle name="20% - Ênfase1 2 29" xfId="46765"/>
    <cellStyle name="20% - Ênfase1 2 3" xfId="46766"/>
    <cellStyle name="20% - Ênfase1 2 30" xfId="46767"/>
    <cellStyle name="20% - Ênfase1 2 31" xfId="46768"/>
    <cellStyle name="20% - Ênfase1 2 32" xfId="46769"/>
    <cellStyle name="20% - Ênfase1 2 33" xfId="46770"/>
    <cellStyle name="20% - Ênfase1 2 34" xfId="46771"/>
    <cellStyle name="20% - Ênfase1 2 35" xfId="46772"/>
    <cellStyle name="20% - Ênfase1 2 36" xfId="46773"/>
    <cellStyle name="20% - Ênfase1 2 4" xfId="46774"/>
    <cellStyle name="20% - Ênfase1 2 5" xfId="46775"/>
    <cellStyle name="20% - Ênfase1 2 6" xfId="46776"/>
    <cellStyle name="20% - Ênfase1 2 7" xfId="46777"/>
    <cellStyle name="20% - Ênfase1 2 8" xfId="46778"/>
    <cellStyle name="20% - Ênfase1 2 8 2" xfId="46779"/>
    <cellStyle name="20% - Ênfase1 2 8 3" xfId="46780"/>
    <cellStyle name="20% - Ênfase1 2 8 4" xfId="46781"/>
    <cellStyle name="20% - Ênfase1 2 8 5" xfId="46782"/>
    <cellStyle name="20% - Ênfase1 2 8 6" xfId="46783"/>
    <cellStyle name="20% - Ênfase1 2 8 7" xfId="46784"/>
    <cellStyle name="20% - Ênfase1 2 9" xfId="46785"/>
    <cellStyle name="20% - Ênfase1 2 9 2" xfId="46786"/>
    <cellStyle name="20% - Ênfase1 2 9 3" xfId="46787"/>
    <cellStyle name="20% - Ênfase1 2 9 4" xfId="46788"/>
    <cellStyle name="20% - Ênfase1 2 9 5" xfId="46789"/>
    <cellStyle name="20% - Ênfase1 2 9 6" xfId="46790"/>
    <cellStyle name="20% - Ênfase1 2 9 7" xfId="46791"/>
    <cellStyle name="20% - Ênfase1 20" xfId="12"/>
    <cellStyle name="20% - Ênfase1 20 2" xfId="46792"/>
    <cellStyle name="20% - Ênfase1 20 3" xfId="46793"/>
    <cellStyle name="20% - Ênfase1 21" xfId="13"/>
    <cellStyle name="20% - Ênfase1 22" xfId="14"/>
    <cellStyle name="20% - Ênfase1 23" xfId="46794"/>
    <cellStyle name="20% - Ênfase1 24" xfId="46795"/>
    <cellStyle name="20% - Ênfase1 24 2" xfId="46796"/>
    <cellStyle name="20% - Ênfase1 25" xfId="46797"/>
    <cellStyle name="20% - Ênfase1 25 2" xfId="46798"/>
    <cellStyle name="20% - Ênfase1 26" xfId="46799"/>
    <cellStyle name="20% - Ênfase1 26 10" xfId="46800"/>
    <cellStyle name="20% - Ênfase1 26 11" xfId="46801"/>
    <cellStyle name="20% - Ênfase1 26 12" xfId="46802"/>
    <cellStyle name="20% - Ênfase1 26 13" xfId="46803"/>
    <cellStyle name="20% - Ênfase1 26 14" xfId="46804"/>
    <cellStyle name="20% - Ênfase1 26 15" xfId="46805"/>
    <cellStyle name="20% - Ênfase1 26 16" xfId="46806"/>
    <cellStyle name="20% - Ênfase1 26 2" xfId="46807"/>
    <cellStyle name="20% - Ênfase1 26 3" xfId="46808"/>
    <cellStyle name="20% - Ênfase1 26 4" xfId="46809"/>
    <cellStyle name="20% - Ênfase1 26 5" xfId="46810"/>
    <cellStyle name="20% - Ênfase1 26 6" xfId="46811"/>
    <cellStyle name="20% - Ênfase1 26 7" xfId="46812"/>
    <cellStyle name="20% - Ênfase1 26 8" xfId="46813"/>
    <cellStyle name="20% - Ênfase1 26 9" xfId="46814"/>
    <cellStyle name="20% - Ênfase1 27" xfId="46815"/>
    <cellStyle name="20% - Ênfase1 27 10" xfId="46816"/>
    <cellStyle name="20% - Ênfase1 27 11" xfId="46817"/>
    <cellStyle name="20% - Ênfase1 27 12" xfId="46818"/>
    <cellStyle name="20% - Ênfase1 27 13" xfId="46819"/>
    <cellStyle name="20% - Ênfase1 27 14" xfId="46820"/>
    <cellStyle name="20% - Ênfase1 27 15" xfId="46821"/>
    <cellStyle name="20% - Ênfase1 27 16" xfId="46822"/>
    <cellStyle name="20% - Ênfase1 27 2" xfId="46823"/>
    <cellStyle name="20% - Ênfase1 27 3" xfId="46824"/>
    <cellStyle name="20% - Ênfase1 27 4" xfId="46825"/>
    <cellStyle name="20% - Ênfase1 27 5" xfId="46826"/>
    <cellStyle name="20% - Ênfase1 27 6" xfId="46827"/>
    <cellStyle name="20% - Ênfase1 27 7" xfId="46828"/>
    <cellStyle name="20% - Ênfase1 27 8" xfId="46829"/>
    <cellStyle name="20% - Ênfase1 27 9" xfId="46830"/>
    <cellStyle name="20% - Ênfase1 28" xfId="46831"/>
    <cellStyle name="20% - Ênfase1 28 10" xfId="46832"/>
    <cellStyle name="20% - Ênfase1 28 11" xfId="46833"/>
    <cellStyle name="20% - Ênfase1 28 12" xfId="46834"/>
    <cellStyle name="20% - Ênfase1 28 13" xfId="46835"/>
    <cellStyle name="20% - Ênfase1 28 14" xfId="46836"/>
    <cellStyle name="20% - Ênfase1 28 15" xfId="46837"/>
    <cellStyle name="20% - Ênfase1 28 16" xfId="46838"/>
    <cellStyle name="20% - Ênfase1 28 2" xfId="46839"/>
    <cellStyle name="20% - Ênfase1 28 3" xfId="46840"/>
    <cellStyle name="20% - Ênfase1 28 4" xfId="46841"/>
    <cellStyle name="20% - Ênfase1 28 5" xfId="46842"/>
    <cellStyle name="20% - Ênfase1 28 6" xfId="46843"/>
    <cellStyle name="20% - Ênfase1 28 7" xfId="46844"/>
    <cellStyle name="20% - Ênfase1 28 8" xfId="46845"/>
    <cellStyle name="20% - Ênfase1 28 9" xfId="46846"/>
    <cellStyle name="20% - Ênfase1 29" xfId="46847"/>
    <cellStyle name="20% - Ênfase1 29 10" xfId="46848"/>
    <cellStyle name="20% - Ênfase1 29 11" xfId="46849"/>
    <cellStyle name="20% - Ênfase1 29 12" xfId="46850"/>
    <cellStyle name="20% - Ênfase1 29 13" xfId="46851"/>
    <cellStyle name="20% - Ênfase1 29 14" xfId="46852"/>
    <cellStyle name="20% - Ênfase1 29 15" xfId="46853"/>
    <cellStyle name="20% - Ênfase1 29 16" xfId="46854"/>
    <cellStyle name="20% - Ênfase1 29 2" xfId="46855"/>
    <cellStyle name="20% - Ênfase1 29 3" xfId="46856"/>
    <cellStyle name="20% - Ênfase1 29 4" xfId="46857"/>
    <cellStyle name="20% - Ênfase1 29 5" xfId="46858"/>
    <cellStyle name="20% - Ênfase1 29 6" xfId="46859"/>
    <cellStyle name="20% - Ênfase1 29 7" xfId="46860"/>
    <cellStyle name="20% - Ênfase1 29 8" xfId="46861"/>
    <cellStyle name="20% - Ênfase1 29 9" xfId="46862"/>
    <cellStyle name="20% - Ênfase1 3" xfId="15"/>
    <cellStyle name="20% - Ênfase1 3 10" xfId="46863"/>
    <cellStyle name="20% - Ênfase1 3 11" xfId="46864"/>
    <cellStyle name="20% - Ênfase1 3 2" xfId="46865"/>
    <cellStyle name="20% - Ênfase1 3 3" xfId="46866"/>
    <cellStyle name="20% - Ênfase1 3 4" xfId="46867"/>
    <cellStyle name="20% - Ênfase1 3 5" xfId="46868"/>
    <cellStyle name="20% - Ênfase1 3 6" xfId="46869"/>
    <cellStyle name="20% - Ênfase1 3 7" xfId="46870"/>
    <cellStyle name="20% - Ênfase1 3 8" xfId="46871"/>
    <cellStyle name="20% - Ênfase1 3 9" xfId="46872"/>
    <cellStyle name="20% - Ênfase1 30" xfId="46873"/>
    <cellStyle name="20% - Ênfase1 31" xfId="46874"/>
    <cellStyle name="20% - Ênfase1 32" xfId="46875"/>
    <cellStyle name="20% - Ênfase1 33" xfId="46876"/>
    <cellStyle name="20% - Ênfase1 34" xfId="46877"/>
    <cellStyle name="20% - Ênfase1 35" xfId="46878"/>
    <cellStyle name="20% - Ênfase1 36" xfId="46879"/>
    <cellStyle name="20% - Ênfase1 37" xfId="46880"/>
    <cellStyle name="20% - Ênfase1 38" xfId="46881"/>
    <cellStyle name="20% - Ênfase1 39" xfId="46882"/>
    <cellStyle name="20% - Ênfase1 4" xfId="16"/>
    <cellStyle name="20% - Ênfase1 4 10" xfId="46883"/>
    <cellStyle name="20% - Ênfase1 4 11" xfId="46884"/>
    <cellStyle name="20% - Ênfase1 4 2" xfId="46885"/>
    <cellStyle name="20% - Ênfase1 4 3" xfId="46886"/>
    <cellStyle name="20% - Ênfase1 4 4" xfId="46887"/>
    <cellStyle name="20% - Ênfase1 4 5" xfId="46888"/>
    <cellStyle name="20% - Ênfase1 4 6" xfId="46889"/>
    <cellStyle name="20% - Ênfase1 4 7" xfId="46890"/>
    <cellStyle name="20% - Ênfase1 4 8" xfId="46891"/>
    <cellStyle name="20% - Ênfase1 4 9" xfId="46892"/>
    <cellStyle name="20% - Ênfase1 40" xfId="46893"/>
    <cellStyle name="20% - Ênfase1 41" xfId="46894"/>
    <cellStyle name="20% - Ênfase1 42" xfId="46895"/>
    <cellStyle name="20% - Ênfase1 43" xfId="46896"/>
    <cellStyle name="20% - Ênfase1 44" xfId="46897"/>
    <cellStyle name="20% - Ênfase1 45" xfId="46898"/>
    <cellStyle name="20% - Ênfase1 46" xfId="46899"/>
    <cellStyle name="20% - Ênfase1 47" xfId="46900"/>
    <cellStyle name="20% - Ênfase1 48" xfId="46901"/>
    <cellStyle name="20% - Ênfase1 49" xfId="46902"/>
    <cellStyle name="20% - Ênfase1 5" xfId="17"/>
    <cellStyle name="20% - Ênfase1 5 2" xfId="46903"/>
    <cellStyle name="20% - Ênfase1 5 3" xfId="46904"/>
    <cellStyle name="20% - Ênfase1 5 4" xfId="46905"/>
    <cellStyle name="20% - Ênfase1 50" xfId="46906"/>
    <cellStyle name="20% - Ênfase1 51" xfId="46907"/>
    <cellStyle name="20% - Ênfase1 52" xfId="46908"/>
    <cellStyle name="20% - Ênfase1 53" xfId="46909"/>
    <cellStyle name="20% - Ênfase1 54" xfId="46910"/>
    <cellStyle name="20% - Ênfase1 55" xfId="46911"/>
    <cellStyle name="20% - Ênfase1 56" xfId="46912"/>
    <cellStyle name="20% - Ênfase1 57" xfId="46913"/>
    <cellStyle name="20% - Ênfase1 58" xfId="46914"/>
    <cellStyle name="20% - Ênfase1 59" xfId="46915"/>
    <cellStyle name="20% - Ênfase1 6" xfId="18"/>
    <cellStyle name="20% - Ênfase1 6 2" xfId="46916"/>
    <cellStyle name="20% - Ênfase1 6 3" xfId="46917"/>
    <cellStyle name="20% - Ênfase1 6 4" xfId="46918"/>
    <cellStyle name="20% - Ênfase1 60" xfId="46919"/>
    <cellStyle name="20% - Ênfase1 61" xfId="46920"/>
    <cellStyle name="20% - Ênfase1 62" xfId="46921"/>
    <cellStyle name="20% - Ênfase1 63" xfId="46922"/>
    <cellStyle name="20% - Ênfase1 64" xfId="46923"/>
    <cellStyle name="20% - Ênfase1 65" xfId="46924"/>
    <cellStyle name="20% - Ênfase1 66" xfId="46925"/>
    <cellStyle name="20% - Ênfase1 67" xfId="46926"/>
    <cellStyle name="20% - Ênfase1 68" xfId="46927"/>
    <cellStyle name="20% - Ênfase1 69" xfId="46928"/>
    <cellStyle name="20% - Ênfase1 7" xfId="19"/>
    <cellStyle name="20% - Ênfase1 7 2" xfId="46929"/>
    <cellStyle name="20% - Ênfase1 7 3" xfId="46930"/>
    <cellStyle name="20% - Ênfase1 7 4" xfId="46931"/>
    <cellStyle name="20% - Ênfase1 70" xfId="46932"/>
    <cellStyle name="20% - Ênfase1 71" xfId="46933"/>
    <cellStyle name="20% - Ênfase1 72" xfId="46934"/>
    <cellStyle name="20% - Ênfase1 73" xfId="46935"/>
    <cellStyle name="20% - Ênfase1 74" xfId="46936"/>
    <cellStyle name="20% - Ênfase1 75" xfId="46937"/>
    <cellStyle name="20% - Ênfase1 76" xfId="46938"/>
    <cellStyle name="20% - Ênfase1 77" xfId="46939"/>
    <cellStyle name="20% - Ênfase1 78" xfId="46940"/>
    <cellStyle name="20% - Ênfase1 79" xfId="46941"/>
    <cellStyle name="20% - Ênfase1 8" xfId="20"/>
    <cellStyle name="20% - Ênfase1 8 2" xfId="46942"/>
    <cellStyle name="20% - Ênfase1 8 3" xfId="46943"/>
    <cellStyle name="20% - Ênfase1 8 4" xfId="46944"/>
    <cellStyle name="20% - Ênfase1 80" xfId="46945"/>
    <cellStyle name="20% - Ênfase1 81" xfId="46946"/>
    <cellStyle name="20% - Ênfase1 82" xfId="46947"/>
    <cellStyle name="20% - Ênfase1 83" xfId="46948"/>
    <cellStyle name="20% - Ênfase1 84" xfId="46949"/>
    <cellStyle name="20% - Ênfase1 85" xfId="46950"/>
    <cellStyle name="20% - Ênfase1 86" xfId="46951"/>
    <cellStyle name="20% - Ênfase1 87" xfId="46952"/>
    <cellStyle name="20% - Ênfase1 88" xfId="46953"/>
    <cellStyle name="20% - Ênfase1 89" xfId="46954"/>
    <cellStyle name="20% - Ênfase1 9" xfId="21"/>
    <cellStyle name="20% - Ênfase1 90" xfId="46955"/>
    <cellStyle name="20% - Ênfase1 91" xfId="46956"/>
    <cellStyle name="20% - Ênfase1 92" xfId="46957"/>
    <cellStyle name="20% - Ênfase1 93" xfId="46958"/>
    <cellStyle name="20% - Ênfase1 94" xfId="46959"/>
    <cellStyle name="20% - Ênfase1 95" xfId="46960"/>
    <cellStyle name="20% - Ênfase1 96" xfId="46961"/>
    <cellStyle name="20% - Ênfase1 97" xfId="46962"/>
    <cellStyle name="20% - Ênfase1 98" xfId="46963"/>
    <cellStyle name="20% - Ênfase1 99" xfId="46964"/>
    <cellStyle name="20% - Ênfase2 10" xfId="22"/>
    <cellStyle name="20% - Ênfase2 10 2" xfId="46965"/>
    <cellStyle name="20% - Ênfase2 100" xfId="46966"/>
    <cellStyle name="20% - Ênfase2 101" xfId="46967"/>
    <cellStyle name="20% - Ênfase2 102" xfId="46968"/>
    <cellStyle name="20% - Ênfase2 103" xfId="46969"/>
    <cellStyle name="20% - Ênfase2 104" xfId="46970"/>
    <cellStyle name="20% - Ênfase2 105" xfId="46971"/>
    <cellStyle name="20% - Ênfase2 106" xfId="46972"/>
    <cellStyle name="20% - Ênfase2 107" xfId="46973"/>
    <cellStyle name="20% - Ênfase2 108" xfId="46974"/>
    <cellStyle name="20% - Ênfase2 109" xfId="46975"/>
    <cellStyle name="20% - Ênfase2 11" xfId="23"/>
    <cellStyle name="20% - Ênfase2 11 2" xfId="46976"/>
    <cellStyle name="20% - Ênfase2 110" xfId="46977"/>
    <cellStyle name="20% - Ênfase2 111" xfId="46978"/>
    <cellStyle name="20% - Ênfase2 112" xfId="46979"/>
    <cellStyle name="20% - Ênfase2 113" xfId="46980"/>
    <cellStyle name="20% - Ênfase2 114" xfId="46981"/>
    <cellStyle name="20% - Ênfase2 115" xfId="46982"/>
    <cellStyle name="20% - Ênfase2 116" xfId="46983"/>
    <cellStyle name="20% - Ênfase2 117" xfId="46984"/>
    <cellStyle name="20% - Ênfase2 118" xfId="46985"/>
    <cellStyle name="20% - Ênfase2 119" xfId="46986"/>
    <cellStyle name="20% - Ênfase2 12" xfId="24"/>
    <cellStyle name="20% - Ênfase2 12 2" xfId="46987"/>
    <cellStyle name="20% - Ênfase2 120" xfId="46988"/>
    <cellStyle name="20% - Ênfase2 121" xfId="46989"/>
    <cellStyle name="20% - Ênfase2 122" xfId="46990"/>
    <cellStyle name="20% - Ênfase2 123" xfId="46991"/>
    <cellStyle name="20% - Ênfase2 124" xfId="46992"/>
    <cellStyle name="20% - Ênfase2 125" xfId="46993"/>
    <cellStyle name="20% - Ênfase2 126" xfId="46994"/>
    <cellStyle name="20% - Ênfase2 127" xfId="46995"/>
    <cellStyle name="20% - Ênfase2 128" xfId="46996"/>
    <cellStyle name="20% - Ênfase2 129" xfId="46997"/>
    <cellStyle name="20% - Ênfase2 13" xfId="25"/>
    <cellStyle name="20% - Ênfase2 13 2" xfId="46998"/>
    <cellStyle name="20% - Ênfase2 130" xfId="46999"/>
    <cellStyle name="20% - Ênfase2 131" xfId="47000"/>
    <cellStyle name="20% - Ênfase2 132" xfId="47001"/>
    <cellStyle name="20% - Ênfase2 133" xfId="47002"/>
    <cellStyle name="20% - Ênfase2 134" xfId="47003"/>
    <cellStyle name="20% - Ênfase2 135" xfId="47004"/>
    <cellStyle name="20% - Ênfase2 136" xfId="47005"/>
    <cellStyle name="20% - Ênfase2 137" xfId="47006"/>
    <cellStyle name="20% - Ênfase2 138" xfId="47007"/>
    <cellStyle name="20% - Ênfase2 139" xfId="47008"/>
    <cellStyle name="20% - Ênfase2 14" xfId="26"/>
    <cellStyle name="20% - Ênfase2 140" xfId="47009"/>
    <cellStyle name="20% - Ênfase2 141" xfId="47010"/>
    <cellStyle name="20% - Ênfase2 142" xfId="47011"/>
    <cellStyle name="20% - Ênfase2 143" xfId="47012"/>
    <cellStyle name="20% - Ênfase2 144" xfId="47013"/>
    <cellStyle name="20% - Ênfase2 145" xfId="47014"/>
    <cellStyle name="20% - Ênfase2 146" xfId="47015"/>
    <cellStyle name="20% - Ênfase2 147" xfId="47016"/>
    <cellStyle name="20% - Ênfase2 148" xfId="47017"/>
    <cellStyle name="20% - Ênfase2 149" xfId="47018"/>
    <cellStyle name="20% - Ênfase2 15" xfId="27"/>
    <cellStyle name="20% - Ênfase2 15 2" xfId="47019"/>
    <cellStyle name="20% - Ênfase2 15 3" xfId="47020"/>
    <cellStyle name="20% - Ênfase2 150" xfId="47021"/>
    <cellStyle name="20% - Ênfase2 151" xfId="47022"/>
    <cellStyle name="20% - Ênfase2 152" xfId="47023"/>
    <cellStyle name="20% - Ênfase2 153" xfId="47024"/>
    <cellStyle name="20% - Ênfase2 154" xfId="47025"/>
    <cellStyle name="20% - Ênfase2 155" xfId="47026"/>
    <cellStyle name="20% - Ênfase2 156" xfId="47027"/>
    <cellStyle name="20% - Ênfase2 157" xfId="47028"/>
    <cellStyle name="20% - Ênfase2 158" xfId="47029"/>
    <cellStyle name="20% - Ênfase2 159" xfId="47030"/>
    <cellStyle name="20% - Ênfase2 16" xfId="28"/>
    <cellStyle name="20% - Ênfase2 16 2" xfId="47031"/>
    <cellStyle name="20% - Ênfase2 16 3" xfId="47032"/>
    <cellStyle name="20% - Ênfase2 160" xfId="47033"/>
    <cellStyle name="20% - Ênfase2 161" xfId="47034"/>
    <cellStyle name="20% - Ênfase2 162" xfId="47035"/>
    <cellStyle name="20% - Ênfase2 163" xfId="47036"/>
    <cellStyle name="20% - Ênfase2 164" xfId="47037"/>
    <cellStyle name="20% - Ênfase2 165" xfId="47038"/>
    <cellStyle name="20% - Ênfase2 166" xfId="47039"/>
    <cellStyle name="20% - Ênfase2 167" xfId="47040"/>
    <cellStyle name="20% - Ênfase2 168" xfId="47041"/>
    <cellStyle name="20% - Ênfase2 169" xfId="47042"/>
    <cellStyle name="20% - Ênfase2 17" xfId="29"/>
    <cellStyle name="20% - Ênfase2 17 2" xfId="47043"/>
    <cellStyle name="20% - Ênfase2 17 3" xfId="47044"/>
    <cellStyle name="20% - Ênfase2 170" xfId="47045"/>
    <cellStyle name="20% - Ênfase2 171" xfId="47046"/>
    <cellStyle name="20% - Ênfase2 172" xfId="47047"/>
    <cellStyle name="20% - Ênfase2 173" xfId="47048"/>
    <cellStyle name="20% - Ênfase2 174" xfId="47049"/>
    <cellStyle name="20% - Ênfase2 175" xfId="47050"/>
    <cellStyle name="20% - Ênfase2 176" xfId="47051"/>
    <cellStyle name="20% - Ênfase2 177" xfId="47052"/>
    <cellStyle name="20% - Ênfase2 178" xfId="47053"/>
    <cellStyle name="20% - Ênfase2 179" xfId="47054"/>
    <cellStyle name="20% - Ênfase2 18" xfId="30"/>
    <cellStyle name="20% - Ênfase2 18 2" xfId="47055"/>
    <cellStyle name="20% - Ênfase2 18 3" xfId="47056"/>
    <cellStyle name="20% - Ênfase2 180" xfId="47057"/>
    <cellStyle name="20% - Ênfase2 181" xfId="47058"/>
    <cellStyle name="20% - Ênfase2 182" xfId="47059"/>
    <cellStyle name="20% - Ênfase2 183" xfId="47060"/>
    <cellStyle name="20% - Ênfase2 184" xfId="47061"/>
    <cellStyle name="20% - Ênfase2 185" xfId="47062"/>
    <cellStyle name="20% - Ênfase2 186" xfId="47063"/>
    <cellStyle name="20% - Ênfase2 187" xfId="47064"/>
    <cellStyle name="20% - Ênfase2 188" xfId="47065"/>
    <cellStyle name="20% - Ênfase2 189" xfId="47066"/>
    <cellStyle name="20% - Ênfase2 19" xfId="31"/>
    <cellStyle name="20% - Ênfase2 19 2" xfId="47067"/>
    <cellStyle name="20% - Ênfase2 19 3" xfId="47068"/>
    <cellStyle name="20% - Ênfase2 190" xfId="47069"/>
    <cellStyle name="20% - Ênfase2 2" xfId="32"/>
    <cellStyle name="20% - Ênfase2 2 10" xfId="47070"/>
    <cellStyle name="20% - Ênfase2 2 10 2" xfId="47071"/>
    <cellStyle name="20% - Ênfase2 2 10 3" xfId="47072"/>
    <cellStyle name="20% - Ênfase2 2 10 4" xfId="47073"/>
    <cellStyle name="20% - Ênfase2 2 10 5" xfId="47074"/>
    <cellStyle name="20% - Ênfase2 2 10 6" xfId="47075"/>
    <cellStyle name="20% - Ênfase2 2 10 7" xfId="47076"/>
    <cellStyle name="20% - Ênfase2 2 11" xfId="47077"/>
    <cellStyle name="20% - Ênfase2 2 11 2" xfId="47078"/>
    <cellStyle name="20% - Ênfase2 2 11 3" xfId="47079"/>
    <cellStyle name="20% - Ênfase2 2 11 4" xfId="47080"/>
    <cellStyle name="20% - Ênfase2 2 11 5" xfId="47081"/>
    <cellStyle name="20% - Ênfase2 2 11 6" xfId="47082"/>
    <cellStyle name="20% - Ênfase2 2 11 7" xfId="47083"/>
    <cellStyle name="20% - Ênfase2 2 12" xfId="47084"/>
    <cellStyle name="20% - Ênfase2 2 13" xfId="47085"/>
    <cellStyle name="20% - Ênfase2 2 14" xfId="47086"/>
    <cellStyle name="20% - Ênfase2 2 15" xfId="47087"/>
    <cellStyle name="20% - Ênfase2 2 16" xfId="47088"/>
    <cellStyle name="20% - Ênfase2 2 17" xfId="47089"/>
    <cellStyle name="20% - Ênfase2 2 18" xfId="47090"/>
    <cellStyle name="20% - Ênfase2 2 19" xfId="47091"/>
    <cellStyle name="20% - Ênfase2 2 2" xfId="47092"/>
    <cellStyle name="20% - Ênfase2 2 20" xfId="47093"/>
    <cellStyle name="20% - Ênfase2 2 21" xfId="47094"/>
    <cellStyle name="20% - Ênfase2 2 22" xfId="47095"/>
    <cellStyle name="20% - Ênfase2 2 23" xfId="47096"/>
    <cellStyle name="20% - Ênfase2 2 24" xfId="47097"/>
    <cellStyle name="20% - Ênfase2 2 25" xfId="47098"/>
    <cellStyle name="20% - Ênfase2 2 26" xfId="47099"/>
    <cellStyle name="20% - Ênfase2 2 27" xfId="47100"/>
    <cellStyle name="20% - Ênfase2 2 28" xfId="47101"/>
    <cellStyle name="20% - Ênfase2 2 29" xfId="47102"/>
    <cellStyle name="20% - Ênfase2 2 3" xfId="47103"/>
    <cellStyle name="20% - Ênfase2 2 30" xfId="47104"/>
    <cellStyle name="20% - Ênfase2 2 31" xfId="47105"/>
    <cellStyle name="20% - Ênfase2 2 32" xfId="47106"/>
    <cellStyle name="20% - Ênfase2 2 33" xfId="47107"/>
    <cellStyle name="20% - Ênfase2 2 34" xfId="47108"/>
    <cellStyle name="20% - Ênfase2 2 35" xfId="47109"/>
    <cellStyle name="20% - Ênfase2 2 4" xfId="47110"/>
    <cellStyle name="20% - Ênfase2 2 5" xfId="47111"/>
    <cellStyle name="20% - Ênfase2 2 6" xfId="47112"/>
    <cellStyle name="20% - Ênfase2 2 7" xfId="47113"/>
    <cellStyle name="20% - Ênfase2 2 8" xfId="47114"/>
    <cellStyle name="20% - Ênfase2 2 8 2" xfId="47115"/>
    <cellStyle name="20% - Ênfase2 2 8 3" xfId="47116"/>
    <cellStyle name="20% - Ênfase2 2 8 4" xfId="47117"/>
    <cellStyle name="20% - Ênfase2 2 8 5" xfId="47118"/>
    <cellStyle name="20% - Ênfase2 2 8 6" xfId="47119"/>
    <cellStyle name="20% - Ênfase2 2 8 7" xfId="47120"/>
    <cellStyle name="20% - Ênfase2 2 9" xfId="47121"/>
    <cellStyle name="20% - Ênfase2 2 9 2" xfId="47122"/>
    <cellStyle name="20% - Ênfase2 2 9 3" xfId="47123"/>
    <cellStyle name="20% - Ênfase2 2 9 4" xfId="47124"/>
    <cellStyle name="20% - Ênfase2 2 9 5" xfId="47125"/>
    <cellStyle name="20% - Ênfase2 2 9 6" xfId="47126"/>
    <cellStyle name="20% - Ênfase2 2 9 7" xfId="47127"/>
    <cellStyle name="20% - Ênfase2 20" xfId="33"/>
    <cellStyle name="20% - Ênfase2 20 2" xfId="47128"/>
    <cellStyle name="20% - Ênfase2 20 3" xfId="47129"/>
    <cellStyle name="20% - Ênfase2 21" xfId="34"/>
    <cellStyle name="20% - Ênfase2 22" xfId="35"/>
    <cellStyle name="20% - Ênfase2 23" xfId="47130"/>
    <cellStyle name="20% - Ênfase2 24" xfId="47131"/>
    <cellStyle name="20% - Ênfase2 24 2" xfId="47132"/>
    <cellStyle name="20% - Ênfase2 25" xfId="47133"/>
    <cellStyle name="20% - Ênfase2 25 2" xfId="47134"/>
    <cellStyle name="20% - Ênfase2 26" xfId="47135"/>
    <cellStyle name="20% - Ênfase2 26 10" xfId="47136"/>
    <cellStyle name="20% - Ênfase2 26 11" xfId="47137"/>
    <cellStyle name="20% - Ênfase2 26 12" xfId="47138"/>
    <cellStyle name="20% - Ênfase2 26 13" xfId="47139"/>
    <cellStyle name="20% - Ênfase2 26 14" xfId="47140"/>
    <cellStyle name="20% - Ênfase2 26 15" xfId="47141"/>
    <cellStyle name="20% - Ênfase2 26 16" xfId="47142"/>
    <cellStyle name="20% - Ênfase2 26 2" xfId="47143"/>
    <cellStyle name="20% - Ênfase2 26 3" xfId="47144"/>
    <cellStyle name="20% - Ênfase2 26 4" xfId="47145"/>
    <cellStyle name="20% - Ênfase2 26 5" xfId="47146"/>
    <cellStyle name="20% - Ênfase2 26 6" xfId="47147"/>
    <cellStyle name="20% - Ênfase2 26 7" xfId="47148"/>
    <cellStyle name="20% - Ênfase2 26 8" xfId="47149"/>
    <cellStyle name="20% - Ênfase2 26 9" xfId="47150"/>
    <cellStyle name="20% - Ênfase2 27" xfId="47151"/>
    <cellStyle name="20% - Ênfase2 27 10" xfId="47152"/>
    <cellStyle name="20% - Ênfase2 27 11" xfId="47153"/>
    <cellStyle name="20% - Ênfase2 27 12" xfId="47154"/>
    <cellStyle name="20% - Ênfase2 27 13" xfId="47155"/>
    <cellStyle name="20% - Ênfase2 27 14" xfId="47156"/>
    <cellStyle name="20% - Ênfase2 27 15" xfId="47157"/>
    <cellStyle name="20% - Ênfase2 27 16" xfId="47158"/>
    <cellStyle name="20% - Ênfase2 27 2" xfId="47159"/>
    <cellStyle name="20% - Ênfase2 27 3" xfId="47160"/>
    <cellStyle name="20% - Ênfase2 27 4" xfId="47161"/>
    <cellStyle name="20% - Ênfase2 27 5" xfId="47162"/>
    <cellStyle name="20% - Ênfase2 27 6" xfId="47163"/>
    <cellStyle name="20% - Ênfase2 27 7" xfId="47164"/>
    <cellStyle name="20% - Ênfase2 27 8" xfId="47165"/>
    <cellStyle name="20% - Ênfase2 27 9" xfId="47166"/>
    <cellStyle name="20% - Ênfase2 28" xfId="47167"/>
    <cellStyle name="20% - Ênfase2 28 10" xfId="47168"/>
    <cellStyle name="20% - Ênfase2 28 11" xfId="47169"/>
    <cellStyle name="20% - Ênfase2 28 12" xfId="47170"/>
    <cellStyle name="20% - Ênfase2 28 13" xfId="47171"/>
    <cellStyle name="20% - Ênfase2 28 14" xfId="47172"/>
    <cellStyle name="20% - Ênfase2 28 15" xfId="47173"/>
    <cellStyle name="20% - Ênfase2 28 16" xfId="47174"/>
    <cellStyle name="20% - Ênfase2 28 2" xfId="47175"/>
    <cellStyle name="20% - Ênfase2 28 3" xfId="47176"/>
    <cellStyle name="20% - Ênfase2 28 4" xfId="47177"/>
    <cellStyle name="20% - Ênfase2 28 5" xfId="47178"/>
    <cellStyle name="20% - Ênfase2 28 6" xfId="47179"/>
    <cellStyle name="20% - Ênfase2 28 7" xfId="47180"/>
    <cellStyle name="20% - Ênfase2 28 8" xfId="47181"/>
    <cellStyle name="20% - Ênfase2 28 9" xfId="47182"/>
    <cellStyle name="20% - Ênfase2 29" xfId="47183"/>
    <cellStyle name="20% - Ênfase2 29 10" xfId="47184"/>
    <cellStyle name="20% - Ênfase2 29 11" xfId="47185"/>
    <cellStyle name="20% - Ênfase2 29 12" xfId="47186"/>
    <cellStyle name="20% - Ênfase2 29 13" xfId="47187"/>
    <cellStyle name="20% - Ênfase2 29 14" xfId="47188"/>
    <cellStyle name="20% - Ênfase2 29 15" xfId="47189"/>
    <cellStyle name="20% - Ênfase2 29 16" xfId="47190"/>
    <cellStyle name="20% - Ênfase2 29 2" xfId="47191"/>
    <cellStyle name="20% - Ênfase2 29 3" xfId="47192"/>
    <cellStyle name="20% - Ênfase2 29 4" xfId="47193"/>
    <cellStyle name="20% - Ênfase2 29 5" xfId="47194"/>
    <cellStyle name="20% - Ênfase2 29 6" xfId="47195"/>
    <cellStyle name="20% - Ênfase2 29 7" xfId="47196"/>
    <cellStyle name="20% - Ênfase2 29 8" xfId="47197"/>
    <cellStyle name="20% - Ênfase2 29 9" xfId="47198"/>
    <cellStyle name="20% - Ênfase2 3" xfId="36"/>
    <cellStyle name="20% - Ênfase2 3 10" xfId="47199"/>
    <cellStyle name="20% - Ênfase2 3 11" xfId="47200"/>
    <cellStyle name="20% - Ênfase2 3 2" xfId="47201"/>
    <cellStyle name="20% - Ênfase2 3 3" xfId="47202"/>
    <cellStyle name="20% - Ênfase2 3 4" xfId="47203"/>
    <cellStyle name="20% - Ênfase2 3 5" xfId="47204"/>
    <cellStyle name="20% - Ênfase2 3 6" xfId="47205"/>
    <cellStyle name="20% - Ênfase2 3 7" xfId="47206"/>
    <cellStyle name="20% - Ênfase2 3 8" xfId="47207"/>
    <cellStyle name="20% - Ênfase2 3 9" xfId="47208"/>
    <cellStyle name="20% - Ênfase2 30" xfId="47209"/>
    <cellStyle name="20% - Ênfase2 31" xfId="47210"/>
    <cellStyle name="20% - Ênfase2 32" xfId="47211"/>
    <cellStyle name="20% - Ênfase2 33" xfId="47212"/>
    <cellStyle name="20% - Ênfase2 34" xfId="47213"/>
    <cellStyle name="20% - Ênfase2 35" xfId="47214"/>
    <cellStyle name="20% - Ênfase2 36" xfId="47215"/>
    <cellStyle name="20% - Ênfase2 37" xfId="47216"/>
    <cellStyle name="20% - Ênfase2 38" xfId="47217"/>
    <cellStyle name="20% - Ênfase2 39" xfId="47218"/>
    <cellStyle name="20% - Ênfase2 4" xfId="37"/>
    <cellStyle name="20% - Ênfase2 4 10" xfId="47219"/>
    <cellStyle name="20% - Ênfase2 4 11" xfId="47220"/>
    <cellStyle name="20% - Ênfase2 4 2" xfId="47221"/>
    <cellStyle name="20% - Ênfase2 4 3" xfId="47222"/>
    <cellStyle name="20% - Ênfase2 4 4" xfId="47223"/>
    <cellStyle name="20% - Ênfase2 4 5" xfId="47224"/>
    <cellStyle name="20% - Ênfase2 4 6" xfId="47225"/>
    <cellStyle name="20% - Ênfase2 4 7" xfId="47226"/>
    <cellStyle name="20% - Ênfase2 4 8" xfId="47227"/>
    <cellStyle name="20% - Ênfase2 4 9" xfId="47228"/>
    <cellStyle name="20% - Ênfase2 40" xfId="47229"/>
    <cellStyle name="20% - Ênfase2 41" xfId="47230"/>
    <cellStyle name="20% - Ênfase2 42" xfId="47231"/>
    <cellStyle name="20% - Ênfase2 43" xfId="47232"/>
    <cellStyle name="20% - Ênfase2 44" xfId="47233"/>
    <cellStyle name="20% - Ênfase2 45" xfId="47234"/>
    <cellStyle name="20% - Ênfase2 46" xfId="47235"/>
    <cellStyle name="20% - Ênfase2 47" xfId="47236"/>
    <cellStyle name="20% - Ênfase2 48" xfId="47237"/>
    <cellStyle name="20% - Ênfase2 49" xfId="47238"/>
    <cellStyle name="20% - Ênfase2 5" xfId="38"/>
    <cellStyle name="20% - Ênfase2 5 2" xfId="47239"/>
    <cellStyle name="20% - Ênfase2 5 3" xfId="47240"/>
    <cellStyle name="20% - Ênfase2 5 4" xfId="47241"/>
    <cellStyle name="20% - Ênfase2 50" xfId="47242"/>
    <cellStyle name="20% - Ênfase2 51" xfId="47243"/>
    <cellStyle name="20% - Ênfase2 52" xfId="47244"/>
    <cellStyle name="20% - Ênfase2 53" xfId="47245"/>
    <cellStyle name="20% - Ênfase2 54" xfId="47246"/>
    <cellStyle name="20% - Ênfase2 55" xfId="47247"/>
    <cellStyle name="20% - Ênfase2 56" xfId="47248"/>
    <cellStyle name="20% - Ênfase2 57" xfId="47249"/>
    <cellStyle name="20% - Ênfase2 58" xfId="47250"/>
    <cellStyle name="20% - Ênfase2 59" xfId="47251"/>
    <cellStyle name="20% - Ênfase2 6" xfId="39"/>
    <cellStyle name="20% - Ênfase2 6 2" xfId="47252"/>
    <cellStyle name="20% - Ênfase2 6 3" xfId="47253"/>
    <cellStyle name="20% - Ênfase2 6 4" xfId="47254"/>
    <cellStyle name="20% - Ênfase2 60" xfId="47255"/>
    <cellStyle name="20% - Ênfase2 61" xfId="47256"/>
    <cellStyle name="20% - Ênfase2 62" xfId="47257"/>
    <cellStyle name="20% - Ênfase2 63" xfId="47258"/>
    <cellStyle name="20% - Ênfase2 64" xfId="47259"/>
    <cellStyle name="20% - Ênfase2 65" xfId="47260"/>
    <cellStyle name="20% - Ênfase2 66" xfId="47261"/>
    <cellStyle name="20% - Ênfase2 67" xfId="47262"/>
    <cellStyle name="20% - Ênfase2 68" xfId="47263"/>
    <cellStyle name="20% - Ênfase2 69" xfId="47264"/>
    <cellStyle name="20% - Ênfase2 7" xfId="40"/>
    <cellStyle name="20% - Ênfase2 7 2" xfId="47265"/>
    <cellStyle name="20% - Ênfase2 7 3" xfId="47266"/>
    <cellStyle name="20% - Ênfase2 7 4" xfId="47267"/>
    <cellStyle name="20% - Ênfase2 70" xfId="47268"/>
    <cellStyle name="20% - Ênfase2 71" xfId="47269"/>
    <cellStyle name="20% - Ênfase2 72" xfId="47270"/>
    <cellStyle name="20% - Ênfase2 73" xfId="47271"/>
    <cellStyle name="20% - Ênfase2 74" xfId="47272"/>
    <cellStyle name="20% - Ênfase2 75" xfId="47273"/>
    <cellStyle name="20% - Ênfase2 76" xfId="47274"/>
    <cellStyle name="20% - Ênfase2 77" xfId="47275"/>
    <cellStyle name="20% - Ênfase2 78" xfId="47276"/>
    <cellStyle name="20% - Ênfase2 79" xfId="47277"/>
    <cellStyle name="20% - Ênfase2 8" xfId="41"/>
    <cellStyle name="20% - Ênfase2 8 2" xfId="47278"/>
    <cellStyle name="20% - Ênfase2 8 3" xfId="47279"/>
    <cellStyle name="20% - Ênfase2 8 4" xfId="47280"/>
    <cellStyle name="20% - Ênfase2 80" xfId="47281"/>
    <cellStyle name="20% - Ênfase2 81" xfId="47282"/>
    <cellStyle name="20% - Ênfase2 82" xfId="47283"/>
    <cellStyle name="20% - Ênfase2 83" xfId="47284"/>
    <cellStyle name="20% - Ênfase2 84" xfId="47285"/>
    <cellStyle name="20% - Ênfase2 85" xfId="47286"/>
    <cellStyle name="20% - Ênfase2 86" xfId="47287"/>
    <cellStyle name="20% - Ênfase2 87" xfId="47288"/>
    <cellStyle name="20% - Ênfase2 88" xfId="47289"/>
    <cellStyle name="20% - Ênfase2 89" xfId="47290"/>
    <cellStyle name="20% - Ênfase2 9" xfId="42"/>
    <cellStyle name="20% - Ênfase2 90" xfId="47291"/>
    <cellStyle name="20% - Ênfase2 91" xfId="47292"/>
    <cellStyle name="20% - Ênfase2 92" xfId="47293"/>
    <cellStyle name="20% - Ênfase2 93" xfId="47294"/>
    <cellStyle name="20% - Ênfase2 94" xfId="47295"/>
    <cellStyle name="20% - Ênfase2 95" xfId="47296"/>
    <cellStyle name="20% - Ênfase2 96" xfId="47297"/>
    <cellStyle name="20% - Ênfase2 97" xfId="47298"/>
    <cellStyle name="20% - Ênfase2 98" xfId="47299"/>
    <cellStyle name="20% - Ênfase2 99" xfId="47300"/>
    <cellStyle name="20% - Ênfase3 10" xfId="43"/>
    <cellStyle name="20% - Ênfase3 10 2" xfId="47301"/>
    <cellStyle name="20% - Ênfase3 100" xfId="47302"/>
    <cellStyle name="20% - Ênfase3 101" xfId="47303"/>
    <cellStyle name="20% - Ênfase3 102" xfId="47304"/>
    <cellStyle name="20% - Ênfase3 103" xfId="47305"/>
    <cellStyle name="20% - Ênfase3 104" xfId="47306"/>
    <cellStyle name="20% - Ênfase3 105" xfId="47307"/>
    <cellStyle name="20% - Ênfase3 106" xfId="47308"/>
    <cellStyle name="20% - Ênfase3 107" xfId="47309"/>
    <cellStyle name="20% - Ênfase3 108" xfId="47310"/>
    <cellStyle name="20% - Ênfase3 109" xfId="47311"/>
    <cellStyle name="20% - Ênfase3 11" xfId="44"/>
    <cellStyle name="20% - Ênfase3 11 2" xfId="47312"/>
    <cellStyle name="20% - Ênfase3 110" xfId="47313"/>
    <cellStyle name="20% - Ênfase3 111" xfId="47314"/>
    <cellStyle name="20% - Ênfase3 112" xfId="47315"/>
    <cellStyle name="20% - Ênfase3 113" xfId="47316"/>
    <cellStyle name="20% - Ênfase3 114" xfId="47317"/>
    <cellStyle name="20% - Ênfase3 115" xfId="47318"/>
    <cellStyle name="20% - Ênfase3 116" xfId="47319"/>
    <cellStyle name="20% - Ênfase3 117" xfId="47320"/>
    <cellStyle name="20% - Ênfase3 118" xfId="47321"/>
    <cellStyle name="20% - Ênfase3 119" xfId="47322"/>
    <cellStyle name="20% - Ênfase3 12" xfId="45"/>
    <cellStyle name="20% - Ênfase3 12 2" xfId="47323"/>
    <cellStyle name="20% - Ênfase3 120" xfId="47324"/>
    <cellStyle name="20% - Ênfase3 121" xfId="47325"/>
    <cellStyle name="20% - Ênfase3 122" xfId="47326"/>
    <cellStyle name="20% - Ênfase3 123" xfId="47327"/>
    <cellStyle name="20% - Ênfase3 124" xfId="47328"/>
    <cellStyle name="20% - Ênfase3 125" xfId="47329"/>
    <cellStyle name="20% - Ênfase3 126" xfId="47330"/>
    <cellStyle name="20% - Ênfase3 127" xfId="47331"/>
    <cellStyle name="20% - Ênfase3 128" xfId="47332"/>
    <cellStyle name="20% - Ênfase3 129" xfId="47333"/>
    <cellStyle name="20% - Ênfase3 13" xfId="46"/>
    <cellStyle name="20% - Ênfase3 13 2" xfId="47334"/>
    <cellStyle name="20% - Ênfase3 130" xfId="47335"/>
    <cellStyle name="20% - Ênfase3 131" xfId="47336"/>
    <cellStyle name="20% - Ênfase3 132" xfId="47337"/>
    <cellStyle name="20% - Ênfase3 133" xfId="47338"/>
    <cellStyle name="20% - Ênfase3 134" xfId="47339"/>
    <cellStyle name="20% - Ênfase3 135" xfId="47340"/>
    <cellStyle name="20% - Ênfase3 136" xfId="47341"/>
    <cellStyle name="20% - Ênfase3 137" xfId="47342"/>
    <cellStyle name="20% - Ênfase3 138" xfId="47343"/>
    <cellStyle name="20% - Ênfase3 139" xfId="47344"/>
    <cellStyle name="20% - Ênfase3 14" xfId="47"/>
    <cellStyle name="20% - Ênfase3 140" xfId="47345"/>
    <cellStyle name="20% - Ênfase3 141" xfId="47346"/>
    <cellStyle name="20% - Ênfase3 142" xfId="47347"/>
    <cellStyle name="20% - Ênfase3 143" xfId="47348"/>
    <cellStyle name="20% - Ênfase3 144" xfId="47349"/>
    <cellStyle name="20% - Ênfase3 145" xfId="47350"/>
    <cellStyle name="20% - Ênfase3 146" xfId="47351"/>
    <cellStyle name="20% - Ênfase3 147" xfId="47352"/>
    <cellStyle name="20% - Ênfase3 148" xfId="47353"/>
    <cellStyle name="20% - Ênfase3 149" xfId="47354"/>
    <cellStyle name="20% - Ênfase3 15" xfId="48"/>
    <cellStyle name="20% - Ênfase3 15 2" xfId="47355"/>
    <cellStyle name="20% - Ênfase3 15 3" xfId="47356"/>
    <cellStyle name="20% - Ênfase3 150" xfId="47357"/>
    <cellStyle name="20% - Ênfase3 151" xfId="47358"/>
    <cellStyle name="20% - Ênfase3 152" xfId="47359"/>
    <cellStyle name="20% - Ênfase3 153" xfId="47360"/>
    <cellStyle name="20% - Ênfase3 154" xfId="47361"/>
    <cellStyle name="20% - Ênfase3 155" xfId="47362"/>
    <cellStyle name="20% - Ênfase3 156" xfId="47363"/>
    <cellStyle name="20% - Ênfase3 157" xfId="47364"/>
    <cellStyle name="20% - Ênfase3 158" xfId="47365"/>
    <cellStyle name="20% - Ênfase3 159" xfId="47366"/>
    <cellStyle name="20% - Ênfase3 16" xfId="49"/>
    <cellStyle name="20% - Ênfase3 16 2" xfId="47367"/>
    <cellStyle name="20% - Ênfase3 16 3" xfId="47368"/>
    <cellStyle name="20% - Ênfase3 160" xfId="47369"/>
    <cellStyle name="20% - Ênfase3 161" xfId="47370"/>
    <cellStyle name="20% - Ênfase3 162" xfId="47371"/>
    <cellStyle name="20% - Ênfase3 163" xfId="47372"/>
    <cellStyle name="20% - Ênfase3 164" xfId="47373"/>
    <cellStyle name="20% - Ênfase3 165" xfId="47374"/>
    <cellStyle name="20% - Ênfase3 166" xfId="47375"/>
    <cellStyle name="20% - Ênfase3 167" xfId="47376"/>
    <cellStyle name="20% - Ênfase3 168" xfId="47377"/>
    <cellStyle name="20% - Ênfase3 169" xfId="47378"/>
    <cellStyle name="20% - Ênfase3 17" xfId="50"/>
    <cellStyle name="20% - Ênfase3 17 2" xfId="47379"/>
    <cellStyle name="20% - Ênfase3 17 3" xfId="47380"/>
    <cellStyle name="20% - Ênfase3 170" xfId="47381"/>
    <cellStyle name="20% - Ênfase3 171" xfId="47382"/>
    <cellStyle name="20% - Ênfase3 172" xfId="47383"/>
    <cellStyle name="20% - Ênfase3 173" xfId="47384"/>
    <cellStyle name="20% - Ênfase3 174" xfId="47385"/>
    <cellStyle name="20% - Ênfase3 175" xfId="47386"/>
    <cellStyle name="20% - Ênfase3 176" xfId="47387"/>
    <cellStyle name="20% - Ênfase3 177" xfId="47388"/>
    <cellStyle name="20% - Ênfase3 178" xfId="47389"/>
    <cellStyle name="20% - Ênfase3 179" xfId="47390"/>
    <cellStyle name="20% - Ênfase3 18" xfId="51"/>
    <cellStyle name="20% - Ênfase3 18 2" xfId="47391"/>
    <cellStyle name="20% - Ênfase3 18 3" xfId="47392"/>
    <cellStyle name="20% - Ênfase3 180" xfId="47393"/>
    <cellStyle name="20% - Ênfase3 181" xfId="47394"/>
    <cellStyle name="20% - Ênfase3 182" xfId="47395"/>
    <cellStyle name="20% - Ênfase3 183" xfId="47396"/>
    <cellStyle name="20% - Ênfase3 184" xfId="47397"/>
    <cellStyle name="20% - Ênfase3 185" xfId="47398"/>
    <cellStyle name="20% - Ênfase3 186" xfId="47399"/>
    <cellStyle name="20% - Ênfase3 187" xfId="47400"/>
    <cellStyle name="20% - Ênfase3 188" xfId="47401"/>
    <cellStyle name="20% - Ênfase3 189" xfId="47402"/>
    <cellStyle name="20% - Ênfase3 19" xfId="52"/>
    <cellStyle name="20% - Ênfase3 19 2" xfId="47403"/>
    <cellStyle name="20% - Ênfase3 19 3" xfId="47404"/>
    <cellStyle name="20% - Ênfase3 190" xfId="47405"/>
    <cellStyle name="20% - Ênfase3 2" xfId="53"/>
    <cellStyle name="20% - Ênfase3 2 10" xfId="47406"/>
    <cellStyle name="20% - Ênfase3 2 10 2" xfId="47407"/>
    <cellStyle name="20% - Ênfase3 2 10 3" xfId="47408"/>
    <cellStyle name="20% - Ênfase3 2 10 4" xfId="47409"/>
    <cellStyle name="20% - Ênfase3 2 10 5" xfId="47410"/>
    <cellStyle name="20% - Ênfase3 2 10 6" xfId="47411"/>
    <cellStyle name="20% - Ênfase3 2 10 7" xfId="47412"/>
    <cellStyle name="20% - Ênfase3 2 11" xfId="47413"/>
    <cellStyle name="20% - Ênfase3 2 11 2" xfId="47414"/>
    <cellStyle name="20% - Ênfase3 2 11 3" xfId="47415"/>
    <cellStyle name="20% - Ênfase3 2 11 4" xfId="47416"/>
    <cellStyle name="20% - Ênfase3 2 11 5" xfId="47417"/>
    <cellStyle name="20% - Ênfase3 2 11 6" xfId="47418"/>
    <cellStyle name="20% - Ênfase3 2 11 7" xfId="47419"/>
    <cellStyle name="20% - Ênfase3 2 12" xfId="47420"/>
    <cellStyle name="20% - Ênfase3 2 13" xfId="47421"/>
    <cellStyle name="20% - Ênfase3 2 14" xfId="47422"/>
    <cellStyle name="20% - Ênfase3 2 15" xfId="47423"/>
    <cellStyle name="20% - Ênfase3 2 16" xfId="47424"/>
    <cellStyle name="20% - Ênfase3 2 17" xfId="47425"/>
    <cellStyle name="20% - Ênfase3 2 18" xfId="47426"/>
    <cellStyle name="20% - Ênfase3 2 19" xfId="47427"/>
    <cellStyle name="20% - Ênfase3 2 2" xfId="47428"/>
    <cellStyle name="20% - Ênfase3 2 20" xfId="47429"/>
    <cellStyle name="20% - Ênfase3 2 21" xfId="47430"/>
    <cellStyle name="20% - Ênfase3 2 22" xfId="47431"/>
    <cellStyle name="20% - Ênfase3 2 23" xfId="47432"/>
    <cellStyle name="20% - Ênfase3 2 24" xfId="47433"/>
    <cellStyle name="20% - Ênfase3 2 25" xfId="47434"/>
    <cellStyle name="20% - Ênfase3 2 26" xfId="47435"/>
    <cellStyle name="20% - Ênfase3 2 27" xfId="47436"/>
    <cellStyle name="20% - Ênfase3 2 28" xfId="47437"/>
    <cellStyle name="20% - Ênfase3 2 29" xfId="47438"/>
    <cellStyle name="20% - Ênfase3 2 3" xfId="47439"/>
    <cellStyle name="20% - Ênfase3 2 30" xfId="47440"/>
    <cellStyle name="20% - Ênfase3 2 31" xfId="47441"/>
    <cellStyle name="20% - Ênfase3 2 32" xfId="47442"/>
    <cellStyle name="20% - Ênfase3 2 33" xfId="47443"/>
    <cellStyle name="20% - Ênfase3 2 34" xfId="47444"/>
    <cellStyle name="20% - Ênfase3 2 35" xfId="47445"/>
    <cellStyle name="20% - Ênfase3 2 4" xfId="47446"/>
    <cellStyle name="20% - Ênfase3 2 5" xfId="47447"/>
    <cellStyle name="20% - Ênfase3 2 6" xfId="47448"/>
    <cellStyle name="20% - Ênfase3 2 7" xfId="47449"/>
    <cellStyle name="20% - Ênfase3 2 8" xfId="47450"/>
    <cellStyle name="20% - Ênfase3 2 8 2" xfId="47451"/>
    <cellStyle name="20% - Ênfase3 2 8 3" xfId="47452"/>
    <cellStyle name="20% - Ênfase3 2 8 4" xfId="47453"/>
    <cellStyle name="20% - Ênfase3 2 8 5" xfId="47454"/>
    <cellStyle name="20% - Ênfase3 2 8 6" xfId="47455"/>
    <cellStyle name="20% - Ênfase3 2 8 7" xfId="47456"/>
    <cellStyle name="20% - Ênfase3 2 9" xfId="47457"/>
    <cellStyle name="20% - Ênfase3 2 9 2" xfId="47458"/>
    <cellStyle name="20% - Ênfase3 2 9 3" xfId="47459"/>
    <cellStyle name="20% - Ênfase3 2 9 4" xfId="47460"/>
    <cellStyle name="20% - Ênfase3 2 9 5" xfId="47461"/>
    <cellStyle name="20% - Ênfase3 2 9 6" xfId="47462"/>
    <cellStyle name="20% - Ênfase3 2 9 7" xfId="47463"/>
    <cellStyle name="20% - Ênfase3 20" xfId="54"/>
    <cellStyle name="20% - Ênfase3 20 2" xfId="47464"/>
    <cellStyle name="20% - Ênfase3 20 3" xfId="47465"/>
    <cellStyle name="20% - Ênfase3 21" xfId="55"/>
    <cellStyle name="20% - Ênfase3 22" xfId="56"/>
    <cellStyle name="20% - Ênfase3 23" xfId="47466"/>
    <cellStyle name="20% - Ênfase3 24" xfId="47467"/>
    <cellStyle name="20% - Ênfase3 24 2" xfId="47468"/>
    <cellStyle name="20% - Ênfase3 25" xfId="47469"/>
    <cellStyle name="20% - Ênfase3 25 2" xfId="47470"/>
    <cellStyle name="20% - Ênfase3 26" xfId="47471"/>
    <cellStyle name="20% - Ênfase3 26 10" xfId="47472"/>
    <cellStyle name="20% - Ênfase3 26 11" xfId="47473"/>
    <cellStyle name="20% - Ênfase3 26 12" xfId="47474"/>
    <cellStyle name="20% - Ênfase3 26 13" xfId="47475"/>
    <cellStyle name="20% - Ênfase3 26 14" xfId="47476"/>
    <cellStyle name="20% - Ênfase3 26 15" xfId="47477"/>
    <cellStyle name="20% - Ênfase3 26 16" xfId="47478"/>
    <cellStyle name="20% - Ênfase3 26 2" xfId="47479"/>
    <cellStyle name="20% - Ênfase3 26 3" xfId="47480"/>
    <cellStyle name="20% - Ênfase3 26 4" xfId="47481"/>
    <cellStyle name="20% - Ênfase3 26 5" xfId="47482"/>
    <cellStyle name="20% - Ênfase3 26 6" xfId="47483"/>
    <cellStyle name="20% - Ênfase3 26 7" xfId="47484"/>
    <cellStyle name="20% - Ênfase3 26 8" xfId="47485"/>
    <cellStyle name="20% - Ênfase3 26 9" xfId="47486"/>
    <cellStyle name="20% - Ênfase3 27" xfId="47487"/>
    <cellStyle name="20% - Ênfase3 27 10" xfId="47488"/>
    <cellStyle name="20% - Ênfase3 27 11" xfId="47489"/>
    <cellStyle name="20% - Ênfase3 27 12" xfId="47490"/>
    <cellStyle name="20% - Ênfase3 27 13" xfId="47491"/>
    <cellStyle name="20% - Ênfase3 27 14" xfId="47492"/>
    <cellStyle name="20% - Ênfase3 27 15" xfId="47493"/>
    <cellStyle name="20% - Ênfase3 27 16" xfId="47494"/>
    <cellStyle name="20% - Ênfase3 27 2" xfId="47495"/>
    <cellStyle name="20% - Ênfase3 27 3" xfId="47496"/>
    <cellStyle name="20% - Ênfase3 27 4" xfId="47497"/>
    <cellStyle name="20% - Ênfase3 27 5" xfId="47498"/>
    <cellStyle name="20% - Ênfase3 27 6" xfId="47499"/>
    <cellStyle name="20% - Ênfase3 27 7" xfId="47500"/>
    <cellStyle name="20% - Ênfase3 27 8" xfId="47501"/>
    <cellStyle name="20% - Ênfase3 27 9" xfId="47502"/>
    <cellStyle name="20% - Ênfase3 28" xfId="47503"/>
    <cellStyle name="20% - Ênfase3 28 10" xfId="47504"/>
    <cellStyle name="20% - Ênfase3 28 11" xfId="47505"/>
    <cellStyle name="20% - Ênfase3 28 12" xfId="47506"/>
    <cellStyle name="20% - Ênfase3 28 13" xfId="47507"/>
    <cellStyle name="20% - Ênfase3 28 14" xfId="47508"/>
    <cellStyle name="20% - Ênfase3 28 15" xfId="47509"/>
    <cellStyle name="20% - Ênfase3 28 16" xfId="47510"/>
    <cellStyle name="20% - Ênfase3 28 2" xfId="47511"/>
    <cellStyle name="20% - Ênfase3 28 3" xfId="47512"/>
    <cellStyle name="20% - Ênfase3 28 4" xfId="47513"/>
    <cellStyle name="20% - Ênfase3 28 5" xfId="47514"/>
    <cellStyle name="20% - Ênfase3 28 6" xfId="47515"/>
    <cellStyle name="20% - Ênfase3 28 7" xfId="47516"/>
    <cellStyle name="20% - Ênfase3 28 8" xfId="47517"/>
    <cellStyle name="20% - Ênfase3 28 9" xfId="47518"/>
    <cellStyle name="20% - Ênfase3 29" xfId="47519"/>
    <cellStyle name="20% - Ênfase3 29 10" xfId="47520"/>
    <cellStyle name="20% - Ênfase3 29 11" xfId="47521"/>
    <cellStyle name="20% - Ênfase3 29 12" xfId="47522"/>
    <cellStyle name="20% - Ênfase3 29 13" xfId="47523"/>
    <cellStyle name="20% - Ênfase3 29 14" xfId="47524"/>
    <cellStyle name="20% - Ênfase3 29 15" xfId="47525"/>
    <cellStyle name="20% - Ênfase3 29 16" xfId="47526"/>
    <cellStyle name="20% - Ênfase3 29 2" xfId="47527"/>
    <cellStyle name="20% - Ênfase3 29 3" xfId="47528"/>
    <cellStyle name="20% - Ênfase3 29 4" xfId="47529"/>
    <cellStyle name="20% - Ênfase3 29 5" xfId="47530"/>
    <cellStyle name="20% - Ênfase3 29 6" xfId="47531"/>
    <cellStyle name="20% - Ênfase3 29 7" xfId="47532"/>
    <cellStyle name="20% - Ênfase3 29 8" xfId="47533"/>
    <cellStyle name="20% - Ênfase3 29 9" xfId="47534"/>
    <cellStyle name="20% - Ênfase3 3" xfId="57"/>
    <cellStyle name="20% - Ênfase3 3 10" xfId="47535"/>
    <cellStyle name="20% - Ênfase3 3 11" xfId="47536"/>
    <cellStyle name="20% - Ênfase3 3 2" xfId="47537"/>
    <cellStyle name="20% - Ênfase3 3 3" xfId="47538"/>
    <cellStyle name="20% - Ênfase3 3 4" xfId="47539"/>
    <cellStyle name="20% - Ênfase3 3 5" xfId="47540"/>
    <cellStyle name="20% - Ênfase3 3 6" xfId="47541"/>
    <cellStyle name="20% - Ênfase3 3 7" xfId="47542"/>
    <cellStyle name="20% - Ênfase3 3 8" xfId="47543"/>
    <cellStyle name="20% - Ênfase3 3 9" xfId="47544"/>
    <cellStyle name="20% - Ênfase3 30" xfId="47545"/>
    <cellStyle name="20% - Ênfase3 31" xfId="47546"/>
    <cellStyle name="20% - Ênfase3 32" xfId="47547"/>
    <cellStyle name="20% - Ênfase3 33" xfId="47548"/>
    <cellStyle name="20% - Ênfase3 34" xfId="47549"/>
    <cellStyle name="20% - Ênfase3 35" xfId="47550"/>
    <cellStyle name="20% - Ênfase3 36" xfId="47551"/>
    <cellStyle name="20% - Ênfase3 37" xfId="47552"/>
    <cellStyle name="20% - Ênfase3 38" xfId="47553"/>
    <cellStyle name="20% - Ênfase3 39" xfId="47554"/>
    <cellStyle name="20% - Ênfase3 4" xfId="58"/>
    <cellStyle name="20% - Ênfase3 4 10" xfId="47555"/>
    <cellStyle name="20% - Ênfase3 4 11" xfId="47556"/>
    <cellStyle name="20% - Ênfase3 4 2" xfId="47557"/>
    <cellStyle name="20% - Ênfase3 4 3" xfId="47558"/>
    <cellStyle name="20% - Ênfase3 4 4" xfId="47559"/>
    <cellStyle name="20% - Ênfase3 4 5" xfId="47560"/>
    <cellStyle name="20% - Ênfase3 4 6" xfId="47561"/>
    <cellStyle name="20% - Ênfase3 4 7" xfId="47562"/>
    <cellStyle name="20% - Ênfase3 4 8" xfId="47563"/>
    <cellStyle name="20% - Ênfase3 4 9" xfId="47564"/>
    <cellStyle name="20% - Ênfase3 40" xfId="47565"/>
    <cellStyle name="20% - Ênfase3 41" xfId="47566"/>
    <cellStyle name="20% - Ênfase3 42" xfId="47567"/>
    <cellStyle name="20% - Ênfase3 43" xfId="47568"/>
    <cellStyle name="20% - Ênfase3 44" xfId="47569"/>
    <cellStyle name="20% - Ênfase3 45" xfId="47570"/>
    <cellStyle name="20% - Ênfase3 46" xfId="47571"/>
    <cellStyle name="20% - Ênfase3 47" xfId="47572"/>
    <cellStyle name="20% - Ênfase3 48" xfId="47573"/>
    <cellStyle name="20% - Ênfase3 49" xfId="47574"/>
    <cellStyle name="20% - Ênfase3 5" xfId="59"/>
    <cellStyle name="20% - Ênfase3 5 2" xfId="47575"/>
    <cellStyle name="20% - Ênfase3 5 3" xfId="47576"/>
    <cellStyle name="20% - Ênfase3 5 4" xfId="47577"/>
    <cellStyle name="20% - Ênfase3 50" xfId="47578"/>
    <cellStyle name="20% - Ênfase3 51" xfId="47579"/>
    <cellStyle name="20% - Ênfase3 52" xfId="47580"/>
    <cellStyle name="20% - Ênfase3 53" xfId="47581"/>
    <cellStyle name="20% - Ênfase3 54" xfId="47582"/>
    <cellStyle name="20% - Ênfase3 55" xfId="47583"/>
    <cellStyle name="20% - Ênfase3 56" xfId="47584"/>
    <cellStyle name="20% - Ênfase3 57" xfId="47585"/>
    <cellStyle name="20% - Ênfase3 58" xfId="47586"/>
    <cellStyle name="20% - Ênfase3 59" xfId="47587"/>
    <cellStyle name="20% - Ênfase3 6" xfId="60"/>
    <cellStyle name="20% - Ênfase3 6 2" xfId="47588"/>
    <cellStyle name="20% - Ênfase3 6 3" xfId="47589"/>
    <cellStyle name="20% - Ênfase3 6 4" xfId="47590"/>
    <cellStyle name="20% - Ênfase3 60" xfId="47591"/>
    <cellStyle name="20% - Ênfase3 61" xfId="47592"/>
    <cellStyle name="20% - Ênfase3 62" xfId="47593"/>
    <cellStyle name="20% - Ênfase3 63" xfId="47594"/>
    <cellStyle name="20% - Ênfase3 64" xfId="47595"/>
    <cellStyle name="20% - Ênfase3 65" xfId="47596"/>
    <cellStyle name="20% - Ênfase3 66" xfId="47597"/>
    <cellStyle name="20% - Ênfase3 67" xfId="47598"/>
    <cellStyle name="20% - Ênfase3 68" xfId="47599"/>
    <cellStyle name="20% - Ênfase3 69" xfId="47600"/>
    <cellStyle name="20% - Ênfase3 7" xfId="61"/>
    <cellStyle name="20% - Ênfase3 7 2" xfId="47601"/>
    <cellStyle name="20% - Ênfase3 7 3" xfId="47602"/>
    <cellStyle name="20% - Ênfase3 7 4" xfId="47603"/>
    <cellStyle name="20% - Ênfase3 70" xfId="47604"/>
    <cellStyle name="20% - Ênfase3 71" xfId="47605"/>
    <cellStyle name="20% - Ênfase3 72" xfId="47606"/>
    <cellStyle name="20% - Ênfase3 73" xfId="47607"/>
    <cellStyle name="20% - Ênfase3 74" xfId="47608"/>
    <cellStyle name="20% - Ênfase3 75" xfId="47609"/>
    <cellStyle name="20% - Ênfase3 76" xfId="47610"/>
    <cellStyle name="20% - Ênfase3 77" xfId="47611"/>
    <cellStyle name="20% - Ênfase3 78" xfId="47612"/>
    <cellStyle name="20% - Ênfase3 79" xfId="47613"/>
    <cellStyle name="20% - Ênfase3 8" xfId="62"/>
    <cellStyle name="20% - Ênfase3 8 2" xfId="47614"/>
    <cellStyle name="20% - Ênfase3 8 3" xfId="47615"/>
    <cellStyle name="20% - Ênfase3 8 4" xfId="47616"/>
    <cellStyle name="20% - Ênfase3 80" xfId="47617"/>
    <cellStyle name="20% - Ênfase3 81" xfId="47618"/>
    <cellStyle name="20% - Ênfase3 82" xfId="47619"/>
    <cellStyle name="20% - Ênfase3 83" xfId="47620"/>
    <cellStyle name="20% - Ênfase3 84" xfId="47621"/>
    <cellStyle name="20% - Ênfase3 85" xfId="47622"/>
    <cellStyle name="20% - Ênfase3 86" xfId="47623"/>
    <cellStyle name="20% - Ênfase3 87" xfId="47624"/>
    <cellStyle name="20% - Ênfase3 88" xfId="47625"/>
    <cellStyle name="20% - Ênfase3 89" xfId="47626"/>
    <cellStyle name="20% - Ênfase3 9" xfId="63"/>
    <cellStyle name="20% - Ênfase3 90" xfId="47627"/>
    <cellStyle name="20% - Ênfase3 91" xfId="47628"/>
    <cellStyle name="20% - Ênfase3 92" xfId="47629"/>
    <cellStyle name="20% - Ênfase3 93" xfId="47630"/>
    <cellStyle name="20% - Ênfase3 94" xfId="47631"/>
    <cellStyle name="20% - Ênfase3 95" xfId="47632"/>
    <cellStyle name="20% - Ênfase3 96" xfId="47633"/>
    <cellStyle name="20% - Ênfase3 97" xfId="47634"/>
    <cellStyle name="20% - Ênfase3 98" xfId="47635"/>
    <cellStyle name="20% - Ênfase3 99" xfId="47636"/>
    <cellStyle name="20% - Ênfase4 10" xfId="64"/>
    <cellStyle name="20% - Ênfase4 10 2" xfId="47637"/>
    <cellStyle name="20% - Ênfase4 100" xfId="47638"/>
    <cellStyle name="20% - Ênfase4 101" xfId="47639"/>
    <cellStyle name="20% - Ênfase4 102" xfId="47640"/>
    <cellStyle name="20% - Ênfase4 103" xfId="47641"/>
    <cellStyle name="20% - Ênfase4 104" xfId="47642"/>
    <cellStyle name="20% - Ênfase4 105" xfId="47643"/>
    <cellStyle name="20% - Ênfase4 106" xfId="47644"/>
    <cellStyle name="20% - Ênfase4 107" xfId="47645"/>
    <cellStyle name="20% - Ênfase4 108" xfId="47646"/>
    <cellStyle name="20% - Ênfase4 109" xfId="47647"/>
    <cellStyle name="20% - Ênfase4 11" xfId="65"/>
    <cellStyle name="20% - Ênfase4 11 2" xfId="47648"/>
    <cellStyle name="20% - Ênfase4 110" xfId="47649"/>
    <cellStyle name="20% - Ênfase4 111" xfId="47650"/>
    <cellStyle name="20% - Ênfase4 112" xfId="47651"/>
    <cellStyle name="20% - Ênfase4 113" xfId="47652"/>
    <cellStyle name="20% - Ênfase4 114" xfId="47653"/>
    <cellStyle name="20% - Ênfase4 115" xfId="47654"/>
    <cellStyle name="20% - Ênfase4 116" xfId="47655"/>
    <cellStyle name="20% - Ênfase4 117" xfId="47656"/>
    <cellStyle name="20% - Ênfase4 118" xfId="47657"/>
    <cellStyle name="20% - Ênfase4 119" xfId="47658"/>
    <cellStyle name="20% - Ênfase4 12" xfId="66"/>
    <cellStyle name="20% - Ênfase4 12 2" xfId="47659"/>
    <cellStyle name="20% - Ênfase4 120" xfId="47660"/>
    <cellStyle name="20% - Ênfase4 121" xfId="47661"/>
    <cellStyle name="20% - Ênfase4 122" xfId="47662"/>
    <cellStyle name="20% - Ênfase4 123" xfId="47663"/>
    <cellStyle name="20% - Ênfase4 124" xfId="47664"/>
    <cellStyle name="20% - Ênfase4 125" xfId="47665"/>
    <cellStyle name="20% - Ênfase4 126" xfId="47666"/>
    <cellStyle name="20% - Ênfase4 127" xfId="47667"/>
    <cellStyle name="20% - Ênfase4 128" xfId="47668"/>
    <cellStyle name="20% - Ênfase4 129" xfId="47669"/>
    <cellStyle name="20% - Ênfase4 13" xfId="67"/>
    <cellStyle name="20% - Ênfase4 13 2" xfId="47670"/>
    <cellStyle name="20% - Ênfase4 130" xfId="47671"/>
    <cellStyle name="20% - Ênfase4 131" xfId="47672"/>
    <cellStyle name="20% - Ênfase4 132" xfId="47673"/>
    <cellStyle name="20% - Ênfase4 133" xfId="47674"/>
    <cellStyle name="20% - Ênfase4 134" xfId="47675"/>
    <cellStyle name="20% - Ênfase4 135" xfId="47676"/>
    <cellStyle name="20% - Ênfase4 136" xfId="47677"/>
    <cellStyle name="20% - Ênfase4 137" xfId="47678"/>
    <cellStyle name="20% - Ênfase4 138" xfId="47679"/>
    <cellStyle name="20% - Ênfase4 139" xfId="47680"/>
    <cellStyle name="20% - Ênfase4 14" xfId="68"/>
    <cellStyle name="20% - Ênfase4 140" xfId="47681"/>
    <cellStyle name="20% - Ênfase4 141" xfId="47682"/>
    <cellStyle name="20% - Ênfase4 142" xfId="47683"/>
    <cellStyle name="20% - Ênfase4 143" xfId="47684"/>
    <cellStyle name="20% - Ênfase4 144" xfId="47685"/>
    <cellStyle name="20% - Ênfase4 145" xfId="47686"/>
    <cellStyle name="20% - Ênfase4 146" xfId="47687"/>
    <cellStyle name="20% - Ênfase4 147" xfId="47688"/>
    <cellStyle name="20% - Ênfase4 148" xfId="47689"/>
    <cellStyle name="20% - Ênfase4 149" xfId="47690"/>
    <cellStyle name="20% - Ênfase4 15" xfId="69"/>
    <cellStyle name="20% - Ênfase4 15 2" xfId="47691"/>
    <cellStyle name="20% - Ênfase4 15 3" xfId="47692"/>
    <cellStyle name="20% - Ênfase4 150" xfId="47693"/>
    <cellStyle name="20% - Ênfase4 151" xfId="47694"/>
    <cellStyle name="20% - Ênfase4 152" xfId="47695"/>
    <cellStyle name="20% - Ênfase4 153" xfId="47696"/>
    <cellStyle name="20% - Ênfase4 154" xfId="47697"/>
    <cellStyle name="20% - Ênfase4 155" xfId="47698"/>
    <cellStyle name="20% - Ênfase4 156" xfId="47699"/>
    <cellStyle name="20% - Ênfase4 157" xfId="47700"/>
    <cellStyle name="20% - Ênfase4 158" xfId="47701"/>
    <cellStyle name="20% - Ênfase4 159" xfId="47702"/>
    <cellStyle name="20% - Ênfase4 16" xfId="70"/>
    <cellStyle name="20% - Ênfase4 16 2" xfId="47703"/>
    <cellStyle name="20% - Ênfase4 16 3" xfId="47704"/>
    <cellStyle name="20% - Ênfase4 160" xfId="47705"/>
    <cellStyle name="20% - Ênfase4 161" xfId="47706"/>
    <cellStyle name="20% - Ênfase4 162" xfId="47707"/>
    <cellStyle name="20% - Ênfase4 163" xfId="47708"/>
    <cellStyle name="20% - Ênfase4 164" xfId="47709"/>
    <cellStyle name="20% - Ênfase4 165" xfId="47710"/>
    <cellStyle name="20% - Ênfase4 166" xfId="47711"/>
    <cellStyle name="20% - Ênfase4 167" xfId="47712"/>
    <cellStyle name="20% - Ênfase4 168" xfId="47713"/>
    <cellStyle name="20% - Ênfase4 169" xfId="47714"/>
    <cellStyle name="20% - Ênfase4 17" xfId="71"/>
    <cellStyle name="20% - Ênfase4 17 2" xfId="47715"/>
    <cellStyle name="20% - Ênfase4 17 3" xfId="47716"/>
    <cellStyle name="20% - Ênfase4 170" xfId="47717"/>
    <cellStyle name="20% - Ênfase4 171" xfId="47718"/>
    <cellStyle name="20% - Ênfase4 172" xfId="47719"/>
    <cellStyle name="20% - Ênfase4 173" xfId="47720"/>
    <cellStyle name="20% - Ênfase4 174" xfId="47721"/>
    <cellStyle name="20% - Ênfase4 175" xfId="47722"/>
    <cellStyle name="20% - Ênfase4 176" xfId="47723"/>
    <cellStyle name="20% - Ênfase4 177" xfId="47724"/>
    <cellStyle name="20% - Ênfase4 178" xfId="47725"/>
    <cellStyle name="20% - Ênfase4 179" xfId="47726"/>
    <cellStyle name="20% - Ênfase4 18" xfId="72"/>
    <cellStyle name="20% - Ênfase4 18 2" xfId="47727"/>
    <cellStyle name="20% - Ênfase4 18 3" xfId="47728"/>
    <cellStyle name="20% - Ênfase4 180" xfId="47729"/>
    <cellStyle name="20% - Ênfase4 181" xfId="47730"/>
    <cellStyle name="20% - Ênfase4 182" xfId="47731"/>
    <cellStyle name="20% - Ênfase4 183" xfId="47732"/>
    <cellStyle name="20% - Ênfase4 184" xfId="47733"/>
    <cellStyle name="20% - Ênfase4 185" xfId="47734"/>
    <cellStyle name="20% - Ênfase4 186" xfId="47735"/>
    <cellStyle name="20% - Ênfase4 187" xfId="47736"/>
    <cellStyle name="20% - Ênfase4 188" xfId="47737"/>
    <cellStyle name="20% - Ênfase4 189" xfId="47738"/>
    <cellStyle name="20% - Ênfase4 19" xfId="73"/>
    <cellStyle name="20% - Ênfase4 19 2" xfId="47739"/>
    <cellStyle name="20% - Ênfase4 19 3" xfId="47740"/>
    <cellStyle name="20% - Ênfase4 190" xfId="47741"/>
    <cellStyle name="20% - Ênfase4 2" xfId="74"/>
    <cellStyle name="20% - Ênfase4 2 10" xfId="47742"/>
    <cellStyle name="20% - Ênfase4 2 10 2" xfId="47743"/>
    <cellStyle name="20% - Ênfase4 2 10 3" xfId="47744"/>
    <cellStyle name="20% - Ênfase4 2 10 4" xfId="47745"/>
    <cellStyle name="20% - Ênfase4 2 10 5" xfId="47746"/>
    <cellStyle name="20% - Ênfase4 2 10 6" xfId="47747"/>
    <cellStyle name="20% - Ênfase4 2 10 7" xfId="47748"/>
    <cellStyle name="20% - Ênfase4 2 11" xfId="47749"/>
    <cellStyle name="20% - Ênfase4 2 11 2" xfId="47750"/>
    <cellStyle name="20% - Ênfase4 2 11 3" xfId="47751"/>
    <cellStyle name="20% - Ênfase4 2 11 4" xfId="47752"/>
    <cellStyle name="20% - Ênfase4 2 11 5" xfId="47753"/>
    <cellStyle name="20% - Ênfase4 2 11 6" xfId="47754"/>
    <cellStyle name="20% - Ênfase4 2 11 7" xfId="47755"/>
    <cellStyle name="20% - Ênfase4 2 12" xfId="47756"/>
    <cellStyle name="20% - Ênfase4 2 13" xfId="47757"/>
    <cellStyle name="20% - Ênfase4 2 14" xfId="47758"/>
    <cellStyle name="20% - Ênfase4 2 15" xfId="47759"/>
    <cellStyle name="20% - Ênfase4 2 16" xfId="47760"/>
    <cellStyle name="20% - Ênfase4 2 17" xfId="47761"/>
    <cellStyle name="20% - Ênfase4 2 18" xfId="47762"/>
    <cellStyle name="20% - Ênfase4 2 19" xfId="47763"/>
    <cellStyle name="20% - Ênfase4 2 2" xfId="47764"/>
    <cellStyle name="20% - Ênfase4 2 20" xfId="47765"/>
    <cellStyle name="20% - Ênfase4 2 21" xfId="47766"/>
    <cellStyle name="20% - Ênfase4 2 22" xfId="47767"/>
    <cellStyle name="20% - Ênfase4 2 23" xfId="47768"/>
    <cellStyle name="20% - Ênfase4 2 24" xfId="47769"/>
    <cellStyle name="20% - Ênfase4 2 25" xfId="47770"/>
    <cellStyle name="20% - Ênfase4 2 26" xfId="47771"/>
    <cellStyle name="20% - Ênfase4 2 27" xfId="47772"/>
    <cellStyle name="20% - Ênfase4 2 28" xfId="47773"/>
    <cellStyle name="20% - Ênfase4 2 29" xfId="47774"/>
    <cellStyle name="20% - Ênfase4 2 3" xfId="47775"/>
    <cellStyle name="20% - Ênfase4 2 30" xfId="47776"/>
    <cellStyle name="20% - Ênfase4 2 31" xfId="47777"/>
    <cellStyle name="20% - Ênfase4 2 32" xfId="47778"/>
    <cellStyle name="20% - Ênfase4 2 33" xfId="47779"/>
    <cellStyle name="20% - Ênfase4 2 34" xfId="47780"/>
    <cellStyle name="20% - Ênfase4 2 35" xfId="47781"/>
    <cellStyle name="20% - Ênfase4 2 4" xfId="47782"/>
    <cellStyle name="20% - Ênfase4 2 5" xfId="47783"/>
    <cellStyle name="20% - Ênfase4 2 6" xfId="47784"/>
    <cellStyle name="20% - Ênfase4 2 7" xfId="47785"/>
    <cellStyle name="20% - Ênfase4 2 8" xfId="47786"/>
    <cellStyle name="20% - Ênfase4 2 8 2" xfId="47787"/>
    <cellStyle name="20% - Ênfase4 2 8 3" xfId="47788"/>
    <cellStyle name="20% - Ênfase4 2 8 4" xfId="47789"/>
    <cellStyle name="20% - Ênfase4 2 8 5" xfId="47790"/>
    <cellStyle name="20% - Ênfase4 2 8 6" xfId="47791"/>
    <cellStyle name="20% - Ênfase4 2 8 7" xfId="47792"/>
    <cellStyle name="20% - Ênfase4 2 9" xfId="47793"/>
    <cellStyle name="20% - Ênfase4 2 9 2" xfId="47794"/>
    <cellStyle name="20% - Ênfase4 2 9 3" xfId="47795"/>
    <cellStyle name="20% - Ênfase4 2 9 4" xfId="47796"/>
    <cellStyle name="20% - Ênfase4 2 9 5" xfId="47797"/>
    <cellStyle name="20% - Ênfase4 2 9 6" xfId="47798"/>
    <cellStyle name="20% - Ênfase4 2 9 7" xfId="47799"/>
    <cellStyle name="20% - Ênfase4 20" xfId="75"/>
    <cellStyle name="20% - Ênfase4 20 2" xfId="47800"/>
    <cellStyle name="20% - Ênfase4 20 3" xfId="47801"/>
    <cellStyle name="20% - Ênfase4 21" xfId="76"/>
    <cellStyle name="20% - Ênfase4 22" xfId="77"/>
    <cellStyle name="20% - Ênfase4 23" xfId="47802"/>
    <cellStyle name="20% - Ênfase4 24" xfId="47803"/>
    <cellStyle name="20% - Ênfase4 24 2" xfId="47804"/>
    <cellStyle name="20% - Ênfase4 25" xfId="47805"/>
    <cellStyle name="20% - Ênfase4 25 2" xfId="47806"/>
    <cellStyle name="20% - Ênfase4 26" xfId="47807"/>
    <cellStyle name="20% - Ênfase4 26 10" xfId="47808"/>
    <cellStyle name="20% - Ênfase4 26 11" xfId="47809"/>
    <cellStyle name="20% - Ênfase4 26 12" xfId="47810"/>
    <cellStyle name="20% - Ênfase4 26 13" xfId="47811"/>
    <cellStyle name="20% - Ênfase4 26 14" xfId="47812"/>
    <cellStyle name="20% - Ênfase4 26 15" xfId="47813"/>
    <cellStyle name="20% - Ênfase4 26 16" xfId="47814"/>
    <cellStyle name="20% - Ênfase4 26 2" xfId="47815"/>
    <cellStyle name="20% - Ênfase4 26 3" xfId="47816"/>
    <cellStyle name="20% - Ênfase4 26 4" xfId="47817"/>
    <cellStyle name="20% - Ênfase4 26 5" xfId="47818"/>
    <cellStyle name="20% - Ênfase4 26 6" xfId="47819"/>
    <cellStyle name="20% - Ênfase4 26 7" xfId="47820"/>
    <cellStyle name="20% - Ênfase4 26 8" xfId="47821"/>
    <cellStyle name="20% - Ênfase4 26 9" xfId="47822"/>
    <cellStyle name="20% - Ênfase4 27" xfId="47823"/>
    <cellStyle name="20% - Ênfase4 27 10" xfId="47824"/>
    <cellStyle name="20% - Ênfase4 27 11" xfId="47825"/>
    <cellStyle name="20% - Ênfase4 27 12" xfId="47826"/>
    <cellStyle name="20% - Ênfase4 27 13" xfId="47827"/>
    <cellStyle name="20% - Ênfase4 27 14" xfId="47828"/>
    <cellStyle name="20% - Ênfase4 27 15" xfId="47829"/>
    <cellStyle name="20% - Ênfase4 27 16" xfId="47830"/>
    <cellStyle name="20% - Ênfase4 27 2" xfId="47831"/>
    <cellStyle name="20% - Ênfase4 27 3" xfId="47832"/>
    <cellStyle name="20% - Ênfase4 27 4" xfId="47833"/>
    <cellStyle name="20% - Ênfase4 27 5" xfId="47834"/>
    <cellStyle name="20% - Ênfase4 27 6" xfId="47835"/>
    <cellStyle name="20% - Ênfase4 27 7" xfId="47836"/>
    <cellStyle name="20% - Ênfase4 27 8" xfId="47837"/>
    <cellStyle name="20% - Ênfase4 27 9" xfId="47838"/>
    <cellStyle name="20% - Ênfase4 28" xfId="47839"/>
    <cellStyle name="20% - Ênfase4 28 10" xfId="47840"/>
    <cellStyle name="20% - Ênfase4 28 11" xfId="47841"/>
    <cellStyle name="20% - Ênfase4 28 12" xfId="47842"/>
    <cellStyle name="20% - Ênfase4 28 13" xfId="47843"/>
    <cellStyle name="20% - Ênfase4 28 14" xfId="47844"/>
    <cellStyle name="20% - Ênfase4 28 15" xfId="47845"/>
    <cellStyle name="20% - Ênfase4 28 16" xfId="47846"/>
    <cellStyle name="20% - Ênfase4 28 2" xfId="47847"/>
    <cellStyle name="20% - Ênfase4 28 3" xfId="47848"/>
    <cellStyle name="20% - Ênfase4 28 4" xfId="47849"/>
    <cellStyle name="20% - Ênfase4 28 5" xfId="47850"/>
    <cellStyle name="20% - Ênfase4 28 6" xfId="47851"/>
    <cellStyle name="20% - Ênfase4 28 7" xfId="47852"/>
    <cellStyle name="20% - Ênfase4 28 8" xfId="47853"/>
    <cellStyle name="20% - Ênfase4 28 9" xfId="47854"/>
    <cellStyle name="20% - Ênfase4 29" xfId="47855"/>
    <cellStyle name="20% - Ênfase4 29 10" xfId="47856"/>
    <cellStyle name="20% - Ênfase4 29 11" xfId="47857"/>
    <cellStyle name="20% - Ênfase4 29 12" xfId="47858"/>
    <cellStyle name="20% - Ênfase4 29 13" xfId="47859"/>
    <cellStyle name="20% - Ênfase4 29 14" xfId="47860"/>
    <cellStyle name="20% - Ênfase4 29 15" xfId="47861"/>
    <cellStyle name="20% - Ênfase4 29 16" xfId="47862"/>
    <cellStyle name="20% - Ênfase4 29 2" xfId="47863"/>
    <cellStyle name="20% - Ênfase4 29 3" xfId="47864"/>
    <cellStyle name="20% - Ênfase4 29 4" xfId="47865"/>
    <cellStyle name="20% - Ênfase4 29 5" xfId="47866"/>
    <cellStyle name="20% - Ênfase4 29 6" xfId="47867"/>
    <cellStyle name="20% - Ênfase4 29 7" xfId="47868"/>
    <cellStyle name="20% - Ênfase4 29 8" xfId="47869"/>
    <cellStyle name="20% - Ênfase4 29 9" xfId="47870"/>
    <cellStyle name="20% - Ênfase4 3" xfId="78"/>
    <cellStyle name="20% - Ênfase4 3 10" xfId="47871"/>
    <cellStyle name="20% - Ênfase4 3 11" xfId="47872"/>
    <cellStyle name="20% - Ênfase4 3 2" xfId="47873"/>
    <cellStyle name="20% - Ênfase4 3 3" xfId="47874"/>
    <cellStyle name="20% - Ênfase4 3 4" xfId="47875"/>
    <cellStyle name="20% - Ênfase4 3 5" xfId="47876"/>
    <cellStyle name="20% - Ênfase4 3 6" xfId="47877"/>
    <cellStyle name="20% - Ênfase4 3 7" xfId="47878"/>
    <cellStyle name="20% - Ênfase4 3 8" xfId="47879"/>
    <cellStyle name="20% - Ênfase4 3 9" xfId="47880"/>
    <cellStyle name="20% - Ênfase4 30" xfId="47881"/>
    <cellStyle name="20% - Ênfase4 31" xfId="47882"/>
    <cellStyle name="20% - Ênfase4 32" xfId="47883"/>
    <cellStyle name="20% - Ênfase4 33" xfId="47884"/>
    <cellStyle name="20% - Ênfase4 34" xfId="47885"/>
    <cellStyle name="20% - Ênfase4 35" xfId="47886"/>
    <cellStyle name="20% - Ênfase4 36" xfId="47887"/>
    <cellStyle name="20% - Ênfase4 37" xfId="47888"/>
    <cellStyle name="20% - Ênfase4 38" xfId="47889"/>
    <cellStyle name="20% - Ênfase4 39" xfId="47890"/>
    <cellStyle name="20% - Ênfase4 4" xfId="79"/>
    <cellStyle name="20% - Ênfase4 4 10" xfId="47891"/>
    <cellStyle name="20% - Ênfase4 4 11" xfId="47892"/>
    <cellStyle name="20% - Ênfase4 4 2" xfId="47893"/>
    <cellStyle name="20% - Ênfase4 4 3" xfId="47894"/>
    <cellStyle name="20% - Ênfase4 4 4" xfId="47895"/>
    <cellStyle name="20% - Ênfase4 4 5" xfId="47896"/>
    <cellStyle name="20% - Ênfase4 4 6" xfId="47897"/>
    <cellStyle name="20% - Ênfase4 4 7" xfId="47898"/>
    <cellStyle name="20% - Ênfase4 4 8" xfId="47899"/>
    <cellStyle name="20% - Ênfase4 4 9" xfId="47900"/>
    <cellStyle name="20% - Ênfase4 40" xfId="47901"/>
    <cellStyle name="20% - Ênfase4 41" xfId="47902"/>
    <cellStyle name="20% - Ênfase4 42" xfId="47903"/>
    <cellStyle name="20% - Ênfase4 43" xfId="47904"/>
    <cellStyle name="20% - Ênfase4 44" xfId="47905"/>
    <cellStyle name="20% - Ênfase4 45" xfId="47906"/>
    <cellStyle name="20% - Ênfase4 46" xfId="47907"/>
    <cellStyle name="20% - Ênfase4 47" xfId="47908"/>
    <cellStyle name="20% - Ênfase4 48" xfId="47909"/>
    <cellStyle name="20% - Ênfase4 49" xfId="47910"/>
    <cellStyle name="20% - Ênfase4 5" xfId="80"/>
    <cellStyle name="20% - Ênfase4 5 2" xfId="47911"/>
    <cellStyle name="20% - Ênfase4 5 3" xfId="47912"/>
    <cellStyle name="20% - Ênfase4 5 4" xfId="47913"/>
    <cellStyle name="20% - Ênfase4 50" xfId="47914"/>
    <cellStyle name="20% - Ênfase4 51" xfId="47915"/>
    <cellStyle name="20% - Ênfase4 52" xfId="47916"/>
    <cellStyle name="20% - Ênfase4 53" xfId="47917"/>
    <cellStyle name="20% - Ênfase4 54" xfId="47918"/>
    <cellStyle name="20% - Ênfase4 55" xfId="47919"/>
    <cellStyle name="20% - Ênfase4 56" xfId="47920"/>
    <cellStyle name="20% - Ênfase4 57" xfId="47921"/>
    <cellStyle name="20% - Ênfase4 58" xfId="47922"/>
    <cellStyle name="20% - Ênfase4 59" xfId="47923"/>
    <cellStyle name="20% - Ênfase4 6" xfId="81"/>
    <cellStyle name="20% - Ênfase4 6 2" xfId="47924"/>
    <cellStyle name="20% - Ênfase4 6 3" xfId="47925"/>
    <cellStyle name="20% - Ênfase4 6 4" xfId="47926"/>
    <cellStyle name="20% - Ênfase4 60" xfId="47927"/>
    <cellStyle name="20% - Ênfase4 61" xfId="47928"/>
    <cellStyle name="20% - Ênfase4 62" xfId="47929"/>
    <cellStyle name="20% - Ênfase4 63" xfId="47930"/>
    <cellStyle name="20% - Ênfase4 64" xfId="47931"/>
    <cellStyle name="20% - Ênfase4 65" xfId="47932"/>
    <cellStyle name="20% - Ênfase4 66" xfId="47933"/>
    <cellStyle name="20% - Ênfase4 67" xfId="47934"/>
    <cellStyle name="20% - Ênfase4 68" xfId="47935"/>
    <cellStyle name="20% - Ênfase4 69" xfId="47936"/>
    <cellStyle name="20% - Ênfase4 7" xfId="82"/>
    <cellStyle name="20% - Ênfase4 7 2" xfId="47937"/>
    <cellStyle name="20% - Ênfase4 7 3" xfId="47938"/>
    <cellStyle name="20% - Ênfase4 7 4" xfId="47939"/>
    <cellStyle name="20% - Ênfase4 70" xfId="47940"/>
    <cellStyle name="20% - Ênfase4 71" xfId="47941"/>
    <cellStyle name="20% - Ênfase4 72" xfId="47942"/>
    <cellStyle name="20% - Ênfase4 73" xfId="47943"/>
    <cellStyle name="20% - Ênfase4 74" xfId="47944"/>
    <cellStyle name="20% - Ênfase4 75" xfId="47945"/>
    <cellStyle name="20% - Ênfase4 76" xfId="47946"/>
    <cellStyle name="20% - Ênfase4 77" xfId="47947"/>
    <cellStyle name="20% - Ênfase4 78" xfId="47948"/>
    <cellStyle name="20% - Ênfase4 79" xfId="47949"/>
    <cellStyle name="20% - Ênfase4 8" xfId="83"/>
    <cellStyle name="20% - Ênfase4 8 2" xfId="47950"/>
    <cellStyle name="20% - Ênfase4 8 3" xfId="47951"/>
    <cellStyle name="20% - Ênfase4 8 4" xfId="47952"/>
    <cellStyle name="20% - Ênfase4 80" xfId="47953"/>
    <cellStyle name="20% - Ênfase4 81" xfId="47954"/>
    <cellStyle name="20% - Ênfase4 82" xfId="47955"/>
    <cellStyle name="20% - Ênfase4 83" xfId="47956"/>
    <cellStyle name="20% - Ênfase4 84" xfId="47957"/>
    <cellStyle name="20% - Ênfase4 85" xfId="47958"/>
    <cellStyle name="20% - Ênfase4 86" xfId="47959"/>
    <cellStyle name="20% - Ênfase4 87" xfId="47960"/>
    <cellStyle name="20% - Ênfase4 88" xfId="47961"/>
    <cellStyle name="20% - Ênfase4 89" xfId="47962"/>
    <cellStyle name="20% - Ênfase4 9" xfId="84"/>
    <cellStyle name="20% - Ênfase4 90" xfId="47963"/>
    <cellStyle name="20% - Ênfase4 91" xfId="47964"/>
    <cellStyle name="20% - Ênfase4 92" xfId="47965"/>
    <cellStyle name="20% - Ênfase4 93" xfId="47966"/>
    <cellStyle name="20% - Ênfase4 94" xfId="47967"/>
    <cellStyle name="20% - Ênfase4 95" xfId="47968"/>
    <cellStyle name="20% - Ênfase4 96" xfId="47969"/>
    <cellStyle name="20% - Ênfase4 97" xfId="47970"/>
    <cellStyle name="20% - Ênfase4 98" xfId="47971"/>
    <cellStyle name="20% - Ênfase4 99" xfId="47972"/>
    <cellStyle name="20% - Ênfase5 10" xfId="85"/>
    <cellStyle name="20% - Ênfase5 10 2" xfId="47973"/>
    <cellStyle name="20% - Ênfase5 100" xfId="47974"/>
    <cellStyle name="20% - Ênfase5 101" xfId="47975"/>
    <cellStyle name="20% - Ênfase5 102" xfId="47976"/>
    <cellStyle name="20% - Ênfase5 103" xfId="47977"/>
    <cellStyle name="20% - Ênfase5 104" xfId="47978"/>
    <cellStyle name="20% - Ênfase5 105" xfId="47979"/>
    <cellStyle name="20% - Ênfase5 106" xfId="47980"/>
    <cellStyle name="20% - Ênfase5 107" xfId="47981"/>
    <cellStyle name="20% - Ênfase5 108" xfId="47982"/>
    <cellStyle name="20% - Ênfase5 109" xfId="47983"/>
    <cellStyle name="20% - Ênfase5 11" xfId="86"/>
    <cellStyle name="20% - Ênfase5 11 2" xfId="47984"/>
    <cellStyle name="20% - Ênfase5 110" xfId="47985"/>
    <cellStyle name="20% - Ênfase5 111" xfId="47986"/>
    <cellStyle name="20% - Ênfase5 112" xfId="47987"/>
    <cellStyle name="20% - Ênfase5 113" xfId="47988"/>
    <cellStyle name="20% - Ênfase5 114" xfId="47989"/>
    <cellStyle name="20% - Ênfase5 115" xfId="47990"/>
    <cellStyle name="20% - Ênfase5 116" xfId="47991"/>
    <cellStyle name="20% - Ênfase5 117" xfId="47992"/>
    <cellStyle name="20% - Ênfase5 118" xfId="47993"/>
    <cellStyle name="20% - Ênfase5 119" xfId="47994"/>
    <cellStyle name="20% - Ênfase5 12" xfId="87"/>
    <cellStyle name="20% - Ênfase5 12 2" xfId="47995"/>
    <cellStyle name="20% - Ênfase5 120" xfId="47996"/>
    <cellStyle name="20% - Ênfase5 121" xfId="47997"/>
    <cellStyle name="20% - Ênfase5 122" xfId="47998"/>
    <cellStyle name="20% - Ênfase5 123" xfId="47999"/>
    <cellStyle name="20% - Ênfase5 124" xfId="48000"/>
    <cellStyle name="20% - Ênfase5 125" xfId="48001"/>
    <cellStyle name="20% - Ênfase5 126" xfId="48002"/>
    <cellStyle name="20% - Ênfase5 127" xfId="48003"/>
    <cellStyle name="20% - Ênfase5 128" xfId="48004"/>
    <cellStyle name="20% - Ênfase5 129" xfId="48005"/>
    <cellStyle name="20% - Ênfase5 13" xfId="88"/>
    <cellStyle name="20% - Ênfase5 13 2" xfId="48006"/>
    <cellStyle name="20% - Ênfase5 130" xfId="48007"/>
    <cellStyle name="20% - Ênfase5 131" xfId="48008"/>
    <cellStyle name="20% - Ênfase5 132" xfId="48009"/>
    <cellStyle name="20% - Ênfase5 133" xfId="48010"/>
    <cellStyle name="20% - Ênfase5 134" xfId="48011"/>
    <cellStyle name="20% - Ênfase5 135" xfId="48012"/>
    <cellStyle name="20% - Ênfase5 136" xfId="48013"/>
    <cellStyle name="20% - Ênfase5 137" xfId="48014"/>
    <cellStyle name="20% - Ênfase5 138" xfId="48015"/>
    <cellStyle name="20% - Ênfase5 139" xfId="48016"/>
    <cellStyle name="20% - Ênfase5 14" xfId="89"/>
    <cellStyle name="20% - Ênfase5 140" xfId="48017"/>
    <cellStyle name="20% - Ênfase5 141" xfId="48018"/>
    <cellStyle name="20% - Ênfase5 142" xfId="48019"/>
    <cellStyle name="20% - Ênfase5 143" xfId="48020"/>
    <cellStyle name="20% - Ênfase5 144" xfId="48021"/>
    <cellStyle name="20% - Ênfase5 145" xfId="48022"/>
    <cellStyle name="20% - Ênfase5 146" xfId="48023"/>
    <cellStyle name="20% - Ênfase5 147" xfId="48024"/>
    <cellStyle name="20% - Ênfase5 148" xfId="48025"/>
    <cellStyle name="20% - Ênfase5 149" xfId="48026"/>
    <cellStyle name="20% - Ênfase5 15" xfId="90"/>
    <cellStyle name="20% - Ênfase5 15 2" xfId="48027"/>
    <cellStyle name="20% - Ênfase5 15 3" xfId="48028"/>
    <cellStyle name="20% - Ênfase5 150" xfId="48029"/>
    <cellStyle name="20% - Ênfase5 151" xfId="48030"/>
    <cellStyle name="20% - Ênfase5 152" xfId="48031"/>
    <cellStyle name="20% - Ênfase5 153" xfId="48032"/>
    <cellStyle name="20% - Ênfase5 154" xfId="48033"/>
    <cellStyle name="20% - Ênfase5 155" xfId="48034"/>
    <cellStyle name="20% - Ênfase5 156" xfId="48035"/>
    <cellStyle name="20% - Ênfase5 157" xfId="48036"/>
    <cellStyle name="20% - Ênfase5 158" xfId="48037"/>
    <cellStyle name="20% - Ênfase5 159" xfId="48038"/>
    <cellStyle name="20% - Ênfase5 16" xfId="91"/>
    <cellStyle name="20% - Ênfase5 16 2" xfId="48039"/>
    <cellStyle name="20% - Ênfase5 16 3" xfId="48040"/>
    <cellStyle name="20% - Ênfase5 160" xfId="48041"/>
    <cellStyle name="20% - Ênfase5 161" xfId="48042"/>
    <cellStyle name="20% - Ênfase5 162" xfId="48043"/>
    <cellStyle name="20% - Ênfase5 163" xfId="48044"/>
    <cellStyle name="20% - Ênfase5 164" xfId="48045"/>
    <cellStyle name="20% - Ênfase5 165" xfId="48046"/>
    <cellStyle name="20% - Ênfase5 166" xfId="48047"/>
    <cellStyle name="20% - Ênfase5 167" xfId="48048"/>
    <cellStyle name="20% - Ênfase5 168" xfId="48049"/>
    <cellStyle name="20% - Ênfase5 169" xfId="48050"/>
    <cellStyle name="20% - Ênfase5 17" xfId="92"/>
    <cellStyle name="20% - Ênfase5 17 2" xfId="48051"/>
    <cellStyle name="20% - Ênfase5 17 3" xfId="48052"/>
    <cellStyle name="20% - Ênfase5 170" xfId="48053"/>
    <cellStyle name="20% - Ênfase5 171" xfId="48054"/>
    <cellStyle name="20% - Ênfase5 172" xfId="48055"/>
    <cellStyle name="20% - Ênfase5 173" xfId="48056"/>
    <cellStyle name="20% - Ênfase5 174" xfId="48057"/>
    <cellStyle name="20% - Ênfase5 175" xfId="48058"/>
    <cellStyle name="20% - Ênfase5 176" xfId="48059"/>
    <cellStyle name="20% - Ênfase5 177" xfId="48060"/>
    <cellStyle name="20% - Ênfase5 178" xfId="48061"/>
    <cellStyle name="20% - Ênfase5 179" xfId="48062"/>
    <cellStyle name="20% - Ênfase5 18" xfId="93"/>
    <cellStyle name="20% - Ênfase5 18 2" xfId="48063"/>
    <cellStyle name="20% - Ênfase5 18 3" xfId="48064"/>
    <cellStyle name="20% - Ênfase5 180" xfId="48065"/>
    <cellStyle name="20% - Ênfase5 181" xfId="48066"/>
    <cellStyle name="20% - Ênfase5 182" xfId="48067"/>
    <cellStyle name="20% - Ênfase5 183" xfId="48068"/>
    <cellStyle name="20% - Ênfase5 184" xfId="48069"/>
    <cellStyle name="20% - Ênfase5 185" xfId="48070"/>
    <cellStyle name="20% - Ênfase5 186" xfId="48071"/>
    <cellStyle name="20% - Ênfase5 187" xfId="48072"/>
    <cellStyle name="20% - Ênfase5 188" xfId="48073"/>
    <cellStyle name="20% - Ênfase5 189" xfId="48074"/>
    <cellStyle name="20% - Ênfase5 19" xfId="94"/>
    <cellStyle name="20% - Ênfase5 19 2" xfId="48075"/>
    <cellStyle name="20% - Ênfase5 19 3" xfId="48076"/>
    <cellStyle name="20% - Ênfase5 190" xfId="48077"/>
    <cellStyle name="20% - Ênfase5 2" xfId="95"/>
    <cellStyle name="20% - Ênfase5 2 10" xfId="48078"/>
    <cellStyle name="20% - Ênfase5 2 11" xfId="48079"/>
    <cellStyle name="20% - Ênfase5 2 12" xfId="48080"/>
    <cellStyle name="20% - Ênfase5 2 13" xfId="48081"/>
    <cellStyle name="20% - Ênfase5 2 14" xfId="48082"/>
    <cellStyle name="20% - Ênfase5 2 15" xfId="48083"/>
    <cellStyle name="20% - Ênfase5 2 16" xfId="48084"/>
    <cellStyle name="20% - Ênfase5 2 17" xfId="48085"/>
    <cellStyle name="20% - Ênfase5 2 18" xfId="48086"/>
    <cellStyle name="20% - Ênfase5 2 19" xfId="48087"/>
    <cellStyle name="20% - Ênfase5 2 2" xfId="48088"/>
    <cellStyle name="20% - Ênfase5 2 20" xfId="48089"/>
    <cellStyle name="20% - Ênfase5 2 21" xfId="48090"/>
    <cellStyle name="20% - Ênfase5 2 22" xfId="48091"/>
    <cellStyle name="20% - Ênfase5 2 23" xfId="48092"/>
    <cellStyle name="20% - Ênfase5 2 24" xfId="48093"/>
    <cellStyle name="20% - Ênfase5 2 25" xfId="48094"/>
    <cellStyle name="20% - Ênfase5 2 26" xfId="48095"/>
    <cellStyle name="20% - Ênfase5 2 27" xfId="48096"/>
    <cellStyle name="20% - Ênfase5 2 28" xfId="48097"/>
    <cellStyle name="20% - Ênfase5 2 29" xfId="48098"/>
    <cellStyle name="20% - Ênfase5 2 3" xfId="48099"/>
    <cellStyle name="20% - Ênfase5 2 30" xfId="48100"/>
    <cellStyle name="20% - Ênfase5 2 31" xfId="48101"/>
    <cellStyle name="20% - Ênfase5 2 32" xfId="48102"/>
    <cellStyle name="20% - Ênfase5 2 33" xfId="48103"/>
    <cellStyle name="20% - Ênfase5 2 34" xfId="48104"/>
    <cellStyle name="20% - Ênfase5 2 35" xfId="48105"/>
    <cellStyle name="20% - Ênfase5 2 4" xfId="48106"/>
    <cellStyle name="20% - Ênfase5 2 5" xfId="48107"/>
    <cellStyle name="20% - Ênfase5 2 6" xfId="48108"/>
    <cellStyle name="20% - Ênfase5 2 7" xfId="48109"/>
    <cellStyle name="20% - Ênfase5 2 8" xfId="48110"/>
    <cellStyle name="20% - Ênfase5 2 9" xfId="48111"/>
    <cellStyle name="20% - Ênfase5 20" xfId="96"/>
    <cellStyle name="20% - Ênfase5 20 2" xfId="48112"/>
    <cellStyle name="20% - Ênfase5 20 3" xfId="48113"/>
    <cellStyle name="20% - Ênfase5 21" xfId="97"/>
    <cellStyle name="20% - Ênfase5 22" xfId="98"/>
    <cellStyle name="20% - Ênfase5 23" xfId="48114"/>
    <cellStyle name="20% - Ênfase5 24" xfId="48115"/>
    <cellStyle name="20% - Ênfase5 25" xfId="48116"/>
    <cellStyle name="20% - Ênfase5 26" xfId="48117"/>
    <cellStyle name="20% - Ênfase5 27" xfId="48118"/>
    <cellStyle name="20% - Ênfase5 28" xfId="48119"/>
    <cellStyle name="20% - Ênfase5 29" xfId="48120"/>
    <cellStyle name="20% - Ênfase5 3" xfId="99"/>
    <cellStyle name="20% - Ênfase5 3 2" xfId="48121"/>
    <cellStyle name="20% - Ênfase5 3 3" xfId="48122"/>
    <cellStyle name="20% - Ênfase5 3 4" xfId="48123"/>
    <cellStyle name="20% - Ênfase5 3 5" xfId="48124"/>
    <cellStyle name="20% - Ênfase5 3 6" xfId="48125"/>
    <cellStyle name="20% - Ênfase5 3 7" xfId="48126"/>
    <cellStyle name="20% - Ênfase5 30" xfId="48127"/>
    <cellStyle name="20% - Ênfase5 31" xfId="48128"/>
    <cellStyle name="20% - Ênfase5 32" xfId="48129"/>
    <cellStyle name="20% - Ênfase5 33" xfId="48130"/>
    <cellStyle name="20% - Ênfase5 34" xfId="48131"/>
    <cellStyle name="20% - Ênfase5 35" xfId="48132"/>
    <cellStyle name="20% - Ênfase5 36" xfId="48133"/>
    <cellStyle name="20% - Ênfase5 37" xfId="48134"/>
    <cellStyle name="20% - Ênfase5 38" xfId="48135"/>
    <cellStyle name="20% - Ênfase5 39" xfId="48136"/>
    <cellStyle name="20% - Ênfase5 4" xfId="100"/>
    <cellStyle name="20% - Ênfase5 4 2" xfId="48137"/>
    <cellStyle name="20% - Ênfase5 4 3" xfId="48138"/>
    <cellStyle name="20% - Ênfase5 4 4" xfId="48139"/>
    <cellStyle name="20% - Ênfase5 4 5" xfId="48140"/>
    <cellStyle name="20% - Ênfase5 4 6" xfId="48141"/>
    <cellStyle name="20% - Ênfase5 4 7" xfId="48142"/>
    <cellStyle name="20% - Ênfase5 40" xfId="48143"/>
    <cellStyle name="20% - Ênfase5 41" xfId="48144"/>
    <cellStyle name="20% - Ênfase5 42" xfId="48145"/>
    <cellStyle name="20% - Ênfase5 43" xfId="48146"/>
    <cellStyle name="20% - Ênfase5 44" xfId="48147"/>
    <cellStyle name="20% - Ênfase5 45" xfId="48148"/>
    <cellStyle name="20% - Ênfase5 46" xfId="48149"/>
    <cellStyle name="20% - Ênfase5 47" xfId="48150"/>
    <cellStyle name="20% - Ênfase5 48" xfId="48151"/>
    <cellStyle name="20% - Ênfase5 49" xfId="48152"/>
    <cellStyle name="20% - Ênfase5 5" xfId="101"/>
    <cellStyle name="20% - Ênfase5 5 2" xfId="48153"/>
    <cellStyle name="20% - Ênfase5 5 3" xfId="48154"/>
    <cellStyle name="20% - Ênfase5 5 4" xfId="48155"/>
    <cellStyle name="20% - Ênfase5 50" xfId="48156"/>
    <cellStyle name="20% - Ênfase5 51" xfId="48157"/>
    <cellStyle name="20% - Ênfase5 52" xfId="48158"/>
    <cellStyle name="20% - Ênfase5 53" xfId="48159"/>
    <cellStyle name="20% - Ênfase5 54" xfId="48160"/>
    <cellStyle name="20% - Ênfase5 55" xfId="48161"/>
    <cellStyle name="20% - Ênfase5 56" xfId="48162"/>
    <cellStyle name="20% - Ênfase5 57" xfId="48163"/>
    <cellStyle name="20% - Ênfase5 58" xfId="48164"/>
    <cellStyle name="20% - Ênfase5 59" xfId="48165"/>
    <cellStyle name="20% - Ênfase5 6" xfId="102"/>
    <cellStyle name="20% - Ênfase5 6 2" xfId="48166"/>
    <cellStyle name="20% - Ênfase5 6 3" xfId="48167"/>
    <cellStyle name="20% - Ênfase5 6 4" xfId="48168"/>
    <cellStyle name="20% - Ênfase5 60" xfId="48169"/>
    <cellStyle name="20% - Ênfase5 61" xfId="48170"/>
    <cellStyle name="20% - Ênfase5 62" xfId="48171"/>
    <cellStyle name="20% - Ênfase5 63" xfId="48172"/>
    <cellStyle name="20% - Ênfase5 64" xfId="48173"/>
    <cellStyle name="20% - Ênfase5 65" xfId="48174"/>
    <cellStyle name="20% - Ênfase5 66" xfId="48175"/>
    <cellStyle name="20% - Ênfase5 67" xfId="48176"/>
    <cellStyle name="20% - Ênfase5 68" xfId="48177"/>
    <cellStyle name="20% - Ênfase5 69" xfId="48178"/>
    <cellStyle name="20% - Ênfase5 7" xfId="103"/>
    <cellStyle name="20% - Ênfase5 7 2" xfId="48179"/>
    <cellStyle name="20% - Ênfase5 7 3" xfId="48180"/>
    <cellStyle name="20% - Ênfase5 7 4" xfId="48181"/>
    <cellStyle name="20% - Ênfase5 70" xfId="48182"/>
    <cellStyle name="20% - Ênfase5 71" xfId="48183"/>
    <cellStyle name="20% - Ênfase5 72" xfId="48184"/>
    <cellStyle name="20% - Ênfase5 73" xfId="48185"/>
    <cellStyle name="20% - Ênfase5 74" xfId="48186"/>
    <cellStyle name="20% - Ênfase5 75" xfId="48187"/>
    <cellStyle name="20% - Ênfase5 76" xfId="48188"/>
    <cellStyle name="20% - Ênfase5 77" xfId="48189"/>
    <cellStyle name="20% - Ênfase5 78" xfId="48190"/>
    <cellStyle name="20% - Ênfase5 79" xfId="48191"/>
    <cellStyle name="20% - Ênfase5 8" xfId="104"/>
    <cellStyle name="20% - Ênfase5 8 2" xfId="48192"/>
    <cellStyle name="20% - Ênfase5 8 3" xfId="48193"/>
    <cellStyle name="20% - Ênfase5 8 4" xfId="48194"/>
    <cellStyle name="20% - Ênfase5 80" xfId="48195"/>
    <cellStyle name="20% - Ênfase5 81" xfId="48196"/>
    <cellStyle name="20% - Ênfase5 82" xfId="48197"/>
    <cellStyle name="20% - Ênfase5 83" xfId="48198"/>
    <cellStyle name="20% - Ênfase5 84" xfId="48199"/>
    <cellStyle name="20% - Ênfase5 85" xfId="48200"/>
    <cellStyle name="20% - Ênfase5 86" xfId="48201"/>
    <cellStyle name="20% - Ênfase5 87" xfId="48202"/>
    <cellStyle name="20% - Ênfase5 88" xfId="48203"/>
    <cellStyle name="20% - Ênfase5 89" xfId="48204"/>
    <cellStyle name="20% - Ênfase5 9" xfId="105"/>
    <cellStyle name="20% - Ênfase5 90" xfId="48205"/>
    <cellStyle name="20% - Ênfase5 91" xfId="48206"/>
    <cellStyle name="20% - Ênfase5 92" xfId="48207"/>
    <cellStyle name="20% - Ênfase5 93" xfId="48208"/>
    <cellStyle name="20% - Ênfase5 94" xfId="48209"/>
    <cellStyle name="20% - Ênfase5 95" xfId="48210"/>
    <cellStyle name="20% - Ênfase5 96" xfId="48211"/>
    <cellStyle name="20% - Ênfase5 97" xfId="48212"/>
    <cellStyle name="20% - Ênfase5 98" xfId="48213"/>
    <cellStyle name="20% - Ênfase5 99" xfId="48214"/>
    <cellStyle name="20% - Ênfase6 10" xfId="106"/>
    <cellStyle name="20% - Ênfase6 10 2" xfId="48215"/>
    <cellStyle name="20% - Ênfase6 100" xfId="48216"/>
    <cellStyle name="20% - Ênfase6 101" xfId="48217"/>
    <cellStyle name="20% - Ênfase6 102" xfId="48218"/>
    <cellStyle name="20% - Ênfase6 103" xfId="48219"/>
    <cellStyle name="20% - Ênfase6 104" xfId="48220"/>
    <cellStyle name="20% - Ênfase6 105" xfId="48221"/>
    <cellStyle name="20% - Ênfase6 106" xfId="48222"/>
    <cellStyle name="20% - Ênfase6 107" xfId="48223"/>
    <cellStyle name="20% - Ênfase6 108" xfId="48224"/>
    <cellStyle name="20% - Ênfase6 109" xfId="48225"/>
    <cellStyle name="20% - Ênfase6 11" xfId="107"/>
    <cellStyle name="20% - Ênfase6 11 2" xfId="48226"/>
    <cellStyle name="20% - Ênfase6 110" xfId="48227"/>
    <cellStyle name="20% - Ênfase6 111" xfId="48228"/>
    <cellStyle name="20% - Ênfase6 112" xfId="48229"/>
    <cellStyle name="20% - Ênfase6 113" xfId="48230"/>
    <cellStyle name="20% - Ênfase6 114" xfId="48231"/>
    <cellStyle name="20% - Ênfase6 115" xfId="48232"/>
    <cellStyle name="20% - Ênfase6 116" xfId="48233"/>
    <cellStyle name="20% - Ênfase6 117" xfId="48234"/>
    <cellStyle name="20% - Ênfase6 118" xfId="48235"/>
    <cellStyle name="20% - Ênfase6 119" xfId="48236"/>
    <cellStyle name="20% - Ênfase6 12" xfId="108"/>
    <cellStyle name="20% - Ênfase6 12 2" xfId="48237"/>
    <cellStyle name="20% - Ênfase6 120" xfId="48238"/>
    <cellStyle name="20% - Ênfase6 121" xfId="48239"/>
    <cellStyle name="20% - Ênfase6 122" xfId="48240"/>
    <cellStyle name="20% - Ênfase6 123" xfId="48241"/>
    <cellStyle name="20% - Ênfase6 124" xfId="48242"/>
    <cellStyle name="20% - Ênfase6 125" xfId="48243"/>
    <cellStyle name="20% - Ênfase6 126" xfId="48244"/>
    <cellStyle name="20% - Ênfase6 127" xfId="48245"/>
    <cellStyle name="20% - Ênfase6 128" xfId="48246"/>
    <cellStyle name="20% - Ênfase6 129" xfId="48247"/>
    <cellStyle name="20% - Ênfase6 13" xfId="109"/>
    <cellStyle name="20% - Ênfase6 13 2" xfId="48248"/>
    <cellStyle name="20% - Ênfase6 130" xfId="48249"/>
    <cellStyle name="20% - Ênfase6 131" xfId="48250"/>
    <cellStyle name="20% - Ênfase6 132" xfId="48251"/>
    <cellStyle name="20% - Ênfase6 133" xfId="48252"/>
    <cellStyle name="20% - Ênfase6 134" xfId="48253"/>
    <cellStyle name="20% - Ênfase6 135" xfId="48254"/>
    <cellStyle name="20% - Ênfase6 136" xfId="48255"/>
    <cellStyle name="20% - Ênfase6 137" xfId="48256"/>
    <cellStyle name="20% - Ênfase6 138" xfId="48257"/>
    <cellStyle name="20% - Ênfase6 139" xfId="48258"/>
    <cellStyle name="20% - Ênfase6 14" xfId="110"/>
    <cellStyle name="20% - Ênfase6 140" xfId="48259"/>
    <cellStyle name="20% - Ênfase6 141" xfId="48260"/>
    <cellStyle name="20% - Ênfase6 142" xfId="48261"/>
    <cellStyle name="20% - Ênfase6 143" xfId="48262"/>
    <cellStyle name="20% - Ênfase6 144" xfId="48263"/>
    <cellStyle name="20% - Ênfase6 145" xfId="48264"/>
    <cellStyle name="20% - Ênfase6 146" xfId="48265"/>
    <cellStyle name="20% - Ênfase6 147" xfId="48266"/>
    <cellStyle name="20% - Ênfase6 148" xfId="48267"/>
    <cellStyle name="20% - Ênfase6 149" xfId="48268"/>
    <cellStyle name="20% - Ênfase6 15" xfId="111"/>
    <cellStyle name="20% - Ênfase6 15 2" xfId="48269"/>
    <cellStyle name="20% - Ênfase6 15 3" xfId="48270"/>
    <cellStyle name="20% - Ênfase6 150" xfId="48271"/>
    <cellStyle name="20% - Ênfase6 151" xfId="48272"/>
    <cellStyle name="20% - Ênfase6 152" xfId="48273"/>
    <cellStyle name="20% - Ênfase6 153" xfId="48274"/>
    <cellStyle name="20% - Ênfase6 154" xfId="48275"/>
    <cellStyle name="20% - Ênfase6 155" xfId="48276"/>
    <cellStyle name="20% - Ênfase6 156" xfId="48277"/>
    <cellStyle name="20% - Ênfase6 157" xfId="48278"/>
    <cellStyle name="20% - Ênfase6 158" xfId="48279"/>
    <cellStyle name="20% - Ênfase6 159" xfId="48280"/>
    <cellStyle name="20% - Ênfase6 16" xfId="112"/>
    <cellStyle name="20% - Ênfase6 16 2" xfId="48281"/>
    <cellStyle name="20% - Ênfase6 16 3" xfId="48282"/>
    <cellStyle name="20% - Ênfase6 160" xfId="48283"/>
    <cellStyle name="20% - Ênfase6 161" xfId="48284"/>
    <cellStyle name="20% - Ênfase6 162" xfId="48285"/>
    <cellStyle name="20% - Ênfase6 163" xfId="48286"/>
    <cellStyle name="20% - Ênfase6 164" xfId="48287"/>
    <cellStyle name="20% - Ênfase6 165" xfId="48288"/>
    <cellStyle name="20% - Ênfase6 166" xfId="48289"/>
    <cellStyle name="20% - Ênfase6 167" xfId="48290"/>
    <cellStyle name="20% - Ênfase6 168" xfId="48291"/>
    <cellStyle name="20% - Ênfase6 169" xfId="48292"/>
    <cellStyle name="20% - Ênfase6 17" xfId="113"/>
    <cellStyle name="20% - Ênfase6 17 2" xfId="48293"/>
    <cellStyle name="20% - Ênfase6 17 3" xfId="48294"/>
    <cellStyle name="20% - Ênfase6 170" xfId="48295"/>
    <cellStyle name="20% - Ênfase6 171" xfId="48296"/>
    <cellStyle name="20% - Ênfase6 172" xfId="48297"/>
    <cellStyle name="20% - Ênfase6 173" xfId="48298"/>
    <cellStyle name="20% - Ênfase6 174" xfId="48299"/>
    <cellStyle name="20% - Ênfase6 175" xfId="48300"/>
    <cellStyle name="20% - Ênfase6 176" xfId="48301"/>
    <cellStyle name="20% - Ênfase6 177" xfId="48302"/>
    <cellStyle name="20% - Ênfase6 178" xfId="48303"/>
    <cellStyle name="20% - Ênfase6 179" xfId="48304"/>
    <cellStyle name="20% - Ênfase6 18" xfId="114"/>
    <cellStyle name="20% - Ênfase6 18 2" xfId="48305"/>
    <cellStyle name="20% - Ênfase6 18 3" xfId="48306"/>
    <cellStyle name="20% - Ênfase6 180" xfId="48307"/>
    <cellStyle name="20% - Ênfase6 181" xfId="48308"/>
    <cellStyle name="20% - Ênfase6 182" xfId="48309"/>
    <cellStyle name="20% - Ênfase6 183" xfId="48310"/>
    <cellStyle name="20% - Ênfase6 184" xfId="48311"/>
    <cellStyle name="20% - Ênfase6 185" xfId="48312"/>
    <cellStyle name="20% - Ênfase6 186" xfId="48313"/>
    <cellStyle name="20% - Ênfase6 187" xfId="48314"/>
    <cellStyle name="20% - Ênfase6 188" xfId="48315"/>
    <cellStyle name="20% - Ênfase6 189" xfId="48316"/>
    <cellStyle name="20% - Ênfase6 19" xfId="115"/>
    <cellStyle name="20% - Ênfase6 19 2" xfId="48317"/>
    <cellStyle name="20% - Ênfase6 19 3" xfId="48318"/>
    <cellStyle name="20% - Ênfase6 190" xfId="48319"/>
    <cellStyle name="20% - Ênfase6 2" xfId="116"/>
    <cellStyle name="20% - Ênfase6 2 10" xfId="48320"/>
    <cellStyle name="20% - Ênfase6 2 10 2" xfId="48321"/>
    <cellStyle name="20% - Ênfase6 2 10 3" xfId="48322"/>
    <cellStyle name="20% - Ênfase6 2 10 4" xfId="48323"/>
    <cellStyle name="20% - Ênfase6 2 10 5" xfId="48324"/>
    <cellStyle name="20% - Ênfase6 2 10 6" xfId="48325"/>
    <cellStyle name="20% - Ênfase6 2 10 7" xfId="48326"/>
    <cellStyle name="20% - Ênfase6 2 11" xfId="48327"/>
    <cellStyle name="20% - Ênfase6 2 11 2" xfId="48328"/>
    <cellStyle name="20% - Ênfase6 2 11 3" xfId="48329"/>
    <cellStyle name="20% - Ênfase6 2 11 4" xfId="48330"/>
    <cellStyle name="20% - Ênfase6 2 11 5" xfId="48331"/>
    <cellStyle name="20% - Ênfase6 2 11 6" xfId="48332"/>
    <cellStyle name="20% - Ênfase6 2 11 7" xfId="48333"/>
    <cellStyle name="20% - Ênfase6 2 12" xfId="48334"/>
    <cellStyle name="20% - Ênfase6 2 13" xfId="48335"/>
    <cellStyle name="20% - Ênfase6 2 14" xfId="48336"/>
    <cellStyle name="20% - Ênfase6 2 15" xfId="48337"/>
    <cellStyle name="20% - Ênfase6 2 16" xfId="48338"/>
    <cellStyle name="20% - Ênfase6 2 17" xfId="48339"/>
    <cellStyle name="20% - Ênfase6 2 18" xfId="48340"/>
    <cellStyle name="20% - Ênfase6 2 19" xfId="48341"/>
    <cellStyle name="20% - Ênfase6 2 2" xfId="48342"/>
    <cellStyle name="20% - Ênfase6 2 20" xfId="48343"/>
    <cellStyle name="20% - Ênfase6 2 21" xfId="48344"/>
    <cellStyle name="20% - Ênfase6 2 22" xfId="48345"/>
    <cellStyle name="20% - Ênfase6 2 23" xfId="48346"/>
    <cellStyle name="20% - Ênfase6 2 24" xfId="48347"/>
    <cellStyle name="20% - Ênfase6 2 25" xfId="48348"/>
    <cellStyle name="20% - Ênfase6 2 26" xfId="48349"/>
    <cellStyle name="20% - Ênfase6 2 27" xfId="48350"/>
    <cellStyle name="20% - Ênfase6 2 28" xfId="48351"/>
    <cellStyle name="20% - Ênfase6 2 29" xfId="48352"/>
    <cellStyle name="20% - Ênfase6 2 3" xfId="48353"/>
    <cellStyle name="20% - Ênfase6 2 30" xfId="48354"/>
    <cellStyle name="20% - Ênfase6 2 31" xfId="48355"/>
    <cellStyle name="20% - Ênfase6 2 32" xfId="48356"/>
    <cellStyle name="20% - Ênfase6 2 33" xfId="48357"/>
    <cellStyle name="20% - Ênfase6 2 34" xfId="48358"/>
    <cellStyle name="20% - Ênfase6 2 35" xfId="48359"/>
    <cellStyle name="20% - Ênfase6 2 4" xfId="48360"/>
    <cellStyle name="20% - Ênfase6 2 5" xfId="48361"/>
    <cellStyle name="20% - Ênfase6 2 6" xfId="48362"/>
    <cellStyle name="20% - Ênfase6 2 7" xfId="48363"/>
    <cellStyle name="20% - Ênfase6 2 8" xfId="48364"/>
    <cellStyle name="20% - Ênfase6 2 8 2" xfId="48365"/>
    <cellStyle name="20% - Ênfase6 2 8 3" xfId="48366"/>
    <cellStyle name="20% - Ênfase6 2 8 4" xfId="48367"/>
    <cellStyle name="20% - Ênfase6 2 8 5" xfId="48368"/>
    <cellStyle name="20% - Ênfase6 2 8 6" xfId="48369"/>
    <cellStyle name="20% - Ênfase6 2 8 7" xfId="48370"/>
    <cellStyle name="20% - Ênfase6 2 9" xfId="48371"/>
    <cellStyle name="20% - Ênfase6 2 9 2" xfId="48372"/>
    <cellStyle name="20% - Ênfase6 2 9 3" xfId="48373"/>
    <cellStyle name="20% - Ênfase6 2 9 4" xfId="48374"/>
    <cellStyle name="20% - Ênfase6 2 9 5" xfId="48375"/>
    <cellStyle name="20% - Ênfase6 2 9 6" xfId="48376"/>
    <cellStyle name="20% - Ênfase6 2 9 7" xfId="48377"/>
    <cellStyle name="20% - Ênfase6 20" xfId="117"/>
    <cellStyle name="20% - Ênfase6 20 2" xfId="48378"/>
    <cellStyle name="20% - Ênfase6 20 3" xfId="48379"/>
    <cellStyle name="20% - Ênfase6 21" xfId="118"/>
    <cellStyle name="20% - Ênfase6 22" xfId="119"/>
    <cellStyle name="20% - Ênfase6 23" xfId="48380"/>
    <cellStyle name="20% - Ênfase6 24" xfId="48381"/>
    <cellStyle name="20% - Ênfase6 24 2" xfId="48382"/>
    <cellStyle name="20% - Ênfase6 25" xfId="48383"/>
    <cellStyle name="20% - Ênfase6 25 2" xfId="48384"/>
    <cellStyle name="20% - Ênfase6 26" xfId="48385"/>
    <cellStyle name="20% - Ênfase6 26 10" xfId="48386"/>
    <cellStyle name="20% - Ênfase6 26 11" xfId="48387"/>
    <cellStyle name="20% - Ênfase6 26 12" xfId="48388"/>
    <cellStyle name="20% - Ênfase6 26 13" xfId="48389"/>
    <cellStyle name="20% - Ênfase6 26 14" xfId="48390"/>
    <cellStyle name="20% - Ênfase6 26 15" xfId="48391"/>
    <cellStyle name="20% - Ênfase6 26 16" xfId="48392"/>
    <cellStyle name="20% - Ênfase6 26 2" xfId="48393"/>
    <cellStyle name="20% - Ênfase6 26 3" xfId="48394"/>
    <cellStyle name="20% - Ênfase6 26 4" xfId="48395"/>
    <cellStyle name="20% - Ênfase6 26 5" xfId="48396"/>
    <cellStyle name="20% - Ênfase6 26 6" xfId="48397"/>
    <cellStyle name="20% - Ênfase6 26 7" xfId="48398"/>
    <cellStyle name="20% - Ênfase6 26 8" xfId="48399"/>
    <cellStyle name="20% - Ênfase6 26 9" xfId="48400"/>
    <cellStyle name="20% - Ênfase6 27" xfId="48401"/>
    <cellStyle name="20% - Ênfase6 27 10" xfId="48402"/>
    <cellStyle name="20% - Ênfase6 27 11" xfId="48403"/>
    <cellStyle name="20% - Ênfase6 27 12" xfId="48404"/>
    <cellStyle name="20% - Ênfase6 27 13" xfId="48405"/>
    <cellStyle name="20% - Ênfase6 27 14" xfId="48406"/>
    <cellStyle name="20% - Ênfase6 27 15" xfId="48407"/>
    <cellStyle name="20% - Ênfase6 27 16" xfId="48408"/>
    <cellStyle name="20% - Ênfase6 27 2" xfId="48409"/>
    <cellStyle name="20% - Ênfase6 27 3" xfId="48410"/>
    <cellStyle name="20% - Ênfase6 27 4" xfId="48411"/>
    <cellStyle name="20% - Ênfase6 27 5" xfId="48412"/>
    <cellStyle name="20% - Ênfase6 27 6" xfId="48413"/>
    <cellStyle name="20% - Ênfase6 27 7" xfId="48414"/>
    <cellStyle name="20% - Ênfase6 27 8" xfId="48415"/>
    <cellStyle name="20% - Ênfase6 27 9" xfId="48416"/>
    <cellStyle name="20% - Ênfase6 28" xfId="48417"/>
    <cellStyle name="20% - Ênfase6 28 10" xfId="48418"/>
    <cellStyle name="20% - Ênfase6 28 11" xfId="48419"/>
    <cellStyle name="20% - Ênfase6 28 12" xfId="48420"/>
    <cellStyle name="20% - Ênfase6 28 13" xfId="48421"/>
    <cellStyle name="20% - Ênfase6 28 14" xfId="48422"/>
    <cellStyle name="20% - Ênfase6 28 15" xfId="48423"/>
    <cellStyle name="20% - Ênfase6 28 16" xfId="48424"/>
    <cellStyle name="20% - Ênfase6 28 2" xfId="48425"/>
    <cellStyle name="20% - Ênfase6 28 3" xfId="48426"/>
    <cellStyle name="20% - Ênfase6 28 4" xfId="48427"/>
    <cellStyle name="20% - Ênfase6 28 5" xfId="48428"/>
    <cellStyle name="20% - Ênfase6 28 6" xfId="48429"/>
    <cellStyle name="20% - Ênfase6 28 7" xfId="48430"/>
    <cellStyle name="20% - Ênfase6 28 8" xfId="48431"/>
    <cellStyle name="20% - Ênfase6 28 9" xfId="48432"/>
    <cellStyle name="20% - Ênfase6 29" xfId="48433"/>
    <cellStyle name="20% - Ênfase6 29 10" xfId="48434"/>
    <cellStyle name="20% - Ênfase6 29 11" xfId="48435"/>
    <cellStyle name="20% - Ênfase6 29 12" xfId="48436"/>
    <cellStyle name="20% - Ênfase6 29 13" xfId="48437"/>
    <cellStyle name="20% - Ênfase6 29 14" xfId="48438"/>
    <cellStyle name="20% - Ênfase6 29 15" xfId="48439"/>
    <cellStyle name="20% - Ênfase6 29 16" xfId="48440"/>
    <cellStyle name="20% - Ênfase6 29 2" xfId="48441"/>
    <cellStyle name="20% - Ênfase6 29 3" xfId="48442"/>
    <cellStyle name="20% - Ênfase6 29 4" xfId="48443"/>
    <cellStyle name="20% - Ênfase6 29 5" xfId="48444"/>
    <cellStyle name="20% - Ênfase6 29 6" xfId="48445"/>
    <cellStyle name="20% - Ênfase6 29 7" xfId="48446"/>
    <cellStyle name="20% - Ênfase6 29 8" xfId="48447"/>
    <cellStyle name="20% - Ênfase6 29 9" xfId="48448"/>
    <cellStyle name="20% - Ênfase6 3" xfId="120"/>
    <cellStyle name="20% - Ênfase6 3 10" xfId="48449"/>
    <cellStyle name="20% - Ênfase6 3 11" xfId="48450"/>
    <cellStyle name="20% - Ênfase6 3 2" xfId="48451"/>
    <cellStyle name="20% - Ênfase6 3 3" xfId="48452"/>
    <cellStyle name="20% - Ênfase6 3 4" xfId="48453"/>
    <cellStyle name="20% - Ênfase6 3 5" xfId="48454"/>
    <cellStyle name="20% - Ênfase6 3 6" xfId="48455"/>
    <cellStyle name="20% - Ênfase6 3 7" xfId="48456"/>
    <cellStyle name="20% - Ênfase6 3 8" xfId="48457"/>
    <cellStyle name="20% - Ênfase6 3 9" xfId="48458"/>
    <cellStyle name="20% - Ênfase6 30" xfId="48459"/>
    <cellStyle name="20% - Ênfase6 31" xfId="48460"/>
    <cellStyle name="20% - Ênfase6 32" xfId="48461"/>
    <cellStyle name="20% - Ênfase6 33" xfId="48462"/>
    <cellStyle name="20% - Ênfase6 34" xfId="48463"/>
    <cellStyle name="20% - Ênfase6 35" xfId="48464"/>
    <cellStyle name="20% - Ênfase6 36" xfId="48465"/>
    <cellStyle name="20% - Ênfase6 37" xfId="48466"/>
    <cellStyle name="20% - Ênfase6 38" xfId="48467"/>
    <cellStyle name="20% - Ênfase6 39" xfId="48468"/>
    <cellStyle name="20% - Ênfase6 4" xfId="121"/>
    <cellStyle name="20% - Ênfase6 4 10" xfId="48469"/>
    <cellStyle name="20% - Ênfase6 4 11" xfId="48470"/>
    <cellStyle name="20% - Ênfase6 4 2" xfId="48471"/>
    <cellStyle name="20% - Ênfase6 4 3" xfId="48472"/>
    <cellStyle name="20% - Ênfase6 4 4" xfId="48473"/>
    <cellStyle name="20% - Ênfase6 4 5" xfId="48474"/>
    <cellStyle name="20% - Ênfase6 4 6" xfId="48475"/>
    <cellStyle name="20% - Ênfase6 4 7" xfId="48476"/>
    <cellStyle name="20% - Ênfase6 4 8" xfId="48477"/>
    <cellStyle name="20% - Ênfase6 4 9" xfId="48478"/>
    <cellStyle name="20% - Ênfase6 40" xfId="48479"/>
    <cellStyle name="20% - Ênfase6 41" xfId="48480"/>
    <cellStyle name="20% - Ênfase6 42" xfId="48481"/>
    <cellStyle name="20% - Ênfase6 43" xfId="48482"/>
    <cellStyle name="20% - Ênfase6 44" xfId="48483"/>
    <cellStyle name="20% - Ênfase6 45" xfId="48484"/>
    <cellStyle name="20% - Ênfase6 46" xfId="48485"/>
    <cellStyle name="20% - Ênfase6 47" xfId="48486"/>
    <cellStyle name="20% - Ênfase6 48" xfId="48487"/>
    <cellStyle name="20% - Ênfase6 49" xfId="48488"/>
    <cellStyle name="20% - Ênfase6 5" xfId="122"/>
    <cellStyle name="20% - Ênfase6 5 2" xfId="48489"/>
    <cellStyle name="20% - Ênfase6 5 3" xfId="48490"/>
    <cellStyle name="20% - Ênfase6 5 4" xfId="48491"/>
    <cellStyle name="20% - Ênfase6 50" xfId="48492"/>
    <cellStyle name="20% - Ênfase6 51" xfId="48493"/>
    <cellStyle name="20% - Ênfase6 52" xfId="48494"/>
    <cellStyle name="20% - Ênfase6 53" xfId="48495"/>
    <cellStyle name="20% - Ênfase6 54" xfId="48496"/>
    <cellStyle name="20% - Ênfase6 55" xfId="48497"/>
    <cellStyle name="20% - Ênfase6 56" xfId="48498"/>
    <cellStyle name="20% - Ênfase6 57" xfId="48499"/>
    <cellStyle name="20% - Ênfase6 58" xfId="48500"/>
    <cellStyle name="20% - Ênfase6 59" xfId="48501"/>
    <cellStyle name="20% - Ênfase6 6" xfId="123"/>
    <cellStyle name="20% - Ênfase6 6 2" xfId="48502"/>
    <cellStyle name="20% - Ênfase6 6 3" xfId="48503"/>
    <cellStyle name="20% - Ênfase6 6 4" xfId="48504"/>
    <cellStyle name="20% - Ênfase6 60" xfId="48505"/>
    <cellStyle name="20% - Ênfase6 61" xfId="48506"/>
    <cellStyle name="20% - Ênfase6 62" xfId="48507"/>
    <cellStyle name="20% - Ênfase6 63" xfId="48508"/>
    <cellStyle name="20% - Ênfase6 64" xfId="48509"/>
    <cellStyle name="20% - Ênfase6 65" xfId="48510"/>
    <cellStyle name="20% - Ênfase6 66" xfId="48511"/>
    <cellStyle name="20% - Ênfase6 67" xfId="48512"/>
    <cellStyle name="20% - Ênfase6 68" xfId="48513"/>
    <cellStyle name="20% - Ênfase6 69" xfId="48514"/>
    <cellStyle name="20% - Ênfase6 7" xfId="124"/>
    <cellStyle name="20% - Ênfase6 7 2" xfId="48515"/>
    <cellStyle name="20% - Ênfase6 7 3" xfId="48516"/>
    <cellStyle name="20% - Ênfase6 7 4" xfId="48517"/>
    <cellStyle name="20% - Ênfase6 70" xfId="48518"/>
    <cellStyle name="20% - Ênfase6 71" xfId="48519"/>
    <cellStyle name="20% - Ênfase6 72" xfId="48520"/>
    <cellStyle name="20% - Ênfase6 73" xfId="48521"/>
    <cellStyle name="20% - Ênfase6 74" xfId="48522"/>
    <cellStyle name="20% - Ênfase6 75" xfId="48523"/>
    <cellStyle name="20% - Ênfase6 76" xfId="48524"/>
    <cellStyle name="20% - Ênfase6 77" xfId="48525"/>
    <cellStyle name="20% - Ênfase6 78" xfId="48526"/>
    <cellStyle name="20% - Ênfase6 79" xfId="48527"/>
    <cellStyle name="20% - Ênfase6 8" xfId="125"/>
    <cellStyle name="20% - Ênfase6 8 2" xfId="48528"/>
    <cellStyle name="20% - Ênfase6 8 3" xfId="48529"/>
    <cellStyle name="20% - Ênfase6 8 4" xfId="48530"/>
    <cellStyle name="20% - Ênfase6 80" xfId="48531"/>
    <cellStyle name="20% - Ênfase6 81" xfId="48532"/>
    <cellStyle name="20% - Ênfase6 82" xfId="48533"/>
    <cellStyle name="20% - Ênfase6 83" xfId="48534"/>
    <cellStyle name="20% - Ênfase6 84" xfId="48535"/>
    <cellStyle name="20% - Ênfase6 85" xfId="48536"/>
    <cellStyle name="20% - Ênfase6 86" xfId="48537"/>
    <cellStyle name="20% - Ênfase6 87" xfId="48538"/>
    <cellStyle name="20% - Ênfase6 88" xfId="48539"/>
    <cellStyle name="20% - Ênfase6 89" xfId="48540"/>
    <cellStyle name="20% - Ênfase6 9" xfId="126"/>
    <cellStyle name="20% - Ênfase6 90" xfId="48541"/>
    <cellStyle name="20% - Ênfase6 91" xfId="48542"/>
    <cellStyle name="20% - Ênfase6 92" xfId="48543"/>
    <cellStyle name="20% - Ênfase6 93" xfId="48544"/>
    <cellStyle name="20% - Ênfase6 94" xfId="48545"/>
    <cellStyle name="20% - Ênfase6 95" xfId="48546"/>
    <cellStyle name="20% - Ênfase6 96" xfId="48547"/>
    <cellStyle name="20% - Ênfase6 97" xfId="48548"/>
    <cellStyle name="20% - Ênfase6 98" xfId="48549"/>
    <cellStyle name="20% - Ênfase6 99" xfId="48550"/>
    <cellStyle name="40% - Ênfase1 10" xfId="127"/>
    <cellStyle name="40% - Ênfase1 10 2" xfId="48551"/>
    <cellStyle name="40% - Ênfase1 100" xfId="48552"/>
    <cellStyle name="40% - Ênfase1 101" xfId="48553"/>
    <cellStyle name="40% - Ênfase1 102" xfId="48554"/>
    <cellStyle name="40% - Ênfase1 103" xfId="48555"/>
    <cellStyle name="40% - Ênfase1 104" xfId="48556"/>
    <cellStyle name="40% - Ênfase1 105" xfId="48557"/>
    <cellStyle name="40% - Ênfase1 106" xfId="48558"/>
    <cellStyle name="40% - Ênfase1 107" xfId="48559"/>
    <cellStyle name="40% - Ênfase1 108" xfId="48560"/>
    <cellStyle name="40% - Ênfase1 109" xfId="48561"/>
    <cellStyle name="40% - Ênfase1 11" xfId="128"/>
    <cellStyle name="40% - Ênfase1 11 2" xfId="48562"/>
    <cellStyle name="40% - Ênfase1 110" xfId="48563"/>
    <cellStyle name="40% - Ênfase1 111" xfId="48564"/>
    <cellStyle name="40% - Ênfase1 112" xfId="48565"/>
    <cellStyle name="40% - Ênfase1 113" xfId="48566"/>
    <cellStyle name="40% - Ênfase1 114" xfId="48567"/>
    <cellStyle name="40% - Ênfase1 115" xfId="48568"/>
    <cellStyle name="40% - Ênfase1 116" xfId="48569"/>
    <cellStyle name="40% - Ênfase1 117" xfId="48570"/>
    <cellStyle name="40% - Ênfase1 118" xfId="48571"/>
    <cellStyle name="40% - Ênfase1 119" xfId="48572"/>
    <cellStyle name="40% - Ênfase1 12" xfId="129"/>
    <cellStyle name="40% - Ênfase1 12 2" xfId="48573"/>
    <cellStyle name="40% - Ênfase1 120" xfId="48574"/>
    <cellStyle name="40% - Ênfase1 121" xfId="48575"/>
    <cellStyle name="40% - Ênfase1 122" xfId="48576"/>
    <cellStyle name="40% - Ênfase1 123" xfId="48577"/>
    <cellStyle name="40% - Ênfase1 124" xfId="48578"/>
    <cellStyle name="40% - Ênfase1 125" xfId="48579"/>
    <cellStyle name="40% - Ênfase1 126" xfId="48580"/>
    <cellStyle name="40% - Ênfase1 127" xfId="48581"/>
    <cellStyle name="40% - Ênfase1 128" xfId="48582"/>
    <cellStyle name="40% - Ênfase1 129" xfId="48583"/>
    <cellStyle name="40% - Ênfase1 13" xfId="130"/>
    <cellStyle name="40% - Ênfase1 13 2" xfId="48584"/>
    <cellStyle name="40% - Ênfase1 130" xfId="48585"/>
    <cellStyle name="40% - Ênfase1 131" xfId="48586"/>
    <cellStyle name="40% - Ênfase1 132" xfId="48587"/>
    <cellStyle name="40% - Ênfase1 133" xfId="48588"/>
    <cellStyle name="40% - Ênfase1 134" xfId="48589"/>
    <cellStyle name="40% - Ênfase1 135" xfId="48590"/>
    <cellStyle name="40% - Ênfase1 136" xfId="48591"/>
    <cellStyle name="40% - Ênfase1 137" xfId="48592"/>
    <cellStyle name="40% - Ênfase1 138" xfId="48593"/>
    <cellStyle name="40% - Ênfase1 139" xfId="48594"/>
    <cellStyle name="40% - Ênfase1 14" xfId="131"/>
    <cellStyle name="40% - Ênfase1 140" xfId="48595"/>
    <cellStyle name="40% - Ênfase1 141" xfId="48596"/>
    <cellStyle name="40% - Ênfase1 142" xfId="48597"/>
    <cellStyle name="40% - Ênfase1 143" xfId="48598"/>
    <cellStyle name="40% - Ênfase1 144" xfId="48599"/>
    <cellStyle name="40% - Ênfase1 145" xfId="48600"/>
    <cellStyle name="40% - Ênfase1 146" xfId="48601"/>
    <cellStyle name="40% - Ênfase1 147" xfId="48602"/>
    <cellStyle name="40% - Ênfase1 148" xfId="48603"/>
    <cellStyle name="40% - Ênfase1 149" xfId="48604"/>
    <cellStyle name="40% - Ênfase1 15" xfId="132"/>
    <cellStyle name="40% - Ênfase1 15 2" xfId="48605"/>
    <cellStyle name="40% - Ênfase1 15 3" xfId="48606"/>
    <cellStyle name="40% - Ênfase1 150" xfId="48607"/>
    <cellStyle name="40% - Ênfase1 151" xfId="48608"/>
    <cellStyle name="40% - Ênfase1 152" xfId="48609"/>
    <cellStyle name="40% - Ênfase1 153" xfId="48610"/>
    <cellStyle name="40% - Ênfase1 154" xfId="48611"/>
    <cellStyle name="40% - Ênfase1 155" xfId="48612"/>
    <cellStyle name="40% - Ênfase1 156" xfId="48613"/>
    <cellStyle name="40% - Ênfase1 157" xfId="48614"/>
    <cellStyle name="40% - Ênfase1 158" xfId="48615"/>
    <cellStyle name="40% - Ênfase1 159" xfId="48616"/>
    <cellStyle name="40% - Ênfase1 16" xfId="133"/>
    <cellStyle name="40% - Ênfase1 16 2" xfId="48617"/>
    <cellStyle name="40% - Ênfase1 16 3" xfId="48618"/>
    <cellStyle name="40% - Ênfase1 160" xfId="48619"/>
    <cellStyle name="40% - Ênfase1 161" xfId="48620"/>
    <cellStyle name="40% - Ênfase1 162" xfId="48621"/>
    <cellStyle name="40% - Ênfase1 163" xfId="48622"/>
    <cellStyle name="40% - Ênfase1 164" xfId="48623"/>
    <cellStyle name="40% - Ênfase1 165" xfId="48624"/>
    <cellStyle name="40% - Ênfase1 166" xfId="48625"/>
    <cellStyle name="40% - Ênfase1 167" xfId="48626"/>
    <cellStyle name="40% - Ênfase1 168" xfId="48627"/>
    <cellStyle name="40% - Ênfase1 169" xfId="48628"/>
    <cellStyle name="40% - Ênfase1 17" xfId="134"/>
    <cellStyle name="40% - Ênfase1 17 2" xfId="48629"/>
    <cellStyle name="40% - Ênfase1 17 3" xfId="48630"/>
    <cellStyle name="40% - Ênfase1 170" xfId="48631"/>
    <cellStyle name="40% - Ênfase1 171" xfId="48632"/>
    <cellStyle name="40% - Ênfase1 172" xfId="48633"/>
    <cellStyle name="40% - Ênfase1 173" xfId="48634"/>
    <cellStyle name="40% - Ênfase1 174" xfId="48635"/>
    <cellStyle name="40% - Ênfase1 175" xfId="48636"/>
    <cellStyle name="40% - Ênfase1 176" xfId="48637"/>
    <cellStyle name="40% - Ênfase1 177" xfId="48638"/>
    <cellStyle name="40% - Ênfase1 178" xfId="48639"/>
    <cellStyle name="40% - Ênfase1 179" xfId="48640"/>
    <cellStyle name="40% - Ênfase1 18" xfId="135"/>
    <cellStyle name="40% - Ênfase1 18 2" xfId="48641"/>
    <cellStyle name="40% - Ênfase1 18 3" xfId="48642"/>
    <cellStyle name="40% - Ênfase1 180" xfId="48643"/>
    <cellStyle name="40% - Ênfase1 181" xfId="48644"/>
    <cellStyle name="40% - Ênfase1 182" xfId="48645"/>
    <cellStyle name="40% - Ênfase1 183" xfId="48646"/>
    <cellStyle name="40% - Ênfase1 184" xfId="48647"/>
    <cellStyle name="40% - Ênfase1 185" xfId="48648"/>
    <cellStyle name="40% - Ênfase1 186" xfId="48649"/>
    <cellStyle name="40% - Ênfase1 187" xfId="48650"/>
    <cellStyle name="40% - Ênfase1 188" xfId="48651"/>
    <cellStyle name="40% - Ênfase1 189" xfId="48652"/>
    <cellStyle name="40% - Ênfase1 19" xfId="136"/>
    <cellStyle name="40% - Ênfase1 19 2" xfId="48653"/>
    <cellStyle name="40% - Ênfase1 19 3" xfId="48654"/>
    <cellStyle name="40% - Ênfase1 190" xfId="48655"/>
    <cellStyle name="40% - Ênfase1 2" xfId="137"/>
    <cellStyle name="40% - Ênfase1 2 10" xfId="48656"/>
    <cellStyle name="40% - Ênfase1 2 10 2" xfId="48657"/>
    <cellStyle name="40% - Ênfase1 2 10 3" xfId="48658"/>
    <cellStyle name="40% - Ênfase1 2 10 4" xfId="48659"/>
    <cellStyle name="40% - Ênfase1 2 10 5" xfId="48660"/>
    <cellStyle name="40% - Ênfase1 2 10 6" xfId="48661"/>
    <cellStyle name="40% - Ênfase1 2 10 7" xfId="48662"/>
    <cellStyle name="40% - Ênfase1 2 11" xfId="48663"/>
    <cellStyle name="40% - Ênfase1 2 11 2" xfId="48664"/>
    <cellStyle name="40% - Ênfase1 2 11 3" xfId="48665"/>
    <cellStyle name="40% - Ênfase1 2 11 4" xfId="48666"/>
    <cellStyle name="40% - Ênfase1 2 11 5" xfId="48667"/>
    <cellStyle name="40% - Ênfase1 2 11 6" xfId="48668"/>
    <cellStyle name="40% - Ênfase1 2 11 7" xfId="48669"/>
    <cellStyle name="40% - Ênfase1 2 12" xfId="48670"/>
    <cellStyle name="40% - Ênfase1 2 13" xfId="48671"/>
    <cellStyle name="40% - Ênfase1 2 14" xfId="48672"/>
    <cellStyle name="40% - Ênfase1 2 15" xfId="48673"/>
    <cellStyle name="40% - Ênfase1 2 16" xfId="48674"/>
    <cellStyle name="40% - Ênfase1 2 17" xfId="48675"/>
    <cellStyle name="40% - Ênfase1 2 18" xfId="48676"/>
    <cellStyle name="40% - Ênfase1 2 19" xfId="48677"/>
    <cellStyle name="40% - Ênfase1 2 2" xfId="48678"/>
    <cellStyle name="40% - Ênfase1 2 20" xfId="48679"/>
    <cellStyle name="40% - Ênfase1 2 21" xfId="48680"/>
    <cellStyle name="40% - Ênfase1 2 22" xfId="48681"/>
    <cellStyle name="40% - Ênfase1 2 23" xfId="48682"/>
    <cellStyle name="40% - Ênfase1 2 24" xfId="48683"/>
    <cellStyle name="40% - Ênfase1 2 25" xfId="48684"/>
    <cellStyle name="40% - Ênfase1 2 26" xfId="48685"/>
    <cellStyle name="40% - Ênfase1 2 27" xfId="48686"/>
    <cellStyle name="40% - Ênfase1 2 28" xfId="48687"/>
    <cellStyle name="40% - Ênfase1 2 29" xfId="48688"/>
    <cellStyle name="40% - Ênfase1 2 3" xfId="48689"/>
    <cellStyle name="40% - Ênfase1 2 30" xfId="48690"/>
    <cellStyle name="40% - Ênfase1 2 31" xfId="48691"/>
    <cellStyle name="40% - Ênfase1 2 32" xfId="48692"/>
    <cellStyle name="40% - Ênfase1 2 33" xfId="48693"/>
    <cellStyle name="40% - Ênfase1 2 34" xfId="48694"/>
    <cellStyle name="40% - Ênfase1 2 35" xfId="48695"/>
    <cellStyle name="40% - Ênfase1 2 4" xfId="48696"/>
    <cellStyle name="40% - Ênfase1 2 5" xfId="48697"/>
    <cellStyle name="40% - Ênfase1 2 6" xfId="48698"/>
    <cellStyle name="40% - Ênfase1 2 7" xfId="48699"/>
    <cellStyle name="40% - Ênfase1 2 8" xfId="48700"/>
    <cellStyle name="40% - Ênfase1 2 8 2" xfId="48701"/>
    <cellStyle name="40% - Ênfase1 2 8 3" xfId="48702"/>
    <cellStyle name="40% - Ênfase1 2 8 4" xfId="48703"/>
    <cellStyle name="40% - Ênfase1 2 8 5" xfId="48704"/>
    <cellStyle name="40% - Ênfase1 2 8 6" xfId="48705"/>
    <cellStyle name="40% - Ênfase1 2 8 7" xfId="48706"/>
    <cellStyle name="40% - Ênfase1 2 9" xfId="48707"/>
    <cellStyle name="40% - Ênfase1 2 9 2" xfId="48708"/>
    <cellStyle name="40% - Ênfase1 2 9 3" xfId="48709"/>
    <cellStyle name="40% - Ênfase1 2 9 4" xfId="48710"/>
    <cellStyle name="40% - Ênfase1 2 9 5" xfId="48711"/>
    <cellStyle name="40% - Ênfase1 2 9 6" xfId="48712"/>
    <cellStyle name="40% - Ênfase1 2 9 7" xfId="48713"/>
    <cellStyle name="40% - Ênfase1 20" xfId="138"/>
    <cellStyle name="40% - Ênfase1 20 2" xfId="48714"/>
    <cellStyle name="40% - Ênfase1 20 3" xfId="48715"/>
    <cellStyle name="40% - Ênfase1 21" xfId="139"/>
    <cellStyle name="40% - Ênfase1 22" xfId="140"/>
    <cellStyle name="40% - Ênfase1 23" xfId="48716"/>
    <cellStyle name="40% - Ênfase1 24" xfId="48717"/>
    <cellStyle name="40% - Ênfase1 24 2" xfId="48718"/>
    <cellStyle name="40% - Ênfase1 25" xfId="48719"/>
    <cellStyle name="40% - Ênfase1 25 2" xfId="48720"/>
    <cellStyle name="40% - Ênfase1 26" xfId="48721"/>
    <cellStyle name="40% - Ênfase1 26 10" xfId="48722"/>
    <cellStyle name="40% - Ênfase1 26 11" xfId="48723"/>
    <cellStyle name="40% - Ênfase1 26 12" xfId="48724"/>
    <cellStyle name="40% - Ênfase1 26 13" xfId="48725"/>
    <cellStyle name="40% - Ênfase1 26 14" xfId="48726"/>
    <cellStyle name="40% - Ênfase1 26 15" xfId="48727"/>
    <cellStyle name="40% - Ênfase1 26 16" xfId="48728"/>
    <cellStyle name="40% - Ênfase1 26 2" xfId="48729"/>
    <cellStyle name="40% - Ênfase1 26 3" xfId="48730"/>
    <cellStyle name="40% - Ênfase1 26 4" xfId="48731"/>
    <cellStyle name="40% - Ênfase1 26 5" xfId="48732"/>
    <cellStyle name="40% - Ênfase1 26 6" xfId="48733"/>
    <cellStyle name="40% - Ênfase1 26 7" xfId="48734"/>
    <cellStyle name="40% - Ênfase1 26 8" xfId="48735"/>
    <cellStyle name="40% - Ênfase1 26 9" xfId="48736"/>
    <cellStyle name="40% - Ênfase1 27" xfId="48737"/>
    <cellStyle name="40% - Ênfase1 27 10" xfId="48738"/>
    <cellStyle name="40% - Ênfase1 27 11" xfId="48739"/>
    <cellStyle name="40% - Ênfase1 27 12" xfId="48740"/>
    <cellStyle name="40% - Ênfase1 27 13" xfId="48741"/>
    <cellStyle name="40% - Ênfase1 27 14" xfId="48742"/>
    <cellStyle name="40% - Ênfase1 27 15" xfId="48743"/>
    <cellStyle name="40% - Ênfase1 27 16" xfId="48744"/>
    <cellStyle name="40% - Ênfase1 27 2" xfId="48745"/>
    <cellStyle name="40% - Ênfase1 27 3" xfId="48746"/>
    <cellStyle name="40% - Ênfase1 27 4" xfId="48747"/>
    <cellStyle name="40% - Ênfase1 27 5" xfId="48748"/>
    <cellStyle name="40% - Ênfase1 27 6" xfId="48749"/>
    <cellStyle name="40% - Ênfase1 27 7" xfId="48750"/>
    <cellStyle name="40% - Ênfase1 27 8" xfId="48751"/>
    <cellStyle name="40% - Ênfase1 27 9" xfId="48752"/>
    <cellStyle name="40% - Ênfase1 28" xfId="48753"/>
    <cellStyle name="40% - Ênfase1 28 10" xfId="48754"/>
    <cellStyle name="40% - Ênfase1 28 11" xfId="48755"/>
    <cellStyle name="40% - Ênfase1 28 12" xfId="48756"/>
    <cellStyle name="40% - Ênfase1 28 13" xfId="48757"/>
    <cellStyle name="40% - Ênfase1 28 14" xfId="48758"/>
    <cellStyle name="40% - Ênfase1 28 15" xfId="48759"/>
    <cellStyle name="40% - Ênfase1 28 16" xfId="48760"/>
    <cellStyle name="40% - Ênfase1 28 2" xfId="48761"/>
    <cellStyle name="40% - Ênfase1 28 3" xfId="48762"/>
    <cellStyle name="40% - Ênfase1 28 4" xfId="48763"/>
    <cellStyle name="40% - Ênfase1 28 5" xfId="48764"/>
    <cellStyle name="40% - Ênfase1 28 6" xfId="48765"/>
    <cellStyle name="40% - Ênfase1 28 7" xfId="48766"/>
    <cellStyle name="40% - Ênfase1 28 8" xfId="48767"/>
    <cellStyle name="40% - Ênfase1 28 9" xfId="48768"/>
    <cellStyle name="40% - Ênfase1 29" xfId="48769"/>
    <cellStyle name="40% - Ênfase1 29 10" xfId="48770"/>
    <cellStyle name="40% - Ênfase1 29 11" xfId="48771"/>
    <cellStyle name="40% - Ênfase1 29 12" xfId="48772"/>
    <cellStyle name="40% - Ênfase1 29 13" xfId="48773"/>
    <cellStyle name="40% - Ênfase1 29 14" xfId="48774"/>
    <cellStyle name="40% - Ênfase1 29 15" xfId="48775"/>
    <cellStyle name="40% - Ênfase1 29 16" xfId="48776"/>
    <cellStyle name="40% - Ênfase1 29 2" xfId="48777"/>
    <cellStyle name="40% - Ênfase1 29 3" xfId="48778"/>
    <cellStyle name="40% - Ênfase1 29 4" xfId="48779"/>
    <cellStyle name="40% - Ênfase1 29 5" xfId="48780"/>
    <cellStyle name="40% - Ênfase1 29 6" xfId="48781"/>
    <cellStyle name="40% - Ênfase1 29 7" xfId="48782"/>
    <cellStyle name="40% - Ênfase1 29 8" xfId="48783"/>
    <cellStyle name="40% - Ênfase1 29 9" xfId="48784"/>
    <cellStyle name="40% - Ênfase1 3" xfId="141"/>
    <cellStyle name="40% - Ênfase1 3 10" xfId="48785"/>
    <cellStyle name="40% - Ênfase1 3 11" xfId="48786"/>
    <cellStyle name="40% - Ênfase1 3 2" xfId="48787"/>
    <cellStyle name="40% - Ênfase1 3 3" xfId="48788"/>
    <cellStyle name="40% - Ênfase1 3 4" xfId="48789"/>
    <cellStyle name="40% - Ênfase1 3 5" xfId="48790"/>
    <cellStyle name="40% - Ênfase1 3 6" xfId="48791"/>
    <cellStyle name="40% - Ênfase1 3 7" xfId="48792"/>
    <cellStyle name="40% - Ênfase1 3 8" xfId="48793"/>
    <cellStyle name="40% - Ênfase1 3 9" xfId="48794"/>
    <cellStyle name="40% - Ênfase1 30" xfId="48795"/>
    <cellStyle name="40% - Ênfase1 31" xfId="48796"/>
    <cellStyle name="40% - Ênfase1 32" xfId="48797"/>
    <cellStyle name="40% - Ênfase1 33" xfId="48798"/>
    <cellStyle name="40% - Ênfase1 34" xfId="48799"/>
    <cellStyle name="40% - Ênfase1 35" xfId="48800"/>
    <cellStyle name="40% - Ênfase1 36" xfId="48801"/>
    <cellStyle name="40% - Ênfase1 37" xfId="48802"/>
    <cellStyle name="40% - Ênfase1 38" xfId="48803"/>
    <cellStyle name="40% - Ênfase1 39" xfId="48804"/>
    <cellStyle name="40% - Ênfase1 4" xfId="142"/>
    <cellStyle name="40% - Ênfase1 4 10" xfId="48805"/>
    <cellStyle name="40% - Ênfase1 4 11" xfId="48806"/>
    <cellStyle name="40% - Ênfase1 4 2" xfId="48807"/>
    <cellStyle name="40% - Ênfase1 4 3" xfId="48808"/>
    <cellStyle name="40% - Ênfase1 4 4" xfId="48809"/>
    <cellStyle name="40% - Ênfase1 4 5" xfId="48810"/>
    <cellStyle name="40% - Ênfase1 4 6" xfId="48811"/>
    <cellStyle name="40% - Ênfase1 4 7" xfId="48812"/>
    <cellStyle name="40% - Ênfase1 4 8" xfId="48813"/>
    <cellStyle name="40% - Ênfase1 4 9" xfId="48814"/>
    <cellStyle name="40% - Ênfase1 40" xfId="48815"/>
    <cellStyle name="40% - Ênfase1 41" xfId="48816"/>
    <cellStyle name="40% - Ênfase1 42" xfId="48817"/>
    <cellStyle name="40% - Ênfase1 43" xfId="48818"/>
    <cellStyle name="40% - Ênfase1 44" xfId="48819"/>
    <cellStyle name="40% - Ênfase1 45" xfId="48820"/>
    <cellStyle name="40% - Ênfase1 46" xfId="48821"/>
    <cellStyle name="40% - Ênfase1 47" xfId="48822"/>
    <cellStyle name="40% - Ênfase1 48" xfId="48823"/>
    <cellStyle name="40% - Ênfase1 49" xfId="48824"/>
    <cellStyle name="40% - Ênfase1 5" xfId="143"/>
    <cellStyle name="40% - Ênfase1 5 2" xfId="48825"/>
    <cellStyle name="40% - Ênfase1 5 3" xfId="48826"/>
    <cellStyle name="40% - Ênfase1 5 4" xfId="48827"/>
    <cellStyle name="40% - Ênfase1 50" xfId="48828"/>
    <cellStyle name="40% - Ênfase1 51" xfId="48829"/>
    <cellStyle name="40% - Ênfase1 52" xfId="48830"/>
    <cellStyle name="40% - Ênfase1 53" xfId="48831"/>
    <cellStyle name="40% - Ênfase1 54" xfId="48832"/>
    <cellStyle name="40% - Ênfase1 55" xfId="48833"/>
    <cellStyle name="40% - Ênfase1 56" xfId="48834"/>
    <cellStyle name="40% - Ênfase1 57" xfId="48835"/>
    <cellStyle name="40% - Ênfase1 58" xfId="48836"/>
    <cellStyle name="40% - Ênfase1 59" xfId="48837"/>
    <cellStyle name="40% - Ênfase1 6" xfId="144"/>
    <cellStyle name="40% - Ênfase1 6 2" xfId="48838"/>
    <cellStyle name="40% - Ênfase1 6 3" xfId="48839"/>
    <cellStyle name="40% - Ênfase1 6 4" xfId="48840"/>
    <cellStyle name="40% - Ênfase1 60" xfId="48841"/>
    <cellStyle name="40% - Ênfase1 61" xfId="48842"/>
    <cellStyle name="40% - Ênfase1 62" xfId="48843"/>
    <cellStyle name="40% - Ênfase1 63" xfId="48844"/>
    <cellStyle name="40% - Ênfase1 64" xfId="48845"/>
    <cellStyle name="40% - Ênfase1 65" xfId="48846"/>
    <cellStyle name="40% - Ênfase1 66" xfId="48847"/>
    <cellStyle name="40% - Ênfase1 67" xfId="48848"/>
    <cellStyle name="40% - Ênfase1 68" xfId="48849"/>
    <cellStyle name="40% - Ênfase1 69" xfId="48850"/>
    <cellStyle name="40% - Ênfase1 7" xfId="145"/>
    <cellStyle name="40% - Ênfase1 7 2" xfId="48851"/>
    <cellStyle name="40% - Ênfase1 7 3" xfId="48852"/>
    <cellStyle name="40% - Ênfase1 7 4" xfId="48853"/>
    <cellStyle name="40% - Ênfase1 70" xfId="48854"/>
    <cellStyle name="40% - Ênfase1 71" xfId="48855"/>
    <cellStyle name="40% - Ênfase1 72" xfId="48856"/>
    <cellStyle name="40% - Ênfase1 73" xfId="48857"/>
    <cellStyle name="40% - Ênfase1 74" xfId="48858"/>
    <cellStyle name="40% - Ênfase1 75" xfId="48859"/>
    <cellStyle name="40% - Ênfase1 76" xfId="48860"/>
    <cellStyle name="40% - Ênfase1 77" xfId="48861"/>
    <cellStyle name="40% - Ênfase1 78" xfId="48862"/>
    <cellStyle name="40% - Ênfase1 79" xfId="48863"/>
    <cellStyle name="40% - Ênfase1 8" xfId="146"/>
    <cellStyle name="40% - Ênfase1 8 2" xfId="48864"/>
    <cellStyle name="40% - Ênfase1 8 3" xfId="48865"/>
    <cellStyle name="40% - Ênfase1 8 4" xfId="48866"/>
    <cellStyle name="40% - Ênfase1 80" xfId="48867"/>
    <cellStyle name="40% - Ênfase1 81" xfId="48868"/>
    <cellStyle name="40% - Ênfase1 82" xfId="48869"/>
    <cellStyle name="40% - Ênfase1 83" xfId="48870"/>
    <cellStyle name="40% - Ênfase1 84" xfId="48871"/>
    <cellStyle name="40% - Ênfase1 85" xfId="48872"/>
    <cellStyle name="40% - Ênfase1 86" xfId="48873"/>
    <cellStyle name="40% - Ênfase1 87" xfId="48874"/>
    <cellStyle name="40% - Ênfase1 88" xfId="48875"/>
    <cellStyle name="40% - Ênfase1 89" xfId="48876"/>
    <cellStyle name="40% - Ênfase1 9" xfId="147"/>
    <cellStyle name="40% - Ênfase1 90" xfId="48877"/>
    <cellStyle name="40% - Ênfase1 91" xfId="48878"/>
    <cellStyle name="40% - Ênfase1 92" xfId="48879"/>
    <cellStyle name="40% - Ênfase1 93" xfId="48880"/>
    <cellStyle name="40% - Ênfase1 94" xfId="48881"/>
    <cellStyle name="40% - Ênfase1 95" xfId="48882"/>
    <cellStyle name="40% - Ênfase1 96" xfId="48883"/>
    <cellStyle name="40% - Ênfase1 97" xfId="48884"/>
    <cellStyle name="40% - Ênfase1 98" xfId="48885"/>
    <cellStyle name="40% - Ênfase1 99" xfId="48886"/>
    <cellStyle name="40% - Ênfase2 10" xfId="148"/>
    <cellStyle name="40% - Ênfase2 10 2" xfId="48887"/>
    <cellStyle name="40% - Ênfase2 100" xfId="48888"/>
    <cellStyle name="40% - Ênfase2 101" xfId="48889"/>
    <cellStyle name="40% - Ênfase2 102" xfId="48890"/>
    <cellStyle name="40% - Ênfase2 103" xfId="48891"/>
    <cellStyle name="40% - Ênfase2 104" xfId="48892"/>
    <cellStyle name="40% - Ênfase2 105" xfId="48893"/>
    <cellStyle name="40% - Ênfase2 106" xfId="48894"/>
    <cellStyle name="40% - Ênfase2 107" xfId="48895"/>
    <cellStyle name="40% - Ênfase2 108" xfId="48896"/>
    <cellStyle name="40% - Ênfase2 109" xfId="48897"/>
    <cellStyle name="40% - Ênfase2 11" xfId="149"/>
    <cellStyle name="40% - Ênfase2 11 2" xfId="48898"/>
    <cellStyle name="40% - Ênfase2 110" xfId="48899"/>
    <cellStyle name="40% - Ênfase2 111" xfId="48900"/>
    <cellStyle name="40% - Ênfase2 112" xfId="48901"/>
    <cellStyle name="40% - Ênfase2 113" xfId="48902"/>
    <cellStyle name="40% - Ênfase2 114" xfId="48903"/>
    <cellStyle name="40% - Ênfase2 115" xfId="48904"/>
    <cellStyle name="40% - Ênfase2 116" xfId="48905"/>
    <cellStyle name="40% - Ênfase2 117" xfId="48906"/>
    <cellStyle name="40% - Ênfase2 118" xfId="48907"/>
    <cellStyle name="40% - Ênfase2 119" xfId="48908"/>
    <cellStyle name="40% - Ênfase2 12" xfId="150"/>
    <cellStyle name="40% - Ênfase2 12 2" xfId="48909"/>
    <cellStyle name="40% - Ênfase2 120" xfId="48910"/>
    <cellStyle name="40% - Ênfase2 121" xfId="48911"/>
    <cellStyle name="40% - Ênfase2 122" xfId="48912"/>
    <cellStyle name="40% - Ênfase2 123" xfId="48913"/>
    <cellStyle name="40% - Ênfase2 124" xfId="48914"/>
    <cellStyle name="40% - Ênfase2 125" xfId="48915"/>
    <cellStyle name="40% - Ênfase2 126" xfId="48916"/>
    <cellStyle name="40% - Ênfase2 127" xfId="48917"/>
    <cellStyle name="40% - Ênfase2 128" xfId="48918"/>
    <cellStyle name="40% - Ênfase2 129" xfId="48919"/>
    <cellStyle name="40% - Ênfase2 13" xfId="151"/>
    <cellStyle name="40% - Ênfase2 13 2" xfId="48920"/>
    <cellStyle name="40% - Ênfase2 130" xfId="48921"/>
    <cellStyle name="40% - Ênfase2 131" xfId="48922"/>
    <cellStyle name="40% - Ênfase2 132" xfId="48923"/>
    <cellStyle name="40% - Ênfase2 133" xfId="48924"/>
    <cellStyle name="40% - Ênfase2 134" xfId="48925"/>
    <cellStyle name="40% - Ênfase2 135" xfId="48926"/>
    <cellStyle name="40% - Ênfase2 136" xfId="48927"/>
    <cellStyle name="40% - Ênfase2 137" xfId="48928"/>
    <cellStyle name="40% - Ênfase2 138" xfId="48929"/>
    <cellStyle name="40% - Ênfase2 139" xfId="48930"/>
    <cellStyle name="40% - Ênfase2 14" xfId="152"/>
    <cellStyle name="40% - Ênfase2 140" xfId="48931"/>
    <cellStyle name="40% - Ênfase2 141" xfId="48932"/>
    <cellStyle name="40% - Ênfase2 142" xfId="48933"/>
    <cellStyle name="40% - Ênfase2 143" xfId="48934"/>
    <cellStyle name="40% - Ênfase2 144" xfId="48935"/>
    <cellStyle name="40% - Ênfase2 145" xfId="48936"/>
    <cellStyle name="40% - Ênfase2 146" xfId="48937"/>
    <cellStyle name="40% - Ênfase2 147" xfId="48938"/>
    <cellStyle name="40% - Ênfase2 148" xfId="48939"/>
    <cellStyle name="40% - Ênfase2 149" xfId="48940"/>
    <cellStyle name="40% - Ênfase2 15" xfId="153"/>
    <cellStyle name="40% - Ênfase2 15 2" xfId="48941"/>
    <cellStyle name="40% - Ênfase2 15 3" xfId="48942"/>
    <cellStyle name="40% - Ênfase2 150" xfId="48943"/>
    <cellStyle name="40% - Ênfase2 151" xfId="48944"/>
    <cellStyle name="40% - Ênfase2 152" xfId="48945"/>
    <cellStyle name="40% - Ênfase2 153" xfId="48946"/>
    <cellStyle name="40% - Ênfase2 154" xfId="48947"/>
    <cellStyle name="40% - Ênfase2 155" xfId="48948"/>
    <cellStyle name="40% - Ênfase2 156" xfId="48949"/>
    <cellStyle name="40% - Ênfase2 157" xfId="48950"/>
    <cellStyle name="40% - Ênfase2 158" xfId="48951"/>
    <cellStyle name="40% - Ênfase2 159" xfId="48952"/>
    <cellStyle name="40% - Ênfase2 16" xfId="154"/>
    <cellStyle name="40% - Ênfase2 16 2" xfId="48953"/>
    <cellStyle name="40% - Ênfase2 16 3" xfId="48954"/>
    <cellStyle name="40% - Ênfase2 160" xfId="48955"/>
    <cellStyle name="40% - Ênfase2 161" xfId="48956"/>
    <cellStyle name="40% - Ênfase2 162" xfId="48957"/>
    <cellStyle name="40% - Ênfase2 163" xfId="48958"/>
    <cellStyle name="40% - Ênfase2 164" xfId="48959"/>
    <cellStyle name="40% - Ênfase2 165" xfId="48960"/>
    <cellStyle name="40% - Ênfase2 166" xfId="48961"/>
    <cellStyle name="40% - Ênfase2 167" xfId="48962"/>
    <cellStyle name="40% - Ênfase2 168" xfId="48963"/>
    <cellStyle name="40% - Ênfase2 169" xfId="48964"/>
    <cellStyle name="40% - Ênfase2 17" xfId="155"/>
    <cellStyle name="40% - Ênfase2 17 2" xfId="48965"/>
    <cellStyle name="40% - Ênfase2 17 3" xfId="48966"/>
    <cellStyle name="40% - Ênfase2 170" xfId="48967"/>
    <cellStyle name="40% - Ênfase2 171" xfId="48968"/>
    <cellStyle name="40% - Ênfase2 172" xfId="48969"/>
    <cellStyle name="40% - Ênfase2 173" xfId="48970"/>
    <cellStyle name="40% - Ênfase2 174" xfId="48971"/>
    <cellStyle name="40% - Ênfase2 175" xfId="48972"/>
    <cellStyle name="40% - Ênfase2 176" xfId="48973"/>
    <cellStyle name="40% - Ênfase2 177" xfId="48974"/>
    <cellStyle name="40% - Ênfase2 178" xfId="48975"/>
    <cellStyle name="40% - Ênfase2 179" xfId="48976"/>
    <cellStyle name="40% - Ênfase2 18" xfId="156"/>
    <cellStyle name="40% - Ênfase2 18 2" xfId="48977"/>
    <cellStyle name="40% - Ênfase2 18 3" xfId="48978"/>
    <cellStyle name="40% - Ênfase2 180" xfId="48979"/>
    <cellStyle name="40% - Ênfase2 181" xfId="48980"/>
    <cellStyle name="40% - Ênfase2 182" xfId="48981"/>
    <cellStyle name="40% - Ênfase2 183" xfId="48982"/>
    <cellStyle name="40% - Ênfase2 184" xfId="48983"/>
    <cellStyle name="40% - Ênfase2 185" xfId="48984"/>
    <cellStyle name="40% - Ênfase2 186" xfId="48985"/>
    <cellStyle name="40% - Ênfase2 187" xfId="48986"/>
    <cellStyle name="40% - Ênfase2 188" xfId="48987"/>
    <cellStyle name="40% - Ênfase2 189" xfId="48988"/>
    <cellStyle name="40% - Ênfase2 19" xfId="157"/>
    <cellStyle name="40% - Ênfase2 19 2" xfId="48989"/>
    <cellStyle name="40% - Ênfase2 19 3" xfId="48990"/>
    <cellStyle name="40% - Ênfase2 190" xfId="48991"/>
    <cellStyle name="40% - Ênfase2 2" xfId="158"/>
    <cellStyle name="40% - Ênfase2 2 10" xfId="48992"/>
    <cellStyle name="40% - Ênfase2 2 11" xfId="48993"/>
    <cellStyle name="40% - Ênfase2 2 12" xfId="48994"/>
    <cellStyle name="40% - Ênfase2 2 13" xfId="48995"/>
    <cellStyle name="40% - Ênfase2 2 14" xfId="48996"/>
    <cellStyle name="40% - Ênfase2 2 15" xfId="48997"/>
    <cellStyle name="40% - Ênfase2 2 16" xfId="48998"/>
    <cellStyle name="40% - Ênfase2 2 17" xfId="48999"/>
    <cellStyle name="40% - Ênfase2 2 18" xfId="49000"/>
    <cellStyle name="40% - Ênfase2 2 19" xfId="49001"/>
    <cellStyle name="40% - Ênfase2 2 2" xfId="49002"/>
    <cellStyle name="40% - Ênfase2 2 20" xfId="49003"/>
    <cellStyle name="40% - Ênfase2 2 21" xfId="49004"/>
    <cellStyle name="40% - Ênfase2 2 22" xfId="49005"/>
    <cellStyle name="40% - Ênfase2 2 23" xfId="49006"/>
    <cellStyle name="40% - Ênfase2 2 24" xfId="49007"/>
    <cellStyle name="40% - Ênfase2 2 25" xfId="49008"/>
    <cellStyle name="40% - Ênfase2 2 26" xfId="49009"/>
    <cellStyle name="40% - Ênfase2 2 27" xfId="49010"/>
    <cellStyle name="40% - Ênfase2 2 28" xfId="49011"/>
    <cellStyle name="40% - Ênfase2 2 29" xfId="49012"/>
    <cellStyle name="40% - Ênfase2 2 3" xfId="49013"/>
    <cellStyle name="40% - Ênfase2 2 30" xfId="49014"/>
    <cellStyle name="40% - Ênfase2 2 31" xfId="49015"/>
    <cellStyle name="40% - Ênfase2 2 32" xfId="49016"/>
    <cellStyle name="40% - Ênfase2 2 33" xfId="49017"/>
    <cellStyle name="40% - Ênfase2 2 34" xfId="49018"/>
    <cellStyle name="40% - Ênfase2 2 35" xfId="49019"/>
    <cellStyle name="40% - Ênfase2 2 4" xfId="49020"/>
    <cellStyle name="40% - Ênfase2 2 5" xfId="49021"/>
    <cellStyle name="40% - Ênfase2 2 6" xfId="49022"/>
    <cellStyle name="40% - Ênfase2 2 7" xfId="49023"/>
    <cellStyle name="40% - Ênfase2 2 8" xfId="49024"/>
    <cellStyle name="40% - Ênfase2 2 9" xfId="49025"/>
    <cellStyle name="40% - Ênfase2 20" xfId="159"/>
    <cellStyle name="40% - Ênfase2 20 2" xfId="49026"/>
    <cellStyle name="40% - Ênfase2 20 3" xfId="49027"/>
    <cellStyle name="40% - Ênfase2 21" xfId="160"/>
    <cellStyle name="40% - Ênfase2 22" xfId="161"/>
    <cellStyle name="40% - Ênfase2 23" xfId="49028"/>
    <cellStyle name="40% - Ênfase2 24" xfId="49029"/>
    <cellStyle name="40% - Ênfase2 25" xfId="49030"/>
    <cellStyle name="40% - Ênfase2 26" xfId="49031"/>
    <cellStyle name="40% - Ênfase2 27" xfId="49032"/>
    <cellStyle name="40% - Ênfase2 28" xfId="49033"/>
    <cellStyle name="40% - Ênfase2 29" xfId="49034"/>
    <cellStyle name="40% - Ênfase2 3" xfId="162"/>
    <cellStyle name="40% - Ênfase2 3 2" xfId="49035"/>
    <cellStyle name="40% - Ênfase2 3 3" xfId="49036"/>
    <cellStyle name="40% - Ênfase2 3 4" xfId="49037"/>
    <cellStyle name="40% - Ênfase2 3 5" xfId="49038"/>
    <cellStyle name="40% - Ênfase2 3 6" xfId="49039"/>
    <cellStyle name="40% - Ênfase2 3 7" xfId="49040"/>
    <cellStyle name="40% - Ênfase2 30" xfId="49041"/>
    <cellStyle name="40% - Ênfase2 31" xfId="49042"/>
    <cellStyle name="40% - Ênfase2 32" xfId="49043"/>
    <cellStyle name="40% - Ênfase2 33" xfId="49044"/>
    <cellStyle name="40% - Ênfase2 34" xfId="49045"/>
    <cellStyle name="40% - Ênfase2 35" xfId="49046"/>
    <cellStyle name="40% - Ênfase2 36" xfId="49047"/>
    <cellStyle name="40% - Ênfase2 37" xfId="49048"/>
    <cellStyle name="40% - Ênfase2 38" xfId="49049"/>
    <cellStyle name="40% - Ênfase2 39" xfId="49050"/>
    <cellStyle name="40% - Ênfase2 4" xfId="163"/>
    <cellStyle name="40% - Ênfase2 4 2" xfId="49051"/>
    <cellStyle name="40% - Ênfase2 4 3" xfId="49052"/>
    <cellStyle name="40% - Ênfase2 4 4" xfId="49053"/>
    <cellStyle name="40% - Ênfase2 4 5" xfId="49054"/>
    <cellStyle name="40% - Ênfase2 4 6" xfId="49055"/>
    <cellStyle name="40% - Ênfase2 4 7" xfId="49056"/>
    <cellStyle name="40% - Ênfase2 40" xfId="49057"/>
    <cellStyle name="40% - Ênfase2 41" xfId="49058"/>
    <cellStyle name="40% - Ênfase2 42" xfId="49059"/>
    <cellStyle name="40% - Ênfase2 43" xfId="49060"/>
    <cellStyle name="40% - Ênfase2 44" xfId="49061"/>
    <cellStyle name="40% - Ênfase2 45" xfId="49062"/>
    <cellStyle name="40% - Ênfase2 46" xfId="49063"/>
    <cellStyle name="40% - Ênfase2 47" xfId="49064"/>
    <cellStyle name="40% - Ênfase2 48" xfId="49065"/>
    <cellStyle name="40% - Ênfase2 49" xfId="49066"/>
    <cellStyle name="40% - Ênfase2 5" xfId="164"/>
    <cellStyle name="40% - Ênfase2 5 2" xfId="49067"/>
    <cellStyle name="40% - Ênfase2 5 3" xfId="49068"/>
    <cellStyle name="40% - Ênfase2 5 4" xfId="49069"/>
    <cellStyle name="40% - Ênfase2 50" xfId="49070"/>
    <cellStyle name="40% - Ênfase2 51" xfId="49071"/>
    <cellStyle name="40% - Ênfase2 52" xfId="49072"/>
    <cellStyle name="40% - Ênfase2 53" xfId="49073"/>
    <cellStyle name="40% - Ênfase2 54" xfId="49074"/>
    <cellStyle name="40% - Ênfase2 55" xfId="49075"/>
    <cellStyle name="40% - Ênfase2 56" xfId="49076"/>
    <cellStyle name="40% - Ênfase2 57" xfId="49077"/>
    <cellStyle name="40% - Ênfase2 58" xfId="49078"/>
    <cellStyle name="40% - Ênfase2 59" xfId="49079"/>
    <cellStyle name="40% - Ênfase2 6" xfId="165"/>
    <cellStyle name="40% - Ênfase2 6 2" xfId="49080"/>
    <cellStyle name="40% - Ênfase2 6 3" xfId="49081"/>
    <cellStyle name="40% - Ênfase2 6 4" xfId="49082"/>
    <cellStyle name="40% - Ênfase2 60" xfId="49083"/>
    <cellStyle name="40% - Ênfase2 61" xfId="49084"/>
    <cellStyle name="40% - Ênfase2 62" xfId="49085"/>
    <cellStyle name="40% - Ênfase2 63" xfId="49086"/>
    <cellStyle name="40% - Ênfase2 64" xfId="49087"/>
    <cellStyle name="40% - Ênfase2 65" xfId="49088"/>
    <cellStyle name="40% - Ênfase2 66" xfId="49089"/>
    <cellStyle name="40% - Ênfase2 67" xfId="49090"/>
    <cellStyle name="40% - Ênfase2 68" xfId="49091"/>
    <cellStyle name="40% - Ênfase2 69" xfId="49092"/>
    <cellStyle name="40% - Ênfase2 7" xfId="166"/>
    <cellStyle name="40% - Ênfase2 7 2" xfId="49093"/>
    <cellStyle name="40% - Ênfase2 7 3" xfId="49094"/>
    <cellStyle name="40% - Ênfase2 7 4" xfId="49095"/>
    <cellStyle name="40% - Ênfase2 70" xfId="49096"/>
    <cellStyle name="40% - Ênfase2 71" xfId="49097"/>
    <cellStyle name="40% - Ênfase2 72" xfId="49098"/>
    <cellStyle name="40% - Ênfase2 73" xfId="49099"/>
    <cellStyle name="40% - Ênfase2 74" xfId="49100"/>
    <cellStyle name="40% - Ênfase2 75" xfId="49101"/>
    <cellStyle name="40% - Ênfase2 76" xfId="49102"/>
    <cellStyle name="40% - Ênfase2 77" xfId="49103"/>
    <cellStyle name="40% - Ênfase2 78" xfId="49104"/>
    <cellStyle name="40% - Ênfase2 79" xfId="49105"/>
    <cellStyle name="40% - Ênfase2 8" xfId="167"/>
    <cellStyle name="40% - Ênfase2 8 2" xfId="49106"/>
    <cellStyle name="40% - Ênfase2 8 3" xfId="49107"/>
    <cellStyle name="40% - Ênfase2 8 4" xfId="49108"/>
    <cellStyle name="40% - Ênfase2 80" xfId="49109"/>
    <cellStyle name="40% - Ênfase2 81" xfId="49110"/>
    <cellStyle name="40% - Ênfase2 82" xfId="49111"/>
    <cellStyle name="40% - Ênfase2 83" xfId="49112"/>
    <cellStyle name="40% - Ênfase2 84" xfId="49113"/>
    <cellStyle name="40% - Ênfase2 85" xfId="49114"/>
    <cellStyle name="40% - Ênfase2 86" xfId="49115"/>
    <cellStyle name="40% - Ênfase2 87" xfId="49116"/>
    <cellStyle name="40% - Ênfase2 88" xfId="49117"/>
    <cellStyle name="40% - Ênfase2 89" xfId="49118"/>
    <cellStyle name="40% - Ênfase2 9" xfId="168"/>
    <cellStyle name="40% - Ênfase2 90" xfId="49119"/>
    <cellStyle name="40% - Ênfase2 91" xfId="49120"/>
    <cellStyle name="40% - Ênfase2 92" xfId="49121"/>
    <cellStyle name="40% - Ênfase2 93" xfId="49122"/>
    <cellStyle name="40% - Ênfase2 94" xfId="49123"/>
    <cellStyle name="40% - Ênfase2 95" xfId="49124"/>
    <cellStyle name="40% - Ênfase2 96" xfId="49125"/>
    <cellStyle name="40% - Ênfase2 97" xfId="49126"/>
    <cellStyle name="40% - Ênfase2 98" xfId="49127"/>
    <cellStyle name="40% - Ênfase2 99" xfId="49128"/>
    <cellStyle name="40% - Ênfase3 10" xfId="169"/>
    <cellStyle name="40% - Ênfase3 10 2" xfId="49129"/>
    <cellStyle name="40% - Ênfase3 100" xfId="49130"/>
    <cellStyle name="40% - Ênfase3 101" xfId="49131"/>
    <cellStyle name="40% - Ênfase3 102" xfId="49132"/>
    <cellStyle name="40% - Ênfase3 103" xfId="49133"/>
    <cellStyle name="40% - Ênfase3 104" xfId="49134"/>
    <cellStyle name="40% - Ênfase3 105" xfId="49135"/>
    <cellStyle name="40% - Ênfase3 106" xfId="49136"/>
    <cellStyle name="40% - Ênfase3 107" xfId="49137"/>
    <cellStyle name="40% - Ênfase3 108" xfId="49138"/>
    <cellStyle name="40% - Ênfase3 109" xfId="49139"/>
    <cellStyle name="40% - Ênfase3 11" xfId="170"/>
    <cellStyle name="40% - Ênfase3 11 2" xfId="49140"/>
    <cellStyle name="40% - Ênfase3 110" xfId="49141"/>
    <cellStyle name="40% - Ênfase3 111" xfId="49142"/>
    <cellStyle name="40% - Ênfase3 112" xfId="49143"/>
    <cellStyle name="40% - Ênfase3 113" xfId="49144"/>
    <cellStyle name="40% - Ênfase3 114" xfId="49145"/>
    <cellStyle name="40% - Ênfase3 115" xfId="49146"/>
    <cellStyle name="40% - Ênfase3 116" xfId="49147"/>
    <cellStyle name="40% - Ênfase3 117" xfId="49148"/>
    <cellStyle name="40% - Ênfase3 118" xfId="49149"/>
    <cellStyle name="40% - Ênfase3 119" xfId="49150"/>
    <cellStyle name="40% - Ênfase3 12" xfId="171"/>
    <cellStyle name="40% - Ênfase3 12 2" xfId="49151"/>
    <cellStyle name="40% - Ênfase3 120" xfId="49152"/>
    <cellStyle name="40% - Ênfase3 121" xfId="49153"/>
    <cellStyle name="40% - Ênfase3 122" xfId="49154"/>
    <cellStyle name="40% - Ênfase3 123" xfId="49155"/>
    <cellStyle name="40% - Ênfase3 124" xfId="49156"/>
    <cellStyle name="40% - Ênfase3 125" xfId="49157"/>
    <cellStyle name="40% - Ênfase3 126" xfId="49158"/>
    <cellStyle name="40% - Ênfase3 127" xfId="49159"/>
    <cellStyle name="40% - Ênfase3 128" xfId="49160"/>
    <cellStyle name="40% - Ênfase3 129" xfId="49161"/>
    <cellStyle name="40% - Ênfase3 13" xfId="172"/>
    <cellStyle name="40% - Ênfase3 13 2" xfId="49162"/>
    <cellStyle name="40% - Ênfase3 130" xfId="49163"/>
    <cellStyle name="40% - Ênfase3 131" xfId="49164"/>
    <cellStyle name="40% - Ênfase3 132" xfId="49165"/>
    <cellStyle name="40% - Ênfase3 133" xfId="49166"/>
    <cellStyle name="40% - Ênfase3 134" xfId="49167"/>
    <cellStyle name="40% - Ênfase3 135" xfId="49168"/>
    <cellStyle name="40% - Ênfase3 136" xfId="49169"/>
    <cellStyle name="40% - Ênfase3 137" xfId="49170"/>
    <cellStyle name="40% - Ênfase3 138" xfId="49171"/>
    <cellStyle name="40% - Ênfase3 139" xfId="49172"/>
    <cellStyle name="40% - Ênfase3 14" xfId="173"/>
    <cellStyle name="40% - Ênfase3 140" xfId="49173"/>
    <cellStyle name="40% - Ênfase3 141" xfId="49174"/>
    <cellStyle name="40% - Ênfase3 142" xfId="49175"/>
    <cellStyle name="40% - Ênfase3 143" xfId="49176"/>
    <cellStyle name="40% - Ênfase3 144" xfId="49177"/>
    <cellStyle name="40% - Ênfase3 145" xfId="49178"/>
    <cellStyle name="40% - Ênfase3 146" xfId="49179"/>
    <cellStyle name="40% - Ênfase3 147" xfId="49180"/>
    <cellStyle name="40% - Ênfase3 148" xfId="49181"/>
    <cellStyle name="40% - Ênfase3 149" xfId="49182"/>
    <cellStyle name="40% - Ênfase3 15" xfId="174"/>
    <cellStyle name="40% - Ênfase3 15 2" xfId="49183"/>
    <cellStyle name="40% - Ênfase3 15 3" xfId="49184"/>
    <cellStyle name="40% - Ênfase3 150" xfId="49185"/>
    <cellStyle name="40% - Ênfase3 151" xfId="49186"/>
    <cellStyle name="40% - Ênfase3 152" xfId="49187"/>
    <cellStyle name="40% - Ênfase3 153" xfId="49188"/>
    <cellStyle name="40% - Ênfase3 154" xfId="49189"/>
    <cellStyle name="40% - Ênfase3 155" xfId="49190"/>
    <cellStyle name="40% - Ênfase3 156" xfId="49191"/>
    <cellStyle name="40% - Ênfase3 157" xfId="49192"/>
    <cellStyle name="40% - Ênfase3 158" xfId="49193"/>
    <cellStyle name="40% - Ênfase3 159" xfId="49194"/>
    <cellStyle name="40% - Ênfase3 16" xfId="175"/>
    <cellStyle name="40% - Ênfase3 16 2" xfId="49195"/>
    <cellStyle name="40% - Ênfase3 16 3" xfId="49196"/>
    <cellStyle name="40% - Ênfase3 160" xfId="49197"/>
    <cellStyle name="40% - Ênfase3 161" xfId="49198"/>
    <cellStyle name="40% - Ênfase3 162" xfId="49199"/>
    <cellStyle name="40% - Ênfase3 163" xfId="49200"/>
    <cellStyle name="40% - Ênfase3 164" xfId="49201"/>
    <cellStyle name="40% - Ênfase3 165" xfId="49202"/>
    <cellStyle name="40% - Ênfase3 166" xfId="49203"/>
    <cellStyle name="40% - Ênfase3 167" xfId="49204"/>
    <cellStyle name="40% - Ênfase3 168" xfId="49205"/>
    <cellStyle name="40% - Ênfase3 169" xfId="49206"/>
    <cellStyle name="40% - Ênfase3 17" xfId="176"/>
    <cellStyle name="40% - Ênfase3 17 2" xfId="49207"/>
    <cellStyle name="40% - Ênfase3 17 3" xfId="49208"/>
    <cellStyle name="40% - Ênfase3 170" xfId="49209"/>
    <cellStyle name="40% - Ênfase3 171" xfId="49210"/>
    <cellStyle name="40% - Ênfase3 172" xfId="49211"/>
    <cellStyle name="40% - Ênfase3 173" xfId="49212"/>
    <cellStyle name="40% - Ênfase3 174" xfId="49213"/>
    <cellStyle name="40% - Ênfase3 175" xfId="49214"/>
    <cellStyle name="40% - Ênfase3 176" xfId="49215"/>
    <cellStyle name="40% - Ênfase3 177" xfId="49216"/>
    <cellStyle name="40% - Ênfase3 178" xfId="49217"/>
    <cellStyle name="40% - Ênfase3 179" xfId="49218"/>
    <cellStyle name="40% - Ênfase3 18" xfId="177"/>
    <cellStyle name="40% - Ênfase3 18 2" xfId="49219"/>
    <cellStyle name="40% - Ênfase3 18 3" xfId="49220"/>
    <cellStyle name="40% - Ênfase3 180" xfId="49221"/>
    <cellStyle name="40% - Ênfase3 181" xfId="49222"/>
    <cellStyle name="40% - Ênfase3 182" xfId="49223"/>
    <cellStyle name="40% - Ênfase3 183" xfId="49224"/>
    <cellStyle name="40% - Ênfase3 184" xfId="49225"/>
    <cellStyle name="40% - Ênfase3 185" xfId="49226"/>
    <cellStyle name="40% - Ênfase3 186" xfId="49227"/>
    <cellStyle name="40% - Ênfase3 187" xfId="49228"/>
    <cellStyle name="40% - Ênfase3 188" xfId="49229"/>
    <cellStyle name="40% - Ênfase3 189" xfId="49230"/>
    <cellStyle name="40% - Ênfase3 19" xfId="178"/>
    <cellStyle name="40% - Ênfase3 19 2" xfId="49231"/>
    <cellStyle name="40% - Ênfase3 19 3" xfId="49232"/>
    <cellStyle name="40% - Ênfase3 190" xfId="49233"/>
    <cellStyle name="40% - Ênfase3 2" xfId="179"/>
    <cellStyle name="40% - Ênfase3 2 10" xfId="49234"/>
    <cellStyle name="40% - Ênfase3 2 10 2" xfId="49235"/>
    <cellStyle name="40% - Ênfase3 2 10 3" xfId="49236"/>
    <cellStyle name="40% - Ênfase3 2 10 4" xfId="49237"/>
    <cellStyle name="40% - Ênfase3 2 10 5" xfId="49238"/>
    <cellStyle name="40% - Ênfase3 2 10 6" xfId="49239"/>
    <cellStyle name="40% - Ênfase3 2 10 7" xfId="49240"/>
    <cellStyle name="40% - Ênfase3 2 11" xfId="49241"/>
    <cellStyle name="40% - Ênfase3 2 11 2" xfId="49242"/>
    <cellStyle name="40% - Ênfase3 2 11 3" xfId="49243"/>
    <cellStyle name="40% - Ênfase3 2 11 4" xfId="49244"/>
    <cellStyle name="40% - Ênfase3 2 11 5" xfId="49245"/>
    <cellStyle name="40% - Ênfase3 2 11 6" xfId="49246"/>
    <cellStyle name="40% - Ênfase3 2 11 7" xfId="49247"/>
    <cellStyle name="40% - Ênfase3 2 12" xfId="49248"/>
    <cellStyle name="40% - Ênfase3 2 13" xfId="49249"/>
    <cellStyle name="40% - Ênfase3 2 14" xfId="49250"/>
    <cellStyle name="40% - Ênfase3 2 15" xfId="49251"/>
    <cellStyle name="40% - Ênfase3 2 16" xfId="49252"/>
    <cellStyle name="40% - Ênfase3 2 17" xfId="49253"/>
    <cellStyle name="40% - Ênfase3 2 18" xfId="49254"/>
    <cellStyle name="40% - Ênfase3 2 19" xfId="49255"/>
    <cellStyle name="40% - Ênfase3 2 2" xfId="49256"/>
    <cellStyle name="40% - Ênfase3 2 20" xfId="49257"/>
    <cellStyle name="40% - Ênfase3 2 21" xfId="49258"/>
    <cellStyle name="40% - Ênfase3 2 22" xfId="49259"/>
    <cellStyle name="40% - Ênfase3 2 23" xfId="49260"/>
    <cellStyle name="40% - Ênfase3 2 24" xfId="49261"/>
    <cellStyle name="40% - Ênfase3 2 25" xfId="49262"/>
    <cellStyle name="40% - Ênfase3 2 26" xfId="49263"/>
    <cellStyle name="40% - Ênfase3 2 27" xfId="49264"/>
    <cellStyle name="40% - Ênfase3 2 28" xfId="49265"/>
    <cellStyle name="40% - Ênfase3 2 29" xfId="49266"/>
    <cellStyle name="40% - Ênfase3 2 3" xfId="49267"/>
    <cellStyle name="40% - Ênfase3 2 30" xfId="49268"/>
    <cellStyle name="40% - Ênfase3 2 31" xfId="49269"/>
    <cellStyle name="40% - Ênfase3 2 32" xfId="49270"/>
    <cellStyle name="40% - Ênfase3 2 33" xfId="49271"/>
    <cellStyle name="40% - Ênfase3 2 34" xfId="49272"/>
    <cellStyle name="40% - Ênfase3 2 35" xfId="49273"/>
    <cellStyle name="40% - Ênfase3 2 4" xfId="49274"/>
    <cellStyle name="40% - Ênfase3 2 5" xfId="49275"/>
    <cellStyle name="40% - Ênfase3 2 6" xfId="49276"/>
    <cellStyle name="40% - Ênfase3 2 7" xfId="49277"/>
    <cellStyle name="40% - Ênfase3 2 8" xfId="49278"/>
    <cellStyle name="40% - Ênfase3 2 8 2" xfId="49279"/>
    <cellStyle name="40% - Ênfase3 2 8 3" xfId="49280"/>
    <cellStyle name="40% - Ênfase3 2 8 4" xfId="49281"/>
    <cellStyle name="40% - Ênfase3 2 8 5" xfId="49282"/>
    <cellStyle name="40% - Ênfase3 2 8 6" xfId="49283"/>
    <cellStyle name="40% - Ênfase3 2 8 7" xfId="49284"/>
    <cellStyle name="40% - Ênfase3 2 9" xfId="49285"/>
    <cellStyle name="40% - Ênfase3 2 9 2" xfId="49286"/>
    <cellStyle name="40% - Ênfase3 2 9 3" xfId="49287"/>
    <cellStyle name="40% - Ênfase3 2 9 4" xfId="49288"/>
    <cellStyle name="40% - Ênfase3 2 9 5" xfId="49289"/>
    <cellStyle name="40% - Ênfase3 2 9 6" xfId="49290"/>
    <cellStyle name="40% - Ênfase3 2 9 7" xfId="49291"/>
    <cellStyle name="40% - Ênfase3 20" xfId="180"/>
    <cellStyle name="40% - Ênfase3 20 2" xfId="49292"/>
    <cellStyle name="40% - Ênfase3 20 3" xfId="49293"/>
    <cellStyle name="40% - Ênfase3 21" xfId="181"/>
    <cellStyle name="40% - Ênfase3 22" xfId="182"/>
    <cellStyle name="40% - Ênfase3 23" xfId="49294"/>
    <cellStyle name="40% - Ênfase3 24" xfId="49295"/>
    <cellStyle name="40% - Ênfase3 24 2" xfId="49296"/>
    <cellStyle name="40% - Ênfase3 25" xfId="49297"/>
    <cellStyle name="40% - Ênfase3 25 2" xfId="49298"/>
    <cellStyle name="40% - Ênfase3 26" xfId="49299"/>
    <cellStyle name="40% - Ênfase3 26 10" xfId="49300"/>
    <cellStyle name="40% - Ênfase3 26 11" xfId="49301"/>
    <cellStyle name="40% - Ênfase3 26 12" xfId="49302"/>
    <cellStyle name="40% - Ênfase3 26 13" xfId="49303"/>
    <cellStyle name="40% - Ênfase3 26 14" xfId="49304"/>
    <cellStyle name="40% - Ênfase3 26 15" xfId="49305"/>
    <cellStyle name="40% - Ênfase3 26 16" xfId="49306"/>
    <cellStyle name="40% - Ênfase3 26 2" xfId="49307"/>
    <cellStyle name="40% - Ênfase3 26 3" xfId="49308"/>
    <cellStyle name="40% - Ênfase3 26 4" xfId="49309"/>
    <cellStyle name="40% - Ênfase3 26 5" xfId="49310"/>
    <cellStyle name="40% - Ênfase3 26 6" xfId="49311"/>
    <cellStyle name="40% - Ênfase3 26 7" xfId="49312"/>
    <cellStyle name="40% - Ênfase3 26 8" xfId="49313"/>
    <cellStyle name="40% - Ênfase3 26 9" xfId="49314"/>
    <cellStyle name="40% - Ênfase3 27" xfId="49315"/>
    <cellStyle name="40% - Ênfase3 27 10" xfId="49316"/>
    <cellStyle name="40% - Ênfase3 27 11" xfId="49317"/>
    <cellStyle name="40% - Ênfase3 27 12" xfId="49318"/>
    <cellStyle name="40% - Ênfase3 27 13" xfId="49319"/>
    <cellStyle name="40% - Ênfase3 27 14" xfId="49320"/>
    <cellStyle name="40% - Ênfase3 27 15" xfId="49321"/>
    <cellStyle name="40% - Ênfase3 27 16" xfId="49322"/>
    <cellStyle name="40% - Ênfase3 27 2" xfId="49323"/>
    <cellStyle name="40% - Ênfase3 27 3" xfId="49324"/>
    <cellStyle name="40% - Ênfase3 27 4" xfId="49325"/>
    <cellStyle name="40% - Ênfase3 27 5" xfId="49326"/>
    <cellStyle name="40% - Ênfase3 27 6" xfId="49327"/>
    <cellStyle name="40% - Ênfase3 27 7" xfId="49328"/>
    <cellStyle name="40% - Ênfase3 27 8" xfId="49329"/>
    <cellStyle name="40% - Ênfase3 27 9" xfId="49330"/>
    <cellStyle name="40% - Ênfase3 28" xfId="49331"/>
    <cellStyle name="40% - Ênfase3 28 10" xfId="49332"/>
    <cellStyle name="40% - Ênfase3 28 11" xfId="49333"/>
    <cellStyle name="40% - Ênfase3 28 12" xfId="49334"/>
    <cellStyle name="40% - Ênfase3 28 13" xfId="49335"/>
    <cellStyle name="40% - Ênfase3 28 14" xfId="49336"/>
    <cellStyle name="40% - Ênfase3 28 15" xfId="49337"/>
    <cellStyle name="40% - Ênfase3 28 16" xfId="49338"/>
    <cellStyle name="40% - Ênfase3 28 2" xfId="49339"/>
    <cellStyle name="40% - Ênfase3 28 3" xfId="49340"/>
    <cellStyle name="40% - Ênfase3 28 4" xfId="49341"/>
    <cellStyle name="40% - Ênfase3 28 5" xfId="49342"/>
    <cellStyle name="40% - Ênfase3 28 6" xfId="49343"/>
    <cellStyle name="40% - Ênfase3 28 7" xfId="49344"/>
    <cellStyle name="40% - Ênfase3 28 8" xfId="49345"/>
    <cellStyle name="40% - Ênfase3 28 9" xfId="49346"/>
    <cellStyle name="40% - Ênfase3 29" xfId="49347"/>
    <cellStyle name="40% - Ênfase3 29 10" xfId="49348"/>
    <cellStyle name="40% - Ênfase3 29 11" xfId="49349"/>
    <cellStyle name="40% - Ênfase3 29 12" xfId="49350"/>
    <cellStyle name="40% - Ênfase3 29 13" xfId="49351"/>
    <cellStyle name="40% - Ênfase3 29 14" xfId="49352"/>
    <cellStyle name="40% - Ênfase3 29 15" xfId="49353"/>
    <cellStyle name="40% - Ênfase3 29 16" xfId="49354"/>
    <cellStyle name="40% - Ênfase3 29 2" xfId="49355"/>
    <cellStyle name="40% - Ênfase3 29 3" xfId="49356"/>
    <cellStyle name="40% - Ênfase3 29 4" xfId="49357"/>
    <cellStyle name="40% - Ênfase3 29 5" xfId="49358"/>
    <cellStyle name="40% - Ênfase3 29 6" xfId="49359"/>
    <cellStyle name="40% - Ênfase3 29 7" xfId="49360"/>
    <cellStyle name="40% - Ênfase3 29 8" xfId="49361"/>
    <cellStyle name="40% - Ênfase3 29 9" xfId="49362"/>
    <cellStyle name="40% - Ênfase3 3" xfId="183"/>
    <cellStyle name="40% - Ênfase3 3 10" xfId="49363"/>
    <cellStyle name="40% - Ênfase3 3 11" xfId="49364"/>
    <cellStyle name="40% - Ênfase3 3 2" xfId="49365"/>
    <cellStyle name="40% - Ênfase3 3 3" xfId="49366"/>
    <cellStyle name="40% - Ênfase3 3 4" xfId="49367"/>
    <cellStyle name="40% - Ênfase3 3 5" xfId="49368"/>
    <cellStyle name="40% - Ênfase3 3 6" xfId="49369"/>
    <cellStyle name="40% - Ênfase3 3 7" xfId="49370"/>
    <cellStyle name="40% - Ênfase3 3 8" xfId="49371"/>
    <cellStyle name="40% - Ênfase3 3 9" xfId="49372"/>
    <cellStyle name="40% - Ênfase3 30" xfId="49373"/>
    <cellStyle name="40% - Ênfase3 31" xfId="49374"/>
    <cellStyle name="40% - Ênfase3 32" xfId="49375"/>
    <cellStyle name="40% - Ênfase3 33" xfId="49376"/>
    <cellStyle name="40% - Ênfase3 34" xfId="49377"/>
    <cellStyle name="40% - Ênfase3 35" xfId="49378"/>
    <cellStyle name="40% - Ênfase3 36" xfId="49379"/>
    <cellStyle name="40% - Ênfase3 37" xfId="49380"/>
    <cellStyle name="40% - Ênfase3 38" xfId="49381"/>
    <cellStyle name="40% - Ênfase3 39" xfId="49382"/>
    <cellStyle name="40% - Ênfase3 4" xfId="184"/>
    <cellStyle name="40% - Ênfase3 4 10" xfId="49383"/>
    <cellStyle name="40% - Ênfase3 4 11" xfId="49384"/>
    <cellStyle name="40% - Ênfase3 4 2" xfId="49385"/>
    <cellStyle name="40% - Ênfase3 4 3" xfId="49386"/>
    <cellStyle name="40% - Ênfase3 4 4" xfId="49387"/>
    <cellStyle name="40% - Ênfase3 4 5" xfId="49388"/>
    <cellStyle name="40% - Ênfase3 4 6" xfId="49389"/>
    <cellStyle name="40% - Ênfase3 4 7" xfId="49390"/>
    <cellStyle name="40% - Ênfase3 4 8" xfId="49391"/>
    <cellStyle name="40% - Ênfase3 4 9" xfId="49392"/>
    <cellStyle name="40% - Ênfase3 40" xfId="49393"/>
    <cellStyle name="40% - Ênfase3 41" xfId="49394"/>
    <cellStyle name="40% - Ênfase3 42" xfId="49395"/>
    <cellStyle name="40% - Ênfase3 43" xfId="49396"/>
    <cellStyle name="40% - Ênfase3 44" xfId="49397"/>
    <cellStyle name="40% - Ênfase3 45" xfId="49398"/>
    <cellStyle name="40% - Ênfase3 46" xfId="49399"/>
    <cellStyle name="40% - Ênfase3 47" xfId="49400"/>
    <cellStyle name="40% - Ênfase3 48" xfId="49401"/>
    <cellStyle name="40% - Ênfase3 49" xfId="49402"/>
    <cellStyle name="40% - Ênfase3 5" xfId="185"/>
    <cellStyle name="40% - Ênfase3 5 2" xfId="49403"/>
    <cellStyle name="40% - Ênfase3 5 3" xfId="49404"/>
    <cellStyle name="40% - Ênfase3 5 4" xfId="49405"/>
    <cellStyle name="40% - Ênfase3 50" xfId="49406"/>
    <cellStyle name="40% - Ênfase3 51" xfId="49407"/>
    <cellStyle name="40% - Ênfase3 52" xfId="49408"/>
    <cellStyle name="40% - Ênfase3 53" xfId="49409"/>
    <cellStyle name="40% - Ênfase3 54" xfId="49410"/>
    <cellStyle name="40% - Ênfase3 55" xfId="49411"/>
    <cellStyle name="40% - Ênfase3 56" xfId="49412"/>
    <cellStyle name="40% - Ênfase3 57" xfId="49413"/>
    <cellStyle name="40% - Ênfase3 58" xfId="49414"/>
    <cellStyle name="40% - Ênfase3 59" xfId="49415"/>
    <cellStyle name="40% - Ênfase3 6" xfId="186"/>
    <cellStyle name="40% - Ênfase3 6 2" xfId="49416"/>
    <cellStyle name="40% - Ênfase3 6 3" xfId="49417"/>
    <cellStyle name="40% - Ênfase3 6 4" xfId="49418"/>
    <cellStyle name="40% - Ênfase3 60" xfId="49419"/>
    <cellStyle name="40% - Ênfase3 61" xfId="49420"/>
    <cellStyle name="40% - Ênfase3 62" xfId="49421"/>
    <cellStyle name="40% - Ênfase3 63" xfId="49422"/>
    <cellStyle name="40% - Ênfase3 64" xfId="49423"/>
    <cellStyle name="40% - Ênfase3 65" xfId="49424"/>
    <cellStyle name="40% - Ênfase3 66" xfId="49425"/>
    <cellStyle name="40% - Ênfase3 67" xfId="49426"/>
    <cellStyle name="40% - Ênfase3 68" xfId="49427"/>
    <cellStyle name="40% - Ênfase3 69" xfId="49428"/>
    <cellStyle name="40% - Ênfase3 7" xfId="187"/>
    <cellStyle name="40% - Ênfase3 7 2" xfId="49429"/>
    <cellStyle name="40% - Ênfase3 7 3" xfId="49430"/>
    <cellStyle name="40% - Ênfase3 7 4" xfId="49431"/>
    <cellStyle name="40% - Ênfase3 70" xfId="49432"/>
    <cellStyle name="40% - Ênfase3 71" xfId="49433"/>
    <cellStyle name="40% - Ênfase3 72" xfId="49434"/>
    <cellStyle name="40% - Ênfase3 73" xfId="49435"/>
    <cellStyle name="40% - Ênfase3 74" xfId="49436"/>
    <cellStyle name="40% - Ênfase3 75" xfId="49437"/>
    <cellStyle name="40% - Ênfase3 76" xfId="49438"/>
    <cellStyle name="40% - Ênfase3 77" xfId="49439"/>
    <cellStyle name="40% - Ênfase3 78" xfId="49440"/>
    <cellStyle name="40% - Ênfase3 79" xfId="49441"/>
    <cellStyle name="40% - Ênfase3 8" xfId="188"/>
    <cellStyle name="40% - Ênfase3 8 2" xfId="49442"/>
    <cellStyle name="40% - Ênfase3 8 3" xfId="49443"/>
    <cellStyle name="40% - Ênfase3 8 4" xfId="49444"/>
    <cellStyle name="40% - Ênfase3 80" xfId="49445"/>
    <cellStyle name="40% - Ênfase3 81" xfId="49446"/>
    <cellStyle name="40% - Ênfase3 82" xfId="49447"/>
    <cellStyle name="40% - Ênfase3 83" xfId="49448"/>
    <cellStyle name="40% - Ênfase3 84" xfId="49449"/>
    <cellStyle name="40% - Ênfase3 85" xfId="49450"/>
    <cellStyle name="40% - Ênfase3 86" xfId="49451"/>
    <cellStyle name="40% - Ênfase3 87" xfId="49452"/>
    <cellStyle name="40% - Ênfase3 88" xfId="49453"/>
    <cellStyle name="40% - Ênfase3 89" xfId="49454"/>
    <cellStyle name="40% - Ênfase3 9" xfId="189"/>
    <cellStyle name="40% - Ênfase3 90" xfId="49455"/>
    <cellStyle name="40% - Ênfase3 91" xfId="49456"/>
    <cellStyle name="40% - Ênfase3 92" xfId="49457"/>
    <cellStyle name="40% - Ênfase3 93" xfId="49458"/>
    <cellStyle name="40% - Ênfase3 94" xfId="49459"/>
    <cellStyle name="40% - Ênfase3 95" xfId="49460"/>
    <cellStyle name="40% - Ênfase3 96" xfId="49461"/>
    <cellStyle name="40% - Ênfase3 97" xfId="49462"/>
    <cellStyle name="40% - Ênfase3 98" xfId="49463"/>
    <cellStyle name="40% - Ênfase3 99" xfId="49464"/>
    <cellStyle name="40% - Ênfase4 10" xfId="190"/>
    <cellStyle name="40% - Ênfase4 10 2" xfId="49465"/>
    <cellStyle name="40% - Ênfase4 100" xfId="49466"/>
    <cellStyle name="40% - Ênfase4 101" xfId="49467"/>
    <cellStyle name="40% - Ênfase4 102" xfId="49468"/>
    <cellStyle name="40% - Ênfase4 103" xfId="49469"/>
    <cellStyle name="40% - Ênfase4 104" xfId="49470"/>
    <cellStyle name="40% - Ênfase4 105" xfId="49471"/>
    <cellStyle name="40% - Ênfase4 106" xfId="49472"/>
    <cellStyle name="40% - Ênfase4 107" xfId="49473"/>
    <cellStyle name="40% - Ênfase4 108" xfId="49474"/>
    <cellStyle name="40% - Ênfase4 109" xfId="49475"/>
    <cellStyle name="40% - Ênfase4 11" xfId="191"/>
    <cellStyle name="40% - Ênfase4 11 2" xfId="49476"/>
    <cellStyle name="40% - Ênfase4 110" xfId="49477"/>
    <cellStyle name="40% - Ênfase4 111" xfId="49478"/>
    <cellStyle name="40% - Ênfase4 112" xfId="49479"/>
    <cellStyle name="40% - Ênfase4 113" xfId="49480"/>
    <cellStyle name="40% - Ênfase4 114" xfId="49481"/>
    <cellStyle name="40% - Ênfase4 115" xfId="49482"/>
    <cellStyle name="40% - Ênfase4 116" xfId="49483"/>
    <cellStyle name="40% - Ênfase4 117" xfId="49484"/>
    <cellStyle name="40% - Ênfase4 118" xfId="49485"/>
    <cellStyle name="40% - Ênfase4 119" xfId="49486"/>
    <cellStyle name="40% - Ênfase4 12" xfId="192"/>
    <cellStyle name="40% - Ênfase4 12 2" xfId="49487"/>
    <cellStyle name="40% - Ênfase4 120" xfId="49488"/>
    <cellStyle name="40% - Ênfase4 121" xfId="49489"/>
    <cellStyle name="40% - Ênfase4 122" xfId="49490"/>
    <cellStyle name="40% - Ênfase4 123" xfId="49491"/>
    <cellStyle name="40% - Ênfase4 124" xfId="49492"/>
    <cellStyle name="40% - Ênfase4 125" xfId="49493"/>
    <cellStyle name="40% - Ênfase4 126" xfId="49494"/>
    <cellStyle name="40% - Ênfase4 127" xfId="49495"/>
    <cellStyle name="40% - Ênfase4 128" xfId="49496"/>
    <cellStyle name="40% - Ênfase4 129" xfId="49497"/>
    <cellStyle name="40% - Ênfase4 13" xfId="193"/>
    <cellStyle name="40% - Ênfase4 13 2" xfId="49498"/>
    <cellStyle name="40% - Ênfase4 130" xfId="49499"/>
    <cellStyle name="40% - Ênfase4 131" xfId="49500"/>
    <cellStyle name="40% - Ênfase4 132" xfId="49501"/>
    <cellStyle name="40% - Ênfase4 133" xfId="49502"/>
    <cellStyle name="40% - Ênfase4 134" xfId="49503"/>
    <cellStyle name="40% - Ênfase4 135" xfId="49504"/>
    <cellStyle name="40% - Ênfase4 136" xfId="49505"/>
    <cellStyle name="40% - Ênfase4 137" xfId="49506"/>
    <cellStyle name="40% - Ênfase4 138" xfId="49507"/>
    <cellStyle name="40% - Ênfase4 139" xfId="49508"/>
    <cellStyle name="40% - Ênfase4 14" xfId="194"/>
    <cellStyle name="40% - Ênfase4 140" xfId="49509"/>
    <cellStyle name="40% - Ênfase4 141" xfId="49510"/>
    <cellStyle name="40% - Ênfase4 142" xfId="49511"/>
    <cellStyle name="40% - Ênfase4 143" xfId="49512"/>
    <cellStyle name="40% - Ênfase4 144" xfId="49513"/>
    <cellStyle name="40% - Ênfase4 145" xfId="49514"/>
    <cellStyle name="40% - Ênfase4 146" xfId="49515"/>
    <cellStyle name="40% - Ênfase4 147" xfId="49516"/>
    <cellStyle name="40% - Ênfase4 148" xfId="49517"/>
    <cellStyle name="40% - Ênfase4 149" xfId="49518"/>
    <cellStyle name="40% - Ênfase4 15" xfId="195"/>
    <cellStyle name="40% - Ênfase4 15 2" xfId="49519"/>
    <cellStyle name="40% - Ênfase4 15 3" xfId="49520"/>
    <cellStyle name="40% - Ênfase4 150" xfId="49521"/>
    <cellStyle name="40% - Ênfase4 151" xfId="49522"/>
    <cellStyle name="40% - Ênfase4 152" xfId="49523"/>
    <cellStyle name="40% - Ênfase4 153" xfId="49524"/>
    <cellStyle name="40% - Ênfase4 154" xfId="49525"/>
    <cellStyle name="40% - Ênfase4 155" xfId="49526"/>
    <cellStyle name="40% - Ênfase4 156" xfId="49527"/>
    <cellStyle name="40% - Ênfase4 157" xfId="49528"/>
    <cellStyle name="40% - Ênfase4 158" xfId="49529"/>
    <cellStyle name="40% - Ênfase4 159" xfId="49530"/>
    <cellStyle name="40% - Ênfase4 16" xfId="196"/>
    <cellStyle name="40% - Ênfase4 16 2" xfId="49531"/>
    <cellStyle name="40% - Ênfase4 16 3" xfId="49532"/>
    <cellStyle name="40% - Ênfase4 160" xfId="49533"/>
    <cellStyle name="40% - Ênfase4 161" xfId="49534"/>
    <cellStyle name="40% - Ênfase4 162" xfId="49535"/>
    <cellStyle name="40% - Ênfase4 163" xfId="49536"/>
    <cellStyle name="40% - Ênfase4 164" xfId="49537"/>
    <cellStyle name="40% - Ênfase4 165" xfId="49538"/>
    <cellStyle name="40% - Ênfase4 166" xfId="49539"/>
    <cellStyle name="40% - Ênfase4 167" xfId="49540"/>
    <cellStyle name="40% - Ênfase4 168" xfId="49541"/>
    <cellStyle name="40% - Ênfase4 169" xfId="49542"/>
    <cellStyle name="40% - Ênfase4 17" xfId="197"/>
    <cellStyle name="40% - Ênfase4 17 2" xfId="49543"/>
    <cellStyle name="40% - Ênfase4 17 3" xfId="49544"/>
    <cellStyle name="40% - Ênfase4 170" xfId="49545"/>
    <cellStyle name="40% - Ênfase4 171" xfId="49546"/>
    <cellStyle name="40% - Ênfase4 172" xfId="49547"/>
    <cellStyle name="40% - Ênfase4 173" xfId="49548"/>
    <cellStyle name="40% - Ênfase4 174" xfId="49549"/>
    <cellStyle name="40% - Ênfase4 175" xfId="49550"/>
    <cellStyle name="40% - Ênfase4 176" xfId="49551"/>
    <cellStyle name="40% - Ênfase4 177" xfId="49552"/>
    <cellStyle name="40% - Ênfase4 178" xfId="49553"/>
    <cellStyle name="40% - Ênfase4 179" xfId="49554"/>
    <cellStyle name="40% - Ênfase4 18" xfId="198"/>
    <cellStyle name="40% - Ênfase4 18 2" xfId="49555"/>
    <cellStyle name="40% - Ênfase4 18 3" xfId="49556"/>
    <cellStyle name="40% - Ênfase4 180" xfId="49557"/>
    <cellStyle name="40% - Ênfase4 181" xfId="49558"/>
    <cellStyle name="40% - Ênfase4 182" xfId="49559"/>
    <cellStyle name="40% - Ênfase4 183" xfId="49560"/>
    <cellStyle name="40% - Ênfase4 184" xfId="49561"/>
    <cellStyle name="40% - Ênfase4 185" xfId="49562"/>
    <cellStyle name="40% - Ênfase4 186" xfId="49563"/>
    <cellStyle name="40% - Ênfase4 187" xfId="49564"/>
    <cellStyle name="40% - Ênfase4 188" xfId="49565"/>
    <cellStyle name="40% - Ênfase4 189" xfId="49566"/>
    <cellStyle name="40% - Ênfase4 19" xfId="199"/>
    <cellStyle name="40% - Ênfase4 19 2" xfId="49567"/>
    <cellStyle name="40% - Ênfase4 19 3" xfId="49568"/>
    <cellStyle name="40% - Ênfase4 190" xfId="49569"/>
    <cellStyle name="40% - Ênfase4 2" xfId="200"/>
    <cellStyle name="40% - Ênfase4 2 10" xfId="49570"/>
    <cellStyle name="40% - Ênfase4 2 10 2" xfId="49571"/>
    <cellStyle name="40% - Ênfase4 2 10 3" xfId="49572"/>
    <cellStyle name="40% - Ênfase4 2 10 4" xfId="49573"/>
    <cellStyle name="40% - Ênfase4 2 10 5" xfId="49574"/>
    <cellStyle name="40% - Ênfase4 2 10 6" xfId="49575"/>
    <cellStyle name="40% - Ênfase4 2 10 7" xfId="49576"/>
    <cellStyle name="40% - Ênfase4 2 11" xfId="49577"/>
    <cellStyle name="40% - Ênfase4 2 11 2" xfId="49578"/>
    <cellStyle name="40% - Ênfase4 2 11 3" xfId="49579"/>
    <cellStyle name="40% - Ênfase4 2 11 4" xfId="49580"/>
    <cellStyle name="40% - Ênfase4 2 11 5" xfId="49581"/>
    <cellStyle name="40% - Ênfase4 2 11 6" xfId="49582"/>
    <cellStyle name="40% - Ênfase4 2 11 7" xfId="49583"/>
    <cellStyle name="40% - Ênfase4 2 12" xfId="49584"/>
    <cellStyle name="40% - Ênfase4 2 13" xfId="49585"/>
    <cellStyle name="40% - Ênfase4 2 14" xfId="49586"/>
    <cellStyle name="40% - Ênfase4 2 15" xfId="49587"/>
    <cellStyle name="40% - Ênfase4 2 16" xfId="49588"/>
    <cellStyle name="40% - Ênfase4 2 17" xfId="49589"/>
    <cellStyle name="40% - Ênfase4 2 18" xfId="49590"/>
    <cellStyle name="40% - Ênfase4 2 19" xfId="49591"/>
    <cellStyle name="40% - Ênfase4 2 2" xfId="49592"/>
    <cellStyle name="40% - Ênfase4 2 20" xfId="49593"/>
    <cellStyle name="40% - Ênfase4 2 21" xfId="49594"/>
    <cellStyle name="40% - Ênfase4 2 22" xfId="49595"/>
    <cellStyle name="40% - Ênfase4 2 23" xfId="49596"/>
    <cellStyle name="40% - Ênfase4 2 24" xfId="49597"/>
    <cellStyle name="40% - Ênfase4 2 25" xfId="49598"/>
    <cellStyle name="40% - Ênfase4 2 26" xfId="49599"/>
    <cellStyle name="40% - Ênfase4 2 27" xfId="49600"/>
    <cellStyle name="40% - Ênfase4 2 28" xfId="49601"/>
    <cellStyle name="40% - Ênfase4 2 29" xfId="49602"/>
    <cellStyle name="40% - Ênfase4 2 3" xfId="49603"/>
    <cellStyle name="40% - Ênfase4 2 30" xfId="49604"/>
    <cellStyle name="40% - Ênfase4 2 31" xfId="49605"/>
    <cellStyle name="40% - Ênfase4 2 32" xfId="49606"/>
    <cellStyle name="40% - Ênfase4 2 33" xfId="49607"/>
    <cellStyle name="40% - Ênfase4 2 34" xfId="49608"/>
    <cellStyle name="40% - Ênfase4 2 35" xfId="49609"/>
    <cellStyle name="40% - Ênfase4 2 4" xfId="49610"/>
    <cellStyle name="40% - Ênfase4 2 5" xfId="49611"/>
    <cellStyle name="40% - Ênfase4 2 6" xfId="49612"/>
    <cellStyle name="40% - Ênfase4 2 7" xfId="49613"/>
    <cellStyle name="40% - Ênfase4 2 8" xfId="49614"/>
    <cellStyle name="40% - Ênfase4 2 8 2" xfId="49615"/>
    <cellStyle name="40% - Ênfase4 2 8 3" xfId="49616"/>
    <cellStyle name="40% - Ênfase4 2 8 4" xfId="49617"/>
    <cellStyle name="40% - Ênfase4 2 8 5" xfId="49618"/>
    <cellStyle name="40% - Ênfase4 2 8 6" xfId="49619"/>
    <cellStyle name="40% - Ênfase4 2 8 7" xfId="49620"/>
    <cellStyle name="40% - Ênfase4 2 9" xfId="49621"/>
    <cellStyle name="40% - Ênfase4 2 9 2" xfId="49622"/>
    <cellStyle name="40% - Ênfase4 2 9 3" xfId="49623"/>
    <cellStyle name="40% - Ênfase4 2 9 4" xfId="49624"/>
    <cellStyle name="40% - Ênfase4 2 9 5" xfId="49625"/>
    <cellStyle name="40% - Ênfase4 2 9 6" xfId="49626"/>
    <cellStyle name="40% - Ênfase4 2 9 7" xfId="49627"/>
    <cellStyle name="40% - Ênfase4 20" xfId="201"/>
    <cellStyle name="40% - Ênfase4 20 2" xfId="49628"/>
    <cellStyle name="40% - Ênfase4 20 3" xfId="49629"/>
    <cellStyle name="40% - Ênfase4 21" xfId="202"/>
    <cellStyle name="40% - Ênfase4 22" xfId="203"/>
    <cellStyle name="40% - Ênfase4 23" xfId="49630"/>
    <cellStyle name="40% - Ênfase4 24" xfId="49631"/>
    <cellStyle name="40% - Ênfase4 24 2" xfId="49632"/>
    <cellStyle name="40% - Ênfase4 25" xfId="49633"/>
    <cellStyle name="40% - Ênfase4 25 2" xfId="49634"/>
    <cellStyle name="40% - Ênfase4 26" xfId="49635"/>
    <cellStyle name="40% - Ênfase4 26 10" xfId="49636"/>
    <cellStyle name="40% - Ênfase4 26 11" xfId="49637"/>
    <cellStyle name="40% - Ênfase4 26 12" xfId="49638"/>
    <cellStyle name="40% - Ênfase4 26 13" xfId="49639"/>
    <cellStyle name="40% - Ênfase4 26 14" xfId="49640"/>
    <cellStyle name="40% - Ênfase4 26 15" xfId="49641"/>
    <cellStyle name="40% - Ênfase4 26 16" xfId="49642"/>
    <cellStyle name="40% - Ênfase4 26 2" xfId="49643"/>
    <cellStyle name="40% - Ênfase4 26 3" xfId="49644"/>
    <cellStyle name="40% - Ênfase4 26 4" xfId="49645"/>
    <cellStyle name="40% - Ênfase4 26 5" xfId="49646"/>
    <cellStyle name="40% - Ênfase4 26 6" xfId="49647"/>
    <cellStyle name="40% - Ênfase4 26 7" xfId="49648"/>
    <cellStyle name="40% - Ênfase4 26 8" xfId="49649"/>
    <cellStyle name="40% - Ênfase4 26 9" xfId="49650"/>
    <cellStyle name="40% - Ênfase4 27" xfId="49651"/>
    <cellStyle name="40% - Ênfase4 27 10" xfId="49652"/>
    <cellStyle name="40% - Ênfase4 27 11" xfId="49653"/>
    <cellStyle name="40% - Ênfase4 27 12" xfId="49654"/>
    <cellStyle name="40% - Ênfase4 27 13" xfId="49655"/>
    <cellStyle name="40% - Ênfase4 27 14" xfId="49656"/>
    <cellStyle name="40% - Ênfase4 27 15" xfId="49657"/>
    <cellStyle name="40% - Ênfase4 27 16" xfId="49658"/>
    <cellStyle name="40% - Ênfase4 27 2" xfId="49659"/>
    <cellStyle name="40% - Ênfase4 27 3" xfId="49660"/>
    <cellStyle name="40% - Ênfase4 27 4" xfId="49661"/>
    <cellStyle name="40% - Ênfase4 27 5" xfId="49662"/>
    <cellStyle name="40% - Ênfase4 27 6" xfId="49663"/>
    <cellStyle name="40% - Ênfase4 27 7" xfId="49664"/>
    <cellStyle name="40% - Ênfase4 27 8" xfId="49665"/>
    <cellStyle name="40% - Ênfase4 27 9" xfId="49666"/>
    <cellStyle name="40% - Ênfase4 28" xfId="49667"/>
    <cellStyle name="40% - Ênfase4 28 10" xfId="49668"/>
    <cellStyle name="40% - Ênfase4 28 11" xfId="49669"/>
    <cellStyle name="40% - Ênfase4 28 12" xfId="49670"/>
    <cellStyle name="40% - Ênfase4 28 13" xfId="49671"/>
    <cellStyle name="40% - Ênfase4 28 14" xfId="49672"/>
    <cellStyle name="40% - Ênfase4 28 15" xfId="49673"/>
    <cellStyle name="40% - Ênfase4 28 16" xfId="49674"/>
    <cellStyle name="40% - Ênfase4 28 2" xfId="49675"/>
    <cellStyle name="40% - Ênfase4 28 3" xfId="49676"/>
    <cellStyle name="40% - Ênfase4 28 4" xfId="49677"/>
    <cellStyle name="40% - Ênfase4 28 5" xfId="49678"/>
    <cellStyle name="40% - Ênfase4 28 6" xfId="49679"/>
    <cellStyle name="40% - Ênfase4 28 7" xfId="49680"/>
    <cellStyle name="40% - Ênfase4 28 8" xfId="49681"/>
    <cellStyle name="40% - Ênfase4 28 9" xfId="49682"/>
    <cellStyle name="40% - Ênfase4 29" xfId="49683"/>
    <cellStyle name="40% - Ênfase4 29 10" xfId="49684"/>
    <cellStyle name="40% - Ênfase4 29 11" xfId="49685"/>
    <cellStyle name="40% - Ênfase4 29 12" xfId="49686"/>
    <cellStyle name="40% - Ênfase4 29 13" xfId="49687"/>
    <cellStyle name="40% - Ênfase4 29 14" xfId="49688"/>
    <cellStyle name="40% - Ênfase4 29 15" xfId="49689"/>
    <cellStyle name="40% - Ênfase4 29 16" xfId="49690"/>
    <cellStyle name="40% - Ênfase4 29 2" xfId="49691"/>
    <cellStyle name="40% - Ênfase4 29 3" xfId="49692"/>
    <cellStyle name="40% - Ênfase4 29 4" xfId="49693"/>
    <cellStyle name="40% - Ênfase4 29 5" xfId="49694"/>
    <cellStyle name="40% - Ênfase4 29 6" xfId="49695"/>
    <cellStyle name="40% - Ênfase4 29 7" xfId="49696"/>
    <cellStyle name="40% - Ênfase4 29 8" xfId="49697"/>
    <cellStyle name="40% - Ênfase4 29 9" xfId="49698"/>
    <cellStyle name="40% - Ênfase4 3" xfId="204"/>
    <cellStyle name="40% - Ênfase4 3 10" xfId="49699"/>
    <cellStyle name="40% - Ênfase4 3 11" xfId="49700"/>
    <cellStyle name="40% - Ênfase4 3 2" xfId="49701"/>
    <cellStyle name="40% - Ênfase4 3 3" xfId="49702"/>
    <cellStyle name="40% - Ênfase4 3 4" xfId="49703"/>
    <cellStyle name="40% - Ênfase4 3 5" xfId="49704"/>
    <cellStyle name="40% - Ênfase4 3 6" xfId="49705"/>
    <cellStyle name="40% - Ênfase4 3 7" xfId="49706"/>
    <cellStyle name="40% - Ênfase4 3 8" xfId="49707"/>
    <cellStyle name="40% - Ênfase4 3 9" xfId="49708"/>
    <cellStyle name="40% - Ênfase4 30" xfId="49709"/>
    <cellStyle name="40% - Ênfase4 31" xfId="49710"/>
    <cellStyle name="40% - Ênfase4 32" xfId="49711"/>
    <cellStyle name="40% - Ênfase4 33" xfId="49712"/>
    <cellStyle name="40% - Ênfase4 34" xfId="49713"/>
    <cellStyle name="40% - Ênfase4 35" xfId="49714"/>
    <cellStyle name="40% - Ênfase4 36" xfId="49715"/>
    <cellStyle name="40% - Ênfase4 37" xfId="49716"/>
    <cellStyle name="40% - Ênfase4 38" xfId="49717"/>
    <cellStyle name="40% - Ênfase4 39" xfId="49718"/>
    <cellStyle name="40% - Ênfase4 4" xfId="205"/>
    <cellStyle name="40% - Ênfase4 4 10" xfId="49719"/>
    <cellStyle name="40% - Ênfase4 4 11" xfId="49720"/>
    <cellStyle name="40% - Ênfase4 4 2" xfId="49721"/>
    <cellStyle name="40% - Ênfase4 4 3" xfId="49722"/>
    <cellStyle name="40% - Ênfase4 4 4" xfId="49723"/>
    <cellStyle name="40% - Ênfase4 4 5" xfId="49724"/>
    <cellStyle name="40% - Ênfase4 4 6" xfId="49725"/>
    <cellStyle name="40% - Ênfase4 4 7" xfId="49726"/>
    <cellStyle name="40% - Ênfase4 4 8" xfId="49727"/>
    <cellStyle name="40% - Ênfase4 4 9" xfId="49728"/>
    <cellStyle name="40% - Ênfase4 40" xfId="49729"/>
    <cellStyle name="40% - Ênfase4 41" xfId="49730"/>
    <cellStyle name="40% - Ênfase4 42" xfId="49731"/>
    <cellStyle name="40% - Ênfase4 43" xfId="49732"/>
    <cellStyle name="40% - Ênfase4 44" xfId="49733"/>
    <cellStyle name="40% - Ênfase4 45" xfId="49734"/>
    <cellStyle name="40% - Ênfase4 46" xfId="49735"/>
    <cellStyle name="40% - Ênfase4 47" xfId="49736"/>
    <cellStyle name="40% - Ênfase4 48" xfId="49737"/>
    <cellStyle name="40% - Ênfase4 49" xfId="49738"/>
    <cellStyle name="40% - Ênfase4 5" xfId="206"/>
    <cellStyle name="40% - Ênfase4 5 2" xfId="49739"/>
    <cellStyle name="40% - Ênfase4 5 3" xfId="49740"/>
    <cellStyle name="40% - Ênfase4 5 4" xfId="49741"/>
    <cellStyle name="40% - Ênfase4 50" xfId="49742"/>
    <cellStyle name="40% - Ênfase4 51" xfId="49743"/>
    <cellStyle name="40% - Ênfase4 52" xfId="49744"/>
    <cellStyle name="40% - Ênfase4 53" xfId="49745"/>
    <cellStyle name="40% - Ênfase4 54" xfId="49746"/>
    <cellStyle name="40% - Ênfase4 55" xfId="49747"/>
    <cellStyle name="40% - Ênfase4 56" xfId="49748"/>
    <cellStyle name="40% - Ênfase4 57" xfId="49749"/>
    <cellStyle name="40% - Ênfase4 58" xfId="49750"/>
    <cellStyle name="40% - Ênfase4 59" xfId="49751"/>
    <cellStyle name="40% - Ênfase4 6" xfId="207"/>
    <cellStyle name="40% - Ênfase4 6 2" xfId="49752"/>
    <cellStyle name="40% - Ênfase4 6 3" xfId="49753"/>
    <cellStyle name="40% - Ênfase4 6 4" xfId="49754"/>
    <cellStyle name="40% - Ênfase4 60" xfId="49755"/>
    <cellStyle name="40% - Ênfase4 61" xfId="49756"/>
    <cellStyle name="40% - Ênfase4 62" xfId="49757"/>
    <cellStyle name="40% - Ênfase4 63" xfId="49758"/>
    <cellStyle name="40% - Ênfase4 64" xfId="49759"/>
    <cellStyle name="40% - Ênfase4 65" xfId="49760"/>
    <cellStyle name="40% - Ênfase4 66" xfId="49761"/>
    <cellStyle name="40% - Ênfase4 67" xfId="49762"/>
    <cellStyle name="40% - Ênfase4 68" xfId="49763"/>
    <cellStyle name="40% - Ênfase4 69" xfId="49764"/>
    <cellStyle name="40% - Ênfase4 7" xfId="208"/>
    <cellStyle name="40% - Ênfase4 7 2" xfId="49765"/>
    <cellStyle name="40% - Ênfase4 7 3" xfId="49766"/>
    <cellStyle name="40% - Ênfase4 7 4" xfId="49767"/>
    <cellStyle name="40% - Ênfase4 70" xfId="49768"/>
    <cellStyle name="40% - Ênfase4 71" xfId="49769"/>
    <cellStyle name="40% - Ênfase4 72" xfId="49770"/>
    <cellStyle name="40% - Ênfase4 73" xfId="49771"/>
    <cellStyle name="40% - Ênfase4 74" xfId="49772"/>
    <cellStyle name="40% - Ênfase4 75" xfId="49773"/>
    <cellStyle name="40% - Ênfase4 76" xfId="49774"/>
    <cellStyle name="40% - Ênfase4 77" xfId="49775"/>
    <cellStyle name="40% - Ênfase4 78" xfId="49776"/>
    <cellStyle name="40% - Ênfase4 79" xfId="49777"/>
    <cellStyle name="40% - Ênfase4 8" xfId="209"/>
    <cellStyle name="40% - Ênfase4 8 2" xfId="49778"/>
    <cellStyle name="40% - Ênfase4 8 3" xfId="49779"/>
    <cellStyle name="40% - Ênfase4 8 4" xfId="49780"/>
    <cellStyle name="40% - Ênfase4 80" xfId="49781"/>
    <cellStyle name="40% - Ênfase4 81" xfId="49782"/>
    <cellStyle name="40% - Ênfase4 82" xfId="49783"/>
    <cellStyle name="40% - Ênfase4 83" xfId="49784"/>
    <cellStyle name="40% - Ênfase4 84" xfId="49785"/>
    <cellStyle name="40% - Ênfase4 85" xfId="49786"/>
    <cellStyle name="40% - Ênfase4 86" xfId="49787"/>
    <cellStyle name="40% - Ênfase4 87" xfId="49788"/>
    <cellStyle name="40% - Ênfase4 88" xfId="49789"/>
    <cellStyle name="40% - Ênfase4 89" xfId="49790"/>
    <cellStyle name="40% - Ênfase4 9" xfId="210"/>
    <cellStyle name="40% - Ênfase4 90" xfId="49791"/>
    <cellStyle name="40% - Ênfase4 91" xfId="49792"/>
    <cellStyle name="40% - Ênfase4 92" xfId="49793"/>
    <cellStyle name="40% - Ênfase4 93" xfId="49794"/>
    <cellStyle name="40% - Ênfase4 94" xfId="49795"/>
    <cellStyle name="40% - Ênfase4 95" xfId="49796"/>
    <cellStyle name="40% - Ênfase4 96" xfId="49797"/>
    <cellStyle name="40% - Ênfase4 97" xfId="49798"/>
    <cellStyle name="40% - Ênfase4 98" xfId="49799"/>
    <cellStyle name="40% - Ênfase4 99" xfId="49800"/>
    <cellStyle name="40% - Ênfase5 10" xfId="211"/>
    <cellStyle name="40% - Ênfase5 10 2" xfId="49801"/>
    <cellStyle name="40% - Ênfase5 100" xfId="49802"/>
    <cellStyle name="40% - Ênfase5 101" xfId="49803"/>
    <cellStyle name="40% - Ênfase5 102" xfId="49804"/>
    <cellStyle name="40% - Ênfase5 103" xfId="49805"/>
    <cellStyle name="40% - Ênfase5 104" xfId="49806"/>
    <cellStyle name="40% - Ênfase5 105" xfId="49807"/>
    <cellStyle name="40% - Ênfase5 106" xfId="49808"/>
    <cellStyle name="40% - Ênfase5 107" xfId="49809"/>
    <cellStyle name="40% - Ênfase5 108" xfId="49810"/>
    <cellStyle name="40% - Ênfase5 109" xfId="49811"/>
    <cellStyle name="40% - Ênfase5 11" xfId="212"/>
    <cellStyle name="40% - Ênfase5 11 2" xfId="49812"/>
    <cellStyle name="40% - Ênfase5 110" xfId="49813"/>
    <cellStyle name="40% - Ênfase5 111" xfId="49814"/>
    <cellStyle name="40% - Ênfase5 112" xfId="49815"/>
    <cellStyle name="40% - Ênfase5 113" xfId="49816"/>
    <cellStyle name="40% - Ênfase5 114" xfId="49817"/>
    <cellStyle name="40% - Ênfase5 115" xfId="49818"/>
    <cellStyle name="40% - Ênfase5 116" xfId="49819"/>
    <cellStyle name="40% - Ênfase5 117" xfId="49820"/>
    <cellStyle name="40% - Ênfase5 118" xfId="49821"/>
    <cellStyle name="40% - Ênfase5 119" xfId="49822"/>
    <cellStyle name="40% - Ênfase5 12" xfId="213"/>
    <cellStyle name="40% - Ênfase5 12 2" xfId="49823"/>
    <cellStyle name="40% - Ênfase5 120" xfId="49824"/>
    <cellStyle name="40% - Ênfase5 121" xfId="49825"/>
    <cellStyle name="40% - Ênfase5 122" xfId="49826"/>
    <cellStyle name="40% - Ênfase5 123" xfId="49827"/>
    <cellStyle name="40% - Ênfase5 124" xfId="49828"/>
    <cellStyle name="40% - Ênfase5 125" xfId="49829"/>
    <cellStyle name="40% - Ênfase5 126" xfId="49830"/>
    <cellStyle name="40% - Ênfase5 127" xfId="49831"/>
    <cellStyle name="40% - Ênfase5 128" xfId="49832"/>
    <cellStyle name="40% - Ênfase5 129" xfId="49833"/>
    <cellStyle name="40% - Ênfase5 13" xfId="214"/>
    <cellStyle name="40% - Ênfase5 13 2" xfId="49834"/>
    <cellStyle name="40% - Ênfase5 130" xfId="49835"/>
    <cellStyle name="40% - Ênfase5 131" xfId="49836"/>
    <cellStyle name="40% - Ênfase5 132" xfId="49837"/>
    <cellStyle name="40% - Ênfase5 133" xfId="49838"/>
    <cellStyle name="40% - Ênfase5 134" xfId="49839"/>
    <cellStyle name="40% - Ênfase5 135" xfId="49840"/>
    <cellStyle name="40% - Ênfase5 136" xfId="49841"/>
    <cellStyle name="40% - Ênfase5 137" xfId="49842"/>
    <cellStyle name="40% - Ênfase5 138" xfId="49843"/>
    <cellStyle name="40% - Ênfase5 139" xfId="49844"/>
    <cellStyle name="40% - Ênfase5 14" xfId="215"/>
    <cellStyle name="40% - Ênfase5 140" xfId="49845"/>
    <cellStyle name="40% - Ênfase5 141" xfId="49846"/>
    <cellStyle name="40% - Ênfase5 142" xfId="49847"/>
    <cellStyle name="40% - Ênfase5 143" xfId="49848"/>
    <cellStyle name="40% - Ênfase5 144" xfId="49849"/>
    <cellStyle name="40% - Ênfase5 145" xfId="49850"/>
    <cellStyle name="40% - Ênfase5 146" xfId="49851"/>
    <cellStyle name="40% - Ênfase5 147" xfId="49852"/>
    <cellStyle name="40% - Ênfase5 148" xfId="49853"/>
    <cellStyle name="40% - Ênfase5 149" xfId="49854"/>
    <cellStyle name="40% - Ênfase5 15" xfId="216"/>
    <cellStyle name="40% - Ênfase5 15 2" xfId="49855"/>
    <cellStyle name="40% - Ênfase5 15 3" xfId="49856"/>
    <cellStyle name="40% - Ênfase5 150" xfId="49857"/>
    <cellStyle name="40% - Ênfase5 151" xfId="49858"/>
    <cellStyle name="40% - Ênfase5 152" xfId="49859"/>
    <cellStyle name="40% - Ênfase5 153" xfId="49860"/>
    <cellStyle name="40% - Ênfase5 154" xfId="49861"/>
    <cellStyle name="40% - Ênfase5 155" xfId="49862"/>
    <cellStyle name="40% - Ênfase5 156" xfId="49863"/>
    <cellStyle name="40% - Ênfase5 157" xfId="49864"/>
    <cellStyle name="40% - Ênfase5 158" xfId="49865"/>
    <cellStyle name="40% - Ênfase5 159" xfId="49866"/>
    <cellStyle name="40% - Ênfase5 16" xfId="217"/>
    <cellStyle name="40% - Ênfase5 16 2" xfId="49867"/>
    <cellStyle name="40% - Ênfase5 16 3" xfId="49868"/>
    <cellStyle name="40% - Ênfase5 160" xfId="49869"/>
    <cellStyle name="40% - Ênfase5 161" xfId="49870"/>
    <cellStyle name="40% - Ênfase5 162" xfId="49871"/>
    <cellStyle name="40% - Ênfase5 163" xfId="49872"/>
    <cellStyle name="40% - Ênfase5 164" xfId="49873"/>
    <cellStyle name="40% - Ênfase5 165" xfId="49874"/>
    <cellStyle name="40% - Ênfase5 166" xfId="49875"/>
    <cellStyle name="40% - Ênfase5 167" xfId="49876"/>
    <cellStyle name="40% - Ênfase5 168" xfId="49877"/>
    <cellStyle name="40% - Ênfase5 169" xfId="49878"/>
    <cellStyle name="40% - Ênfase5 17" xfId="218"/>
    <cellStyle name="40% - Ênfase5 17 2" xfId="49879"/>
    <cellStyle name="40% - Ênfase5 17 3" xfId="49880"/>
    <cellStyle name="40% - Ênfase5 170" xfId="49881"/>
    <cellStyle name="40% - Ênfase5 171" xfId="49882"/>
    <cellStyle name="40% - Ênfase5 172" xfId="49883"/>
    <cellStyle name="40% - Ênfase5 173" xfId="49884"/>
    <cellStyle name="40% - Ênfase5 174" xfId="49885"/>
    <cellStyle name="40% - Ênfase5 175" xfId="49886"/>
    <cellStyle name="40% - Ênfase5 176" xfId="49887"/>
    <cellStyle name="40% - Ênfase5 177" xfId="49888"/>
    <cellStyle name="40% - Ênfase5 178" xfId="49889"/>
    <cellStyle name="40% - Ênfase5 179" xfId="49890"/>
    <cellStyle name="40% - Ênfase5 18" xfId="219"/>
    <cellStyle name="40% - Ênfase5 18 2" xfId="49891"/>
    <cellStyle name="40% - Ênfase5 18 3" xfId="49892"/>
    <cellStyle name="40% - Ênfase5 180" xfId="49893"/>
    <cellStyle name="40% - Ênfase5 181" xfId="49894"/>
    <cellStyle name="40% - Ênfase5 182" xfId="49895"/>
    <cellStyle name="40% - Ênfase5 183" xfId="49896"/>
    <cellStyle name="40% - Ênfase5 184" xfId="49897"/>
    <cellStyle name="40% - Ênfase5 185" xfId="49898"/>
    <cellStyle name="40% - Ênfase5 186" xfId="49899"/>
    <cellStyle name="40% - Ênfase5 187" xfId="49900"/>
    <cellStyle name="40% - Ênfase5 188" xfId="49901"/>
    <cellStyle name="40% - Ênfase5 189" xfId="49902"/>
    <cellStyle name="40% - Ênfase5 19" xfId="220"/>
    <cellStyle name="40% - Ênfase5 19 2" xfId="49903"/>
    <cellStyle name="40% - Ênfase5 19 3" xfId="49904"/>
    <cellStyle name="40% - Ênfase5 190" xfId="49905"/>
    <cellStyle name="40% - Ênfase5 2" xfId="221"/>
    <cellStyle name="40% - Ênfase5 2 10" xfId="49906"/>
    <cellStyle name="40% - Ênfase5 2 10 2" xfId="49907"/>
    <cellStyle name="40% - Ênfase5 2 10 3" xfId="49908"/>
    <cellStyle name="40% - Ênfase5 2 10 4" xfId="49909"/>
    <cellStyle name="40% - Ênfase5 2 10 5" xfId="49910"/>
    <cellStyle name="40% - Ênfase5 2 10 6" xfId="49911"/>
    <cellStyle name="40% - Ênfase5 2 10 7" xfId="49912"/>
    <cellStyle name="40% - Ênfase5 2 11" xfId="49913"/>
    <cellStyle name="40% - Ênfase5 2 11 2" xfId="49914"/>
    <cellStyle name="40% - Ênfase5 2 11 3" xfId="49915"/>
    <cellStyle name="40% - Ênfase5 2 11 4" xfId="49916"/>
    <cellStyle name="40% - Ênfase5 2 11 5" xfId="49917"/>
    <cellStyle name="40% - Ênfase5 2 11 6" xfId="49918"/>
    <cellStyle name="40% - Ênfase5 2 11 7" xfId="49919"/>
    <cellStyle name="40% - Ênfase5 2 12" xfId="49920"/>
    <cellStyle name="40% - Ênfase5 2 13" xfId="49921"/>
    <cellStyle name="40% - Ênfase5 2 14" xfId="49922"/>
    <cellStyle name="40% - Ênfase5 2 15" xfId="49923"/>
    <cellStyle name="40% - Ênfase5 2 16" xfId="49924"/>
    <cellStyle name="40% - Ênfase5 2 17" xfId="49925"/>
    <cellStyle name="40% - Ênfase5 2 18" xfId="49926"/>
    <cellStyle name="40% - Ênfase5 2 19" xfId="49927"/>
    <cellStyle name="40% - Ênfase5 2 2" xfId="49928"/>
    <cellStyle name="40% - Ênfase5 2 20" xfId="49929"/>
    <cellStyle name="40% - Ênfase5 2 21" xfId="49930"/>
    <cellStyle name="40% - Ênfase5 2 22" xfId="49931"/>
    <cellStyle name="40% - Ênfase5 2 23" xfId="49932"/>
    <cellStyle name="40% - Ênfase5 2 24" xfId="49933"/>
    <cellStyle name="40% - Ênfase5 2 25" xfId="49934"/>
    <cellStyle name="40% - Ênfase5 2 26" xfId="49935"/>
    <cellStyle name="40% - Ênfase5 2 27" xfId="49936"/>
    <cellStyle name="40% - Ênfase5 2 28" xfId="49937"/>
    <cellStyle name="40% - Ênfase5 2 29" xfId="49938"/>
    <cellStyle name="40% - Ênfase5 2 3" xfId="49939"/>
    <cellStyle name="40% - Ênfase5 2 30" xfId="49940"/>
    <cellStyle name="40% - Ênfase5 2 31" xfId="49941"/>
    <cellStyle name="40% - Ênfase5 2 32" xfId="49942"/>
    <cellStyle name="40% - Ênfase5 2 33" xfId="49943"/>
    <cellStyle name="40% - Ênfase5 2 34" xfId="49944"/>
    <cellStyle name="40% - Ênfase5 2 35" xfId="49945"/>
    <cellStyle name="40% - Ênfase5 2 4" xfId="49946"/>
    <cellStyle name="40% - Ênfase5 2 5" xfId="49947"/>
    <cellStyle name="40% - Ênfase5 2 6" xfId="49948"/>
    <cellStyle name="40% - Ênfase5 2 7" xfId="49949"/>
    <cellStyle name="40% - Ênfase5 2 8" xfId="49950"/>
    <cellStyle name="40% - Ênfase5 2 8 2" xfId="49951"/>
    <cellStyle name="40% - Ênfase5 2 8 3" xfId="49952"/>
    <cellStyle name="40% - Ênfase5 2 8 4" xfId="49953"/>
    <cellStyle name="40% - Ênfase5 2 8 5" xfId="49954"/>
    <cellStyle name="40% - Ênfase5 2 8 6" xfId="49955"/>
    <cellStyle name="40% - Ênfase5 2 8 7" xfId="49956"/>
    <cellStyle name="40% - Ênfase5 2 9" xfId="49957"/>
    <cellStyle name="40% - Ênfase5 2 9 2" xfId="49958"/>
    <cellStyle name="40% - Ênfase5 2 9 3" xfId="49959"/>
    <cellStyle name="40% - Ênfase5 2 9 4" xfId="49960"/>
    <cellStyle name="40% - Ênfase5 2 9 5" xfId="49961"/>
    <cellStyle name="40% - Ênfase5 2 9 6" xfId="49962"/>
    <cellStyle name="40% - Ênfase5 2 9 7" xfId="49963"/>
    <cellStyle name="40% - Ênfase5 20" xfId="222"/>
    <cellStyle name="40% - Ênfase5 20 2" xfId="49964"/>
    <cellStyle name="40% - Ênfase5 20 3" xfId="49965"/>
    <cellStyle name="40% - Ênfase5 21" xfId="223"/>
    <cellStyle name="40% - Ênfase5 22" xfId="224"/>
    <cellStyle name="40% - Ênfase5 23" xfId="49966"/>
    <cellStyle name="40% - Ênfase5 24" xfId="49967"/>
    <cellStyle name="40% - Ênfase5 24 2" xfId="49968"/>
    <cellStyle name="40% - Ênfase5 25" xfId="49969"/>
    <cellStyle name="40% - Ênfase5 25 2" xfId="49970"/>
    <cellStyle name="40% - Ênfase5 26" xfId="49971"/>
    <cellStyle name="40% - Ênfase5 26 10" xfId="49972"/>
    <cellStyle name="40% - Ênfase5 26 11" xfId="49973"/>
    <cellStyle name="40% - Ênfase5 26 12" xfId="49974"/>
    <cellStyle name="40% - Ênfase5 26 13" xfId="49975"/>
    <cellStyle name="40% - Ênfase5 26 14" xfId="49976"/>
    <cellStyle name="40% - Ênfase5 26 15" xfId="49977"/>
    <cellStyle name="40% - Ênfase5 26 16" xfId="49978"/>
    <cellStyle name="40% - Ênfase5 26 2" xfId="49979"/>
    <cellStyle name="40% - Ênfase5 26 3" xfId="49980"/>
    <cellStyle name="40% - Ênfase5 26 4" xfId="49981"/>
    <cellStyle name="40% - Ênfase5 26 5" xfId="49982"/>
    <cellStyle name="40% - Ênfase5 26 6" xfId="49983"/>
    <cellStyle name="40% - Ênfase5 26 7" xfId="49984"/>
    <cellStyle name="40% - Ênfase5 26 8" xfId="49985"/>
    <cellStyle name="40% - Ênfase5 26 9" xfId="49986"/>
    <cellStyle name="40% - Ênfase5 27" xfId="49987"/>
    <cellStyle name="40% - Ênfase5 27 10" xfId="49988"/>
    <cellStyle name="40% - Ênfase5 27 11" xfId="49989"/>
    <cellStyle name="40% - Ênfase5 27 12" xfId="49990"/>
    <cellStyle name="40% - Ênfase5 27 13" xfId="49991"/>
    <cellStyle name="40% - Ênfase5 27 14" xfId="49992"/>
    <cellStyle name="40% - Ênfase5 27 15" xfId="49993"/>
    <cellStyle name="40% - Ênfase5 27 16" xfId="49994"/>
    <cellStyle name="40% - Ênfase5 27 2" xfId="49995"/>
    <cellStyle name="40% - Ênfase5 27 3" xfId="49996"/>
    <cellStyle name="40% - Ênfase5 27 4" xfId="49997"/>
    <cellStyle name="40% - Ênfase5 27 5" xfId="49998"/>
    <cellStyle name="40% - Ênfase5 27 6" xfId="49999"/>
    <cellStyle name="40% - Ênfase5 27 7" xfId="50000"/>
    <cellStyle name="40% - Ênfase5 27 8" xfId="50001"/>
    <cellStyle name="40% - Ênfase5 27 9" xfId="50002"/>
    <cellStyle name="40% - Ênfase5 28" xfId="50003"/>
    <cellStyle name="40% - Ênfase5 28 10" xfId="50004"/>
    <cellStyle name="40% - Ênfase5 28 11" xfId="50005"/>
    <cellStyle name="40% - Ênfase5 28 12" xfId="50006"/>
    <cellStyle name="40% - Ênfase5 28 13" xfId="50007"/>
    <cellStyle name="40% - Ênfase5 28 14" xfId="50008"/>
    <cellStyle name="40% - Ênfase5 28 15" xfId="50009"/>
    <cellStyle name="40% - Ênfase5 28 16" xfId="50010"/>
    <cellStyle name="40% - Ênfase5 28 2" xfId="50011"/>
    <cellStyle name="40% - Ênfase5 28 3" xfId="50012"/>
    <cellStyle name="40% - Ênfase5 28 4" xfId="50013"/>
    <cellStyle name="40% - Ênfase5 28 5" xfId="50014"/>
    <cellStyle name="40% - Ênfase5 28 6" xfId="50015"/>
    <cellStyle name="40% - Ênfase5 28 7" xfId="50016"/>
    <cellStyle name="40% - Ênfase5 28 8" xfId="50017"/>
    <cellStyle name="40% - Ênfase5 28 9" xfId="50018"/>
    <cellStyle name="40% - Ênfase5 29" xfId="50019"/>
    <cellStyle name="40% - Ênfase5 29 10" xfId="50020"/>
    <cellStyle name="40% - Ênfase5 29 11" xfId="50021"/>
    <cellStyle name="40% - Ênfase5 29 12" xfId="50022"/>
    <cellStyle name="40% - Ênfase5 29 13" xfId="50023"/>
    <cellStyle name="40% - Ênfase5 29 14" xfId="50024"/>
    <cellStyle name="40% - Ênfase5 29 15" xfId="50025"/>
    <cellStyle name="40% - Ênfase5 29 16" xfId="50026"/>
    <cellStyle name="40% - Ênfase5 29 2" xfId="50027"/>
    <cellStyle name="40% - Ênfase5 29 3" xfId="50028"/>
    <cellStyle name="40% - Ênfase5 29 4" xfId="50029"/>
    <cellStyle name="40% - Ênfase5 29 5" xfId="50030"/>
    <cellStyle name="40% - Ênfase5 29 6" xfId="50031"/>
    <cellStyle name="40% - Ênfase5 29 7" xfId="50032"/>
    <cellStyle name="40% - Ênfase5 29 8" xfId="50033"/>
    <cellStyle name="40% - Ênfase5 29 9" xfId="50034"/>
    <cellStyle name="40% - Ênfase5 3" xfId="225"/>
    <cellStyle name="40% - Ênfase5 3 10" xfId="50035"/>
    <cellStyle name="40% - Ênfase5 3 11" xfId="50036"/>
    <cellStyle name="40% - Ênfase5 3 2" xfId="50037"/>
    <cellStyle name="40% - Ênfase5 3 3" xfId="50038"/>
    <cellStyle name="40% - Ênfase5 3 4" xfId="50039"/>
    <cellStyle name="40% - Ênfase5 3 5" xfId="50040"/>
    <cellStyle name="40% - Ênfase5 3 6" xfId="50041"/>
    <cellStyle name="40% - Ênfase5 3 7" xfId="50042"/>
    <cellStyle name="40% - Ênfase5 3 8" xfId="50043"/>
    <cellStyle name="40% - Ênfase5 3 9" xfId="50044"/>
    <cellStyle name="40% - Ênfase5 30" xfId="50045"/>
    <cellStyle name="40% - Ênfase5 31" xfId="50046"/>
    <cellStyle name="40% - Ênfase5 32" xfId="50047"/>
    <cellStyle name="40% - Ênfase5 33" xfId="50048"/>
    <cellStyle name="40% - Ênfase5 34" xfId="50049"/>
    <cellStyle name="40% - Ênfase5 35" xfId="50050"/>
    <cellStyle name="40% - Ênfase5 36" xfId="50051"/>
    <cellStyle name="40% - Ênfase5 37" xfId="50052"/>
    <cellStyle name="40% - Ênfase5 38" xfId="50053"/>
    <cellStyle name="40% - Ênfase5 39" xfId="50054"/>
    <cellStyle name="40% - Ênfase5 4" xfId="226"/>
    <cellStyle name="40% - Ênfase5 4 10" xfId="50055"/>
    <cellStyle name="40% - Ênfase5 4 11" xfId="50056"/>
    <cellStyle name="40% - Ênfase5 4 2" xfId="50057"/>
    <cellStyle name="40% - Ênfase5 4 3" xfId="50058"/>
    <cellStyle name="40% - Ênfase5 4 4" xfId="50059"/>
    <cellStyle name="40% - Ênfase5 4 5" xfId="50060"/>
    <cellStyle name="40% - Ênfase5 4 6" xfId="50061"/>
    <cellStyle name="40% - Ênfase5 4 7" xfId="50062"/>
    <cellStyle name="40% - Ênfase5 4 8" xfId="50063"/>
    <cellStyle name="40% - Ênfase5 4 9" xfId="50064"/>
    <cellStyle name="40% - Ênfase5 40" xfId="50065"/>
    <cellStyle name="40% - Ênfase5 41" xfId="50066"/>
    <cellStyle name="40% - Ênfase5 42" xfId="50067"/>
    <cellStyle name="40% - Ênfase5 43" xfId="50068"/>
    <cellStyle name="40% - Ênfase5 44" xfId="50069"/>
    <cellStyle name="40% - Ênfase5 45" xfId="50070"/>
    <cellStyle name="40% - Ênfase5 46" xfId="50071"/>
    <cellStyle name="40% - Ênfase5 47" xfId="50072"/>
    <cellStyle name="40% - Ênfase5 48" xfId="50073"/>
    <cellStyle name="40% - Ênfase5 49" xfId="50074"/>
    <cellStyle name="40% - Ênfase5 5" xfId="227"/>
    <cellStyle name="40% - Ênfase5 5 2" xfId="50075"/>
    <cellStyle name="40% - Ênfase5 5 3" xfId="50076"/>
    <cellStyle name="40% - Ênfase5 5 4" xfId="50077"/>
    <cellStyle name="40% - Ênfase5 50" xfId="50078"/>
    <cellStyle name="40% - Ênfase5 51" xfId="50079"/>
    <cellStyle name="40% - Ênfase5 52" xfId="50080"/>
    <cellStyle name="40% - Ênfase5 53" xfId="50081"/>
    <cellStyle name="40% - Ênfase5 54" xfId="50082"/>
    <cellStyle name="40% - Ênfase5 55" xfId="50083"/>
    <cellStyle name="40% - Ênfase5 56" xfId="50084"/>
    <cellStyle name="40% - Ênfase5 57" xfId="50085"/>
    <cellStyle name="40% - Ênfase5 58" xfId="50086"/>
    <cellStyle name="40% - Ênfase5 59" xfId="50087"/>
    <cellStyle name="40% - Ênfase5 6" xfId="228"/>
    <cellStyle name="40% - Ênfase5 6 2" xfId="50088"/>
    <cellStyle name="40% - Ênfase5 6 3" xfId="50089"/>
    <cellStyle name="40% - Ênfase5 6 4" xfId="50090"/>
    <cellStyle name="40% - Ênfase5 60" xfId="50091"/>
    <cellStyle name="40% - Ênfase5 61" xfId="50092"/>
    <cellStyle name="40% - Ênfase5 62" xfId="50093"/>
    <cellStyle name="40% - Ênfase5 63" xfId="50094"/>
    <cellStyle name="40% - Ênfase5 64" xfId="50095"/>
    <cellStyle name="40% - Ênfase5 65" xfId="50096"/>
    <cellStyle name="40% - Ênfase5 66" xfId="50097"/>
    <cellStyle name="40% - Ênfase5 67" xfId="50098"/>
    <cellStyle name="40% - Ênfase5 68" xfId="50099"/>
    <cellStyle name="40% - Ênfase5 69" xfId="50100"/>
    <cellStyle name="40% - Ênfase5 7" xfId="229"/>
    <cellStyle name="40% - Ênfase5 7 2" xfId="50101"/>
    <cellStyle name="40% - Ênfase5 7 3" xfId="50102"/>
    <cellStyle name="40% - Ênfase5 7 4" xfId="50103"/>
    <cellStyle name="40% - Ênfase5 70" xfId="50104"/>
    <cellStyle name="40% - Ênfase5 71" xfId="50105"/>
    <cellStyle name="40% - Ênfase5 72" xfId="50106"/>
    <cellStyle name="40% - Ênfase5 73" xfId="50107"/>
    <cellStyle name="40% - Ênfase5 74" xfId="50108"/>
    <cellStyle name="40% - Ênfase5 75" xfId="50109"/>
    <cellStyle name="40% - Ênfase5 76" xfId="50110"/>
    <cellStyle name="40% - Ênfase5 77" xfId="50111"/>
    <cellStyle name="40% - Ênfase5 78" xfId="50112"/>
    <cellStyle name="40% - Ênfase5 79" xfId="50113"/>
    <cellStyle name="40% - Ênfase5 8" xfId="230"/>
    <cellStyle name="40% - Ênfase5 8 2" xfId="50114"/>
    <cellStyle name="40% - Ênfase5 8 3" xfId="50115"/>
    <cellStyle name="40% - Ênfase5 8 4" xfId="50116"/>
    <cellStyle name="40% - Ênfase5 80" xfId="50117"/>
    <cellStyle name="40% - Ênfase5 81" xfId="50118"/>
    <cellStyle name="40% - Ênfase5 82" xfId="50119"/>
    <cellStyle name="40% - Ênfase5 83" xfId="50120"/>
    <cellStyle name="40% - Ênfase5 84" xfId="50121"/>
    <cellStyle name="40% - Ênfase5 85" xfId="50122"/>
    <cellStyle name="40% - Ênfase5 86" xfId="50123"/>
    <cellStyle name="40% - Ênfase5 87" xfId="50124"/>
    <cellStyle name="40% - Ênfase5 88" xfId="50125"/>
    <cellStyle name="40% - Ênfase5 89" xfId="50126"/>
    <cellStyle name="40% - Ênfase5 9" xfId="231"/>
    <cellStyle name="40% - Ênfase5 90" xfId="50127"/>
    <cellStyle name="40% - Ênfase5 91" xfId="50128"/>
    <cellStyle name="40% - Ênfase5 92" xfId="50129"/>
    <cellStyle name="40% - Ênfase5 93" xfId="50130"/>
    <cellStyle name="40% - Ênfase5 94" xfId="50131"/>
    <cellStyle name="40% - Ênfase5 95" xfId="50132"/>
    <cellStyle name="40% - Ênfase5 96" xfId="50133"/>
    <cellStyle name="40% - Ênfase5 97" xfId="50134"/>
    <cellStyle name="40% - Ênfase5 98" xfId="50135"/>
    <cellStyle name="40% - Ênfase5 99" xfId="50136"/>
    <cellStyle name="40% - Ênfase6 10" xfId="232"/>
    <cellStyle name="40% - Ênfase6 10 2" xfId="50137"/>
    <cellStyle name="40% - Ênfase6 100" xfId="50138"/>
    <cellStyle name="40% - Ênfase6 101" xfId="50139"/>
    <cellStyle name="40% - Ênfase6 102" xfId="50140"/>
    <cellStyle name="40% - Ênfase6 103" xfId="50141"/>
    <cellStyle name="40% - Ênfase6 104" xfId="50142"/>
    <cellStyle name="40% - Ênfase6 105" xfId="50143"/>
    <cellStyle name="40% - Ênfase6 106" xfId="50144"/>
    <cellStyle name="40% - Ênfase6 107" xfId="50145"/>
    <cellStyle name="40% - Ênfase6 108" xfId="50146"/>
    <cellStyle name="40% - Ênfase6 109" xfId="50147"/>
    <cellStyle name="40% - Ênfase6 11" xfId="233"/>
    <cellStyle name="40% - Ênfase6 11 2" xfId="50148"/>
    <cellStyle name="40% - Ênfase6 110" xfId="50149"/>
    <cellStyle name="40% - Ênfase6 111" xfId="50150"/>
    <cellStyle name="40% - Ênfase6 112" xfId="50151"/>
    <cellStyle name="40% - Ênfase6 113" xfId="50152"/>
    <cellStyle name="40% - Ênfase6 114" xfId="50153"/>
    <cellStyle name="40% - Ênfase6 115" xfId="50154"/>
    <cellStyle name="40% - Ênfase6 116" xfId="50155"/>
    <cellStyle name="40% - Ênfase6 117" xfId="50156"/>
    <cellStyle name="40% - Ênfase6 118" xfId="50157"/>
    <cellStyle name="40% - Ênfase6 119" xfId="50158"/>
    <cellStyle name="40% - Ênfase6 12" xfId="234"/>
    <cellStyle name="40% - Ênfase6 12 2" xfId="50159"/>
    <cellStyle name="40% - Ênfase6 120" xfId="50160"/>
    <cellStyle name="40% - Ênfase6 121" xfId="50161"/>
    <cellStyle name="40% - Ênfase6 122" xfId="50162"/>
    <cellStyle name="40% - Ênfase6 123" xfId="50163"/>
    <cellStyle name="40% - Ênfase6 124" xfId="50164"/>
    <cellStyle name="40% - Ênfase6 125" xfId="50165"/>
    <cellStyle name="40% - Ênfase6 126" xfId="50166"/>
    <cellStyle name="40% - Ênfase6 127" xfId="50167"/>
    <cellStyle name="40% - Ênfase6 128" xfId="50168"/>
    <cellStyle name="40% - Ênfase6 129" xfId="50169"/>
    <cellStyle name="40% - Ênfase6 13" xfId="235"/>
    <cellStyle name="40% - Ênfase6 13 2" xfId="50170"/>
    <cellStyle name="40% - Ênfase6 130" xfId="50171"/>
    <cellStyle name="40% - Ênfase6 131" xfId="50172"/>
    <cellStyle name="40% - Ênfase6 132" xfId="50173"/>
    <cellStyle name="40% - Ênfase6 133" xfId="50174"/>
    <cellStyle name="40% - Ênfase6 134" xfId="50175"/>
    <cellStyle name="40% - Ênfase6 135" xfId="50176"/>
    <cellStyle name="40% - Ênfase6 136" xfId="50177"/>
    <cellStyle name="40% - Ênfase6 137" xfId="50178"/>
    <cellStyle name="40% - Ênfase6 138" xfId="50179"/>
    <cellStyle name="40% - Ênfase6 139" xfId="50180"/>
    <cellStyle name="40% - Ênfase6 14" xfId="236"/>
    <cellStyle name="40% - Ênfase6 140" xfId="50181"/>
    <cellStyle name="40% - Ênfase6 141" xfId="50182"/>
    <cellStyle name="40% - Ênfase6 142" xfId="50183"/>
    <cellStyle name="40% - Ênfase6 143" xfId="50184"/>
    <cellStyle name="40% - Ênfase6 144" xfId="50185"/>
    <cellStyle name="40% - Ênfase6 145" xfId="50186"/>
    <cellStyle name="40% - Ênfase6 146" xfId="50187"/>
    <cellStyle name="40% - Ênfase6 147" xfId="50188"/>
    <cellStyle name="40% - Ênfase6 148" xfId="50189"/>
    <cellStyle name="40% - Ênfase6 149" xfId="50190"/>
    <cellStyle name="40% - Ênfase6 15" xfId="237"/>
    <cellStyle name="40% - Ênfase6 15 2" xfId="50191"/>
    <cellStyle name="40% - Ênfase6 15 3" xfId="50192"/>
    <cellStyle name="40% - Ênfase6 150" xfId="50193"/>
    <cellStyle name="40% - Ênfase6 151" xfId="50194"/>
    <cellStyle name="40% - Ênfase6 152" xfId="50195"/>
    <cellStyle name="40% - Ênfase6 153" xfId="50196"/>
    <cellStyle name="40% - Ênfase6 154" xfId="50197"/>
    <cellStyle name="40% - Ênfase6 155" xfId="50198"/>
    <cellStyle name="40% - Ênfase6 156" xfId="50199"/>
    <cellStyle name="40% - Ênfase6 157" xfId="50200"/>
    <cellStyle name="40% - Ênfase6 158" xfId="50201"/>
    <cellStyle name="40% - Ênfase6 159" xfId="50202"/>
    <cellStyle name="40% - Ênfase6 16" xfId="238"/>
    <cellStyle name="40% - Ênfase6 16 2" xfId="50203"/>
    <cellStyle name="40% - Ênfase6 16 3" xfId="50204"/>
    <cellStyle name="40% - Ênfase6 160" xfId="50205"/>
    <cellStyle name="40% - Ênfase6 161" xfId="50206"/>
    <cellStyle name="40% - Ênfase6 162" xfId="50207"/>
    <cellStyle name="40% - Ênfase6 163" xfId="50208"/>
    <cellStyle name="40% - Ênfase6 164" xfId="50209"/>
    <cellStyle name="40% - Ênfase6 165" xfId="50210"/>
    <cellStyle name="40% - Ênfase6 166" xfId="50211"/>
    <cellStyle name="40% - Ênfase6 167" xfId="50212"/>
    <cellStyle name="40% - Ênfase6 168" xfId="50213"/>
    <cellStyle name="40% - Ênfase6 169" xfId="50214"/>
    <cellStyle name="40% - Ênfase6 17" xfId="239"/>
    <cellStyle name="40% - Ênfase6 17 2" xfId="50215"/>
    <cellStyle name="40% - Ênfase6 17 3" xfId="50216"/>
    <cellStyle name="40% - Ênfase6 170" xfId="50217"/>
    <cellStyle name="40% - Ênfase6 171" xfId="50218"/>
    <cellStyle name="40% - Ênfase6 172" xfId="50219"/>
    <cellStyle name="40% - Ênfase6 173" xfId="50220"/>
    <cellStyle name="40% - Ênfase6 174" xfId="50221"/>
    <cellStyle name="40% - Ênfase6 175" xfId="50222"/>
    <cellStyle name="40% - Ênfase6 176" xfId="50223"/>
    <cellStyle name="40% - Ênfase6 177" xfId="50224"/>
    <cellStyle name="40% - Ênfase6 178" xfId="50225"/>
    <cellStyle name="40% - Ênfase6 179" xfId="50226"/>
    <cellStyle name="40% - Ênfase6 18" xfId="240"/>
    <cellStyle name="40% - Ênfase6 18 2" xfId="50227"/>
    <cellStyle name="40% - Ênfase6 18 3" xfId="50228"/>
    <cellStyle name="40% - Ênfase6 180" xfId="50229"/>
    <cellStyle name="40% - Ênfase6 181" xfId="50230"/>
    <cellStyle name="40% - Ênfase6 182" xfId="50231"/>
    <cellStyle name="40% - Ênfase6 183" xfId="50232"/>
    <cellStyle name="40% - Ênfase6 184" xfId="50233"/>
    <cellStyle name="40% - Ênfase6 185" xfId="50234"/>
    <cellStyle name="40% - Ênfase6 186" xfId="50235"/>
    <cellStyle name="40% - Ênfase6 187" xfId="50236"/>
    <cellStyle name="40% - Ênfase6 188" xfId="50237"/>
    <cellStyle name="40% - Ênfase6 189" xfId="50238"/>
    <cellStyle name="40% - Ênfase6 19" xfId="241"/>
    <cellStyle name="40% - Ênfase6 19 2" xfId="50239"/>
    <cellStyle name="40% - Ênfase6 19 3" xfId="50240"/>
    <cellStyle name="40% - Ênfase6 190" xfId="50241"/>
    <cellStyle name="40% - Ênfase6 2" xfId="242"/>
    <cellStyle name="40% - Ênfase6 2 10" xfId="50242"/>
    <cellStyle name="40% - Ênfase6 2 10 2" xfId="50243"/>
    <cellStyle name="40% - Ênfase6 2 10 3" xfId="50244"/>
    <cellStyle name="40% - Ênfase6 2 10 4" xfId="50245"/>
    <cellStyle name="40% - Ênfase6 2 10 5" xfId="50246"/>
    <cellStyle name="40% - Ênfase6 2 10 6" xfId="50247"/>
    <cellStyle name="40% - Ênfase6 2 10 7" xfId="50248"/>
    <cellStyle name="40% - Ênfase6 2 11" xfId="50249"/>
    <cellStyle name="40% - Ênfase6 2 11 2" xfId="50250"/>
    <cellStyle name="40% - Ênfase6 2 11 3" xfId="50251"/>
    <cellStyle name="40% - Ênfase6 2 11 4" xfId="50252"/>
    <cellStyle name="40% - Ênfase6 2 11 5" xfId="50253"/>
    <cellStyle name="40% - Ênfase6 2 11 6" xfId="50254"/>
    <cellStyle name="40% - Ênfase6 2 11 7" xfId="50255"/>
    <cellStyle name="40% - Ênfase6 2 12" xfId="50256"/>
    <cellStyle name="40% - Ênfase6 2 13" xfId="50257"/>
    <cellStyle name="40% - Ênfase6 2 14" xfId="50258"/>
    <cellStyle name="40% - Ênfase6 2 15" xfId="50259"/>
    <cellStyle name="40% - Ênfase6 2 16" xfId="50260"/>
    <cellStyle name="40% - Ênfase6 2 17" xfId="50261"/>
    <cellStyle name="40% - Ênfase6 2 18" xfId="50262"/>
    <cellStyle name="40% - Ênfase6 2 19" xfId="50263"/>
    <cellStyle name="40% - Ênfase6 2 2" xfId="50264"/>
    <cellStyle name="40% - Ênfase6 2 20" xfId="50265"/>
    <cellStyle name="40% - Ênfase6 2 21" xfId="50266"/>
    <cellStyle name="40% - Ênfase6 2 22" xfId="50267"/>
    <cellStyle name="40% - Ênfase6 2 23" xfId="50268"/>
    <cellStyle name="40% - Ênfase6 2 24" xfId="50269"/>
    <cellStyle name="40% - Ênfase6 2 25" xfId="50270"/>
    <cellStyle name="40% - Ênfase6 2 26" xfId="50271"/>
    <cellStyle name="40% - Ênfase6 2 27" xfId="50272"/>
    <cellStyle name="40% - Ênfase6 2 28" xfId="50273"/>
    <cellStyle name="40% - Ênfase6 2 29" xfId="50274"/>
    <cellStyle name="40% - Ênfase6 2 3" xfId="50275"/>
    <cellStyle name="40% - Ênfase6 2 30" xfId="50276"/>
    <cellStyle name="40% - Ênfase6 2 31" xfId="50277"/>
    <cellStyle name="40% - Ênfase6 2 32" xfId="50278"/>
    <cellStyle name="40% - Ênfase6 2 33" xfId="50279"/>
    <cellStyle name="40% - Ênfase6 2 34" xfId="50280"/>
    <cellStyle name="40% - Ênfase6 2 35" xfId="50281"/>
    <cellStyle name="40% - Ênfase6 2 4" xfId="50282"/>
    <cellStyle name="40% - Ênfase6 2 5" xfId="50283"/>
    <cellStyle name="40% - Ênfase6 2 6" xfId="50284"/>
    <cellStyle name="40% - Ênfase6 2 7" xfId="50285"/>
    <cellStyle name="40% - Ênfase6 2 8" xfId="50286"/>
    <cellStyle name="40% - Ênfase6 2 8 2" xfId="50287"/>
    <cellStyle name="40% - Ênfase6 2 8 3" xfId="50288"/>
    <cellStyle name="40% - Ênfase6 2 8 4" xfId="50289"/>
    <cellStyle name="40% - Ênfase6 2 8 5" xfId="50290"/>
    <cellStyle name="40% - Ênfase6 2 8 6" xfId="50291"/>
    <cellStyle name="40% - Ênfase6 2 8 7" xfId="50292"/>
    <cellStyle name="40% - Ênfase6 2 9" xfId="50293"/>
    <cellStyle name="40% - Ênfase6 2 9 2" xfId="50294"/>
    <cellStyle name="40% - Ênfase6 2 9 3" xfId="50295"/>
    <cellStyle name="40% - Ênfase6 2 9 4" xfId="50296"/>
    <cellStyle name="40% - Ênfase6 2 9 5" xfId="50297"/>
    <cellStyle name="40% - Ênfase6 2 9 6" xfId="50298"/>
    <cellStyle name="40% - Ênfase6 2 9 7" xfId="50299"/>
    <cellStyle name="40% - Ênfase6 20" xfId="243"/>
    <cellStyle name="40% - Ênfase6 20 2" xfId="50300"/>
    <cellStyle name="40% - Ênfase6 20 3" xfId="50301"/>
    <cellStyle name="40% - Ênfase6 21" xfId="244"/>
    <cellStyle name="40% - Ênfase6 22" xfId="245"/>
    <cellStyle name="40% - Ênfase6 23" xfId="50302"/>
    <cellStyle name="40% - Ênfase6 24" xfId="50303"/>
    <cellStyle name="40% - Ênfase6 24 2" xfId="50304"/>
    <cellStyle name="40% - Ênfase6 25" xfId="50305"/>
    <cellStyle name="40% - Ênfase6 25 2" xfId="50306"/>
    <cellStyle name="40% - Ênfase6 26" xfId="50307"/>
    <cellStyle name="40% - Ênfase6 26 10" xfId="50308"/>
    <cellStyle name="40% - Ênfase6 26 11" xfId="50309"/>
    <cellStyle name="40% - Ênfase6 26 12" xfId="50310"/>
    <cellStyle name="40% - Ênfase6 26 13" xfId="50311"/>
    <cellStyle name="40% - Ênfase6 26 14" xfId="50312"/>
    <cellStyle name="40% - Ênfase6 26 15" xfId="50313"/>
    <cellStyle name="40% - Ênfase6 26 16" xfId="50314"/>
    <cellStyle name="40% - Ênfase6 26 2" xfId="50315"/>
    <cellStyle name="40% - Ênfase6 26 3" xfId="50316"/>
    <cellStyle name="40% - Ênfase6 26 4" xfId="50317"/>
    <cellStyle name="40% - Ênfase6 26 5" xfId="50318"/>
    <cellStyle name="40% - Ênfase6 26 6" xfId="50319"/>
    <cellStyle name="40% - Ênfase6 26 7" xfId="50320"/>
    <cellStyle name="40% - Ênfase6 26 8" xfId="50321"/>
    <cellStyle name="40% - Ênfase6 26 9" xfId="50322"/>
    <cellStyle name="40% - Ênfase6 27" xfId="50323"/>
    <cellStyle name="40% - Ênfase6 27 10" xfId="50324"/>
    <cellStyle name="40% - Ênfase6 27 11" xfId="50325"/>
    <cellStyle name="40% - Ênfase6 27 12" xfId="50326"/>
    <cellStyle name="40% - Ênfase6 27 13" xfId="50327"/>
    <cellStyle name="40% - Ênfase6 27 14" xfId="50328"/>
    <cellStyle name="40% - Ênfase6 27 15" xfId="50329"/>
    <cellStyle name="40% - Ênfase6 27 16" xfId="50330"/>
    <cellStyle name="40% - Ênfase6 27 2" xfId="50331"/>
    <cellStyle name="40% - Ênfase6 27 3" xfId="50332"/>
    <cellStyle name="40% - Ênfase6 27 4" xfId="50333"/>
    <cellStyle name="40% - Ênfase6 27 5" xfId="50334"/>
    <cellStyle name="40% - Ênfase6 27 6" xfId="50335"/>
    <cellStyle name="40% - Ênfase6 27 7" xfId="50336"/>
    <cellStyle name="40% - Ênfase6 27 8" xfId="50337"/>
    <cellStyle name="40% - Ênfase6 27 9" xfId="50338"/>
    <cellStyle name="40% - Ênfase6 28" xfId="50339"/>
    <cellStyle name="40% - Ênfase6 28 10" xfId="50340"/>
    <cellStyle name="40% - Ênfase6 28 11" xfId="50341"/>
    <cellStyle name="40% - Ênfase6 28 12" xfId="50342"/>
    <cellStyle name="40% - Ênfase6 28 13" xfId="50343"/>
    <cellStyle name="40% - Ênfase6 28 14" xfId="50344"/>
    <cellStyle name="40% - Ênfase6 28 15" xfId="50345"/>
    <cellStyle name="40% - Ênfase6 28 16" xfId="50346"/>
    <cellStyle name="40% - Ênfase6 28 2" xfId="50347"/>
    <cellStyle name="40% - Ênfase6 28 3" xfId="50348"/>
    <cellStyle name="40% - Ênfase6 28 4" xfId="50349"/>
    <cellStyle name="40% - Ênfase6 28 5" xfId="50350"/>
    <cellStyle name="40% - Ênfase6 28 6" xfId="50351"/>
    <cellStyle name="40% - Ênfase6 28 7" xfId="50352"/>
    <cellStyle name="40% - Ênfase6 28 8" xfId="50353"/>
    <cellStyle name="40% - Ênfase6 28 9" xfId="50354"/>
    <cellStyle name="40% - Ênfase6 29" xfId="50355"/>
    <cellStyle name="40% - Ênfase6 29 10" xfId="50356"/>
    <cellStyle name="40% - Ênfase6 29 11" xfId="50357"/>
    <cellStyle name="40% - Ênfase6 29 12" xfId="50358"/>
    <cellStyle name="40% - Ênfase6 29 13" xfId="50359"/>
    <cellStyle name="40% - Ênfase6 29 14" xfId="50360"/>
    <cellStyle name="40% - Ênfase6 29 15" xfId="50361"/>
    <cellStyle name="40% - Ênfase6 29 16" xfId="50362"/>
    <cellStyle name="40% - Ênfase6 29 2" xfId="50363"/>
    <cellStyle name="40% - Ênfase6 29 3" xfId="50364"/>
    <cellStyle name="40% - Ênfase6 29 4" xfId="50365"/>
    <cellStyle name="40% - Ênfase6 29 5" xfId="50366"/>
    <cellStyle name="40% - Ênfase6 29 6" xfId="50367"/>
    <cellStyle name="40% - Ênfase6 29 7" xfId="50368"/>
    <cellStyle name="40% - Ênfase6 29 8" xfId="50369"/>
    <cellStyle name="40% - Ênfase6 29 9" xfId="50370"/>
    <cellStyle name="40% - Ênfase6 3" xfId="246"/>
    <cellStyle name="40% - Ênfase6 3 10" xfId="50371"/>
    <cellStyle name="40% - Ênfase6 3 11" xfId="50372"/>
    <cellStyle name="40% - Ênfase6 3 2" xfId="50373"/>
    <cellStyle name="40% - Ênfase6 3 3" xfId="50374"/>
    <cellStyle name="40% - Ênfase6 3 4" xfId="50375"/>
    <cellStyle name="40% - Ênfase6 3 5" xfId="50376"/>
    <cellStyle name="40% - Ênfase6 3 6" xfId="50377"/>
    <cellStyle name="40% - Ênfase6 3 7" xfId="50378"/>
    <cellStyle name="40% - Ênfase6 3 8" xfId="50379"/>
    <cellStyle name="40% - Ênfase6 3 9" xfId="50380"/>
    <cellStyle name="40% - Ênfase6 30" xfId="50381"/>
    <cellStyle name="40% - Ênfase6 31" xfId="50382"/>
    <cellStyle name="40% - Ênfase6 32" xfId="50383"/>
    <cellStyle name="40% - Ênfase6 33" xfId="50384"/>
    <cellStyle name="40% - Ênfase6 34" xfId="50385"/>
    <cellStyle name="40% - Ênfase6 35" xfId="50386"/>
    <cellStyle name="40% - Ênfase6 36" xfId="50387"/>
    <cellStyle name="40% - Ênfase6 37" xfId="50388"/>
    <cellStyle name="40% - Ênfase6 38" xfId="50389"/>
    <cellStyle name="40% - Ênfase6 39" xfId="50390"/>
    <cellStyle name="40% - Ênfase6 4" xfId="247"/>
    <cellStyle name="40% - Ênfase6 4 10" xfId="50391"/>
    <cellStyle name="40% - Ênfase6 4 11" xfId="50392"/>
    <cellStyle name="40% - Ênfase6 4 2" xfId="50393"/>
    <cellStyle name="40% - Ênfase6 4 3" xfId="50394"/>
    <cellStyle name="40% - Ênfase6 4 4" xfId="50395"/>
    <cellStyle name="40% - Ênfase6 4 5" xfId="50396"/>
    <cellStyle name="40% - Ênfase6 4 6" xfId="50397"/>
    <cellStyle name="40% - Ênfase6 4 7" xfId="50398"/>
    <cellStyle name="40% - Ênfase6 4 8" xfId="50399"/>
    <cellStyle name="40% - Ênfase6 4 9" xfId="50400"/>
    <cellStyle name="40% - Ênfase6 40" xfId="50401"/>
    <cellStyle name="40% - Ênfase6 41" xfId="50402"/>
    <cellStyle name="40% - Ênfase6 42" xfId="50403"/>
    <cellStyle name="40% - Ênfase6 43" xfId="50404"/>
    <cellStyle name="40% - Ênfase6 44" xfId="50405"/>
    <cellStyle name="40% - Ênfase6 45" xfId="50406"/>
    <cellStyle name="40% - Ênfase6 46" xfId="50407"/>
    <cellStyle name="40% - Ênfase6 47" xfId="50408"/>
    <cellStyle name="40% - Ênfase6 48" xfId="50409"/>
    <cellStyle name="40% - Ênfase6 49" xfId="50410"/>
    <cellStyle name="40% - Ênfase6 5" xfId="248"/>
    <cellStyle name="40% - Ênfase6 5 2" xfId="50411"/>
    <cellStyle name="40% - Ênfase6 5 3" xfId="50412"/>
    <cellStyle name="40% - Ênfase6 5 4" xfId="50413"/>
    <cellStyle name="40% - Ênfase6 50" xfId="50414"/>
    <cellStyle name="40% - Ênfase6 51" xfId="50415"/>
    <cellStyle name="40% - Ênfase6 52" xfId="50416"/>
    <cellStyle name="40% - Ênfase6 53" xfId="50417"/>
    <cellStyle name="40% - Ênfase6 54" xfId="50418"/>
    <cellStyle name="40% - Ênfase6 55" xfId="50419"/>
    <cellStyle name="40% - Ênfase6 56" xfId="50420"/>
    <cellStyle name="40% - Ênfase6 57" xfId="50421"/>
    <cellStyle name="40% - Ênfase6 58" xfId="50422"/>
    <cellStyle name="40% - Ênfase6 59" xfId="50423"/>
    <cellStyle name="40% - Ênfase6 6" xfId="249"/>
    <cellStyle name="40% - Ênfase6 6 2" xfId="50424"/>
    <cellStyle name="40% - Ênfase6 6 3" xfId="50425"/>
    <cellStyle name="40% - Ênfase6 6 4" xfId="50426"/>
    <cellStyle name="40% - Ênfase6 60" xfId="50427"/>
    <cellStyle name="40% - Ênfase6 61" xfId="50428"/>
    <cellStyle name="40% - Ênfase6 62" xfId="50429"/>
    <cellStyle name="40% - Ênfase6 63" xfId="50430"/>
    <cellStyle name="40% - Ênfase6 64" xfId="50431"/>
    <cellStyle name="40% - Ênfase6 65" xfId="50432"/>
    <cellStyle name="40% - Ênfase6 66" xfId="50433"/>
    <cellStyle name="40% - Ênfase6 67" xfId="50434"/>
    <cellStyle name="40% - Ênfase6 68" xfId="50435"/>
    <cellStyle name="40% - Ênfase6 69" xfId="50436"/>
    <cellStyle name="40% - Ênfase6 7" xfId="250"/>
    <cellStyle name="40% - Ênfase6 7 2" xfId="50437"/>
    <cellStyle name="40% - Ênfase6 7 3" xfId="50438"/>
    <cellStyle name="40% - Ênfase6 7 4" xfId="50439"/>
    <cellStyle name="40% - Ênfase6 70" xfId="50440"/>
    <cellStyle name="40% - Ênfase6 71" xfId="50441"/>
    <cellStyle name="40% - Ênfase6 72" xfId="50442"/>
    <cellStyle name="40% - Ênfase6 73" xfId="50443"/>
    <cellStyle name="40% - Ênfase6 74" xfId="50444"/>
    <cellStyle name="40% - Ênfase6 75" xfId="50445"/>
    <cellStyle name="40% - Ênfase6 76" xfId="50446"/>
    <cellStyle name="40% - Ênfase6 77" xfId="50447"/>
    <cellStyle name="40% - Ênfase6 78" xfId="50448"/>
    <cellStyle name="40% - Ênfase6 79" xfId="50449"/>
    <cellStyle name="40% - Ênfase6 8" xfId="251"/>
    <cellStyle name="40% - Ênfase6 8 2" xfId="50450"/>
    <cellStyle name="40% - Ênfase6 8 3" xfId="50451"/>
    <cellStyle name="40% - Ênfase6 8 4" xfId="50452"/>
    <cellStyle name="40% - Ênfase6 80" xfId="50453"/>
    <cellStyle name="40% - Ênfase6 81" xfId="50454"/>
    <cellStyle name="40% - Ênfase6 82" xfId="50455"/>
    <cellStyle name="40% - Ênfase6 83" xfId="50456"/>
    <cellStyle name="40% - Ênfase6 84" xfId="50457"/>
    <cellStyle name="40% - Ênfase6 85" xfId="50458"/>
    <cellStyle name="40% - Ênfase6 86" xfId="50459"/>
    <cellStyle name="40% - Ênfase6 87" xfId="50460"/>
    <cellStyle name="40% - Ênfase6 88" xfId="50461"/>
    <cellStyle name="40% - Ênfase6 89" xfId="50462"/>
    <cellStyle name="40% - Ênfase6 9" xfId="252"/>
    <cellStyle name="40% - Ênfase6 90" xfId="50463"/>
    <cellStyle name="40% - Ênfase6 91" xfId="50464"/>
    <cellStyle name="40% - Ênfase6 92" xfId="50465"/>
    <cellStyle name="40% - Ênfase6 93" xfId="50466"/>
    <cellStyle name="40% - Ênfase6 94" xfId="50467"/>
    <cellStyle name="40% - Ênfase6 95" xfId="50468"/>
    <cellStyle name="40% - Ênfase6 96" xfId="50469"/>
    <cellStyle name="40% - Ênfase6 97" xfId="50470"/>
    <cellStyle name="40% - Ênfase6 98" xfId="50471"/>
    <cellStyle name="40% - Ênfase6 99" xfId="50472"/>
    <cellStyle name="60% - Ênfase1 10" xfId="253"/>
    <cellStyle name="60% - Ênfase1 10 2" xfId="50473"/>
    <cellStyle name="60% - Ênfase1 100" xfId="50474"/>
    <cellStyle name="60% - Ênfase1 101" xfId="50475"/>
    <cellStyle name="60% - Ênfase1 102" xfId="50476"/>
    <cellStyle name="60% - Ênfase1 103" xfId="50477"/>
    <cellStyle name="60% - Ênfase1 104" xfId="50478"/>
    <cellStyle name="60% - Ênfase1 105" xfId="50479"/>
    <cellStyle name="60% - Ênfase1 106" xfId="50480"/>
    <cellStyle name="60% - Ênfase1 107" xfId="50481"/>
    <cellStyle name="60% - Ênfase1 108" xfId="50482"/>
    <cellStyle name="60% - Ênfase1 109" xfId="50483"/>
    <cellStyle name="60% - Ênfase1 11" xfId="254"/>
    <cellStyle name="60% - Ênfase1 11 2" xfId="50484"/>
    <cellStyle name="60% - Ênfase1 110" xfId="50485"/>
    <cellStyle name="60% - Ênfase1 111" xfId="50486"/>
    <cellStyle name="60% - Ênfase1 112" xfId="50487"/>
    <cellStyle name="60% - Ênfase1 113" xfId="50488"/>
    <cellStyle name="60% - Ênfase1 114" xfId="50489"/>
    <cellStyle name="60% - Ênfase1 115" xfId="50490"/>
    <cellStyle name="60% - Ênfase1 116" xfId="50491"/>
    <cellStyle name="60% - Ênfase1 117" xfId="50492"/>
    <cellStyle name="60% - Ênfase1 118" xfId="50493"/>
    <cellStyle name="60% - Ênfase1 119" xfId="50494"/>
    <cellStyle name="60% - Ênfase1 12" xfId="255"/>
    <cellStyle name="60% - Ênfase1 12 2" xfId="50495"/>
    <cellStyle name="60% - Ênfase1 120" xfId="50496"/>
    <cellStyle name="60% - Ênfase1 121" xfId="50497"/>
    <cellStyle name="60% - Ênfase1 122" xfId="50498"/>
    <cellStyle name="60% - Ênfase1 123" xfId="50499"/>
    <cellStyle name="60% - Ênfase1 124" xfId="50500"/>
    <cellStyle name="60% - Ênfase1 125" xfId="50501"/>
    <cellStyle name="60% - Ênfase1 126" xfId="50502"/>
    <cellStyle name="60% - Ênfase1 127" xfId="50503"/>
    <cellStyle name="60% - Ênfase1 128" xfId="50504"/>
    <cellStyle name="60% - Ênfase1 129" xfId="50505"/>
    <cellStyle name="60% - Ênfase1 13" xfId="256"/>
    <cellStyle name="60% - Ênfase1 13 2" xfId="50506"/>
    <cellStyle name="60% - Ênfase1 130" xfId="50507"/>
    <cellStyle name="60% - Ênfase1 131" xfId="50508"/>
    <cellStyle name="60% - Ênfase1 132" xfId="50509"/>
    <cellStyle name="60% - Ênfase1 133" xfId="50510"/>
    <cellStyle name="60% - Ênfase1 134" xfId="50511"/>
    <cellStyle name="60% - Ênfase1 135" xfId="50512"/>
    <cellStyle name="60% - Ênfase1 136" xfId="50513"/>
    <cellStyle name="60% - Ênfase1 137" xfId="50514"/>
    <cellStyle name="60% - Ênfase1 138" xfId="50515"/>
    <cellStyle name="60% - Ênfase1 139" xfId="50516"/>
    <cellStyle name="60% - Ênfase1 14" xfId="257"/>
    <cellStyle name="60% - Ênfase1 140" xfId="50517"/>
    <cellStyle name="60% - Ênfase1 141" xfId="50518"/>
    <cellStyle name="60% - Ênfase1 142" xfId="50519"/>
    <cellStyle name="60% - Ênfase1 143" xfId="50520"/>
    <cellStyle name="60% - Ênfase1 144" xfId="50521"/>
    <cellStyle name="60% - Ênfase1 145" xfId="50522"/>
    <cellStyle name="60% - Ênfase1 146" xfId="50523"/>
    <cellStyle name="60% - Ênfase1 147" xfId="50524"/>
    <cellStyle name="60% - Ênfase1 148" xfId="50525"/>
    <cellStyle name="60% - Ênfase1 149" xfId="50526"/>
    <cellStyle name="60% - Ênfase1 15" xfId="258"/>
    <cellStyle name="60% - Ênfase1 15 2" xfId="50527"/>
    <cellStyle name="60% - Ênfase1 15 3" xfId="50528"/>
    <cellStyle name="60% - Ênfase1 150" xfId="50529"/>
    <cellStyle name="60% - Ênfase1 151" xfId="50530"/>
    <cellStyle name="60% - Ênfase1 152" xfId="50531"/>
    <cellStyle name="60% - Ênfase1 153" xfId="50532"/>
    <cellStyle name="60% - Ênfase1 154" xfId="50533"/>
    <cellStyle name="60% - Ênfase1 155" xfId="50534"/>
    <cellStyle name="60% - Ênfase1 156" xfId="50535"/>
    <cellStyle name="60% - Ênfase1 157" xfId="50536"/>
    <cellStyle name="60% - Ênfase1 158" xfId="50537"/>
    <cellStyle name="60% - Ênfase1 159" xfId="50538"/>
    <cellStyle name="60% - Ênfase1 16" xfId="259"/>
    <cellStyle name="60% - Ênfase1 16 2" xfId="50539"/>
    <cellStyle name="60% - Ênfase1 16 3" xfId="50540"/>
    <cellStyle name="60% - Ênfase1 160" xfId="50541"/>
    <cellStyle name="60% - Ênfase1 161" xfId="50542"/>
    <cellStyle name="60% - Ênfase1 162" xfId="50543"/>
    <cellStyle name="60% - Ênfase1 163" xfId="50544"/>
    <cellStyle name="60% - Ênfase1 164" xfId="50545"/>
    <cellStyle name="60% - Ênfase1 165" xfId="50546"/>
    <cellStyle name="60% - Ênfase1 166" xfId="50547"/>
    <cellStyle name="60% - Ênfase1 167" xfId="50548"/>
    <cellStyle name="60% - Ênfase1 168" xfId="50549"/>
    <cellStyle name="60% - Ênfase1 169" xfId="50550"/>
    <cellStyle name="60% - Ênfase1 17" xfId="260"/>
    <cellStyle name="60% - Ênfase1 17 2" xfId="50551"/>
    <cellStyle name="60% - Ênfase1 17 3" xfId="50552"/>
    <cellStyle name="60% - Ênfase1 170" xfId="50553"/>
    <cellStyle name="60% - Ênfase1 171" xfId="50554"/>
    <cellStyle name="60% - Ênfase1 172" xfId="50555"/>
    <cellStyle name="60% - Ênfase1 173" xfId="50556"/>
    <cellStyle name="60% - Ênfase1 174" xfId="50557"/>
    <cellStyle name="60% - Ênfase1 175" xfId="50558"/>
    <cellStyle name="60% - Ênfase1 176" xfId="50559"/>
    <cellStyle name="60% - Ênfase1 177" xfId="50560"/>
    <cellStyle name="60% - Ênfase1 178" xfId="50561"/>
    <cellStyle name="60% - Ênfase1 179" xfId="50562"/>
    <cellStyle name="60% - Ênfase1 18" xfId="261"/>
    <cellStyle name="60% - Ênfase1 18 2" xfId="50563"/>
    <cellStyle name="60% - Ênfase1 18 3" xfId="50564"/>
    <cellStyle name="60% - Ênfase1 180" xfId="50565"/>
    <cellStyle name="60% - Ênfase1 181" xfId="50566"/>
    <cellStyle name="60% - Ênfase1 182" xfId="50567"/>
    <cellStyle name="60% - Ênfase1 183" xfId="50568"/>
    <cellStyle name="60% - Ênfase1 184" xfId="50569"/>
    <cellStyle name="60% - Ênfase1 185" xfId="50570"/>
    <cellStyle name="60% - Ênfase1 186" xfId="50571"/>
    <cellStyle name="60% - Ênfase1 187" xfId="50572"/>
    <cellStyle name="60% - Ênfase1 188" xfId="50573"/>
    <cellStyle name="60% - Ênfase1 189" xfId="50574"/>
    <cellStyle name="60% - Ênfase1 19" xfId="262"/>
    <cellStyle name="60% - Ênfase1 19 2" xfId="50575"/>
    <cellStyle name="60% - Ênfase1 19 3" xfId="50576"/>
    <cellStyle name="60% - Ênfase1 190" xfId="50577"/>
    <cellStyle name="60% - Ênfase1 2" xfId="263"/>
    <cellStyle name="60% - Ênfase1 2 10" xfId="50578"/>
    <cellStyle name="60% - Ênfase1 2 10 2" xfId="50579"/>
    <cellStyle name="60% - Ênfase1 2 10 3" xfId="50580"/>
    <cellStyle name="60% - Ênfase1 2 10 4" xfId="50581"/>
    <cellStyle name="60% - Ênfase1 2 10 5" xfId="50582"/>
    <cellStyle name="60% - Ênfase1 2 10 6" xfId="50583"/>
    <cellStyle name="60% - Ênfase1 2 10 7" xfId="50584"/>
    <cellStyle name="60% - Ênfase1 2 11" xfId="50585"/>
    <cellStyle name="60% - Ênfase1 2 11 2" xfId="50586"/>
    <cellStyle name="60% - Ênfase1 2 11 3" xfId="50587"/>
    <cellStyle name="60% - Ênfase1 2 11 4" xfId="50588"/>
    <cellStyle name="60% - Ênfase1 2 11 5" xfId="50589"/>
    <cellStyle name="60% - Ênfase1 2 11 6" xfId="50590"/>
    <cellStyle name="60% - Ênfase1 2 11 7" xfId="50591"/>
    <cellStyle name="60% - Ênfase1 2 12" xfId="50592"/>
    <cellStyle name="60% - Ênfase1 2 13" xfId="50593"/>
    <cellStyle name="60% - Ênfase1 2 14" xfId="50594"/>
    <cellStyle name="60% - Ênfase1 2 15" xfId="50595"/>
    <cellStyle name="60% - Ênfase1 2 16" xfId="50596"/>
    <cellStyle name="60% - Ênfase1 2 17" xfId="50597"/>
    <cellStyle name="60% - Ênfase1 2 18" xfId="50598"/>
    <cellStyle name="60% - Ênfase1 2 19" xfId="50599"/>
    <cellStyle name="60% - Ênfase1 2 2" xfId="50600"/>
    <cellStyle name="60% - Ênfase1 2 20" xfId="50601"/>
    <cellStyle name="60% - Ênfase1 2 21" xfId="50602"/>
    <cellStyle name="60% - Ênfase1 2 22" xfId="50603"/>
    <cellStyle name="60% - Ênfase1 2 23" xfId="50604"/>
    <cellStyle name="60% - Ênfase1 2 24" xfId="50605"/>
    <cellStyle name="60% - Ênfase1 2 25" xfId="50606"/>
    <cellStyle name="60% - Ênfase1 2 26" xfId="50607"/>
    <cellStyle name="60% - Ênfase1 2 27" xfId="50608"/>
    <cellStyle name="60% - Ênfase1 2 28" xfId="50609"/>
    <cellStyle name="60% - Ênfase1 2 29" xfId="50610"/>
    <cellStyle name="60% - Ênfase1 2 3" xfId="50611"/>
    <cellStyle name="60% - Ênfase1 2 30" xfId="50612"/>
    <cellStyle name="60% - Ênfase1 2 31" xfId="50613"/>
    <cellStyle name="60% - Ênfase1 2 32" xfId="50614"/>
    <cellStyle name="60% - Ênfase1 2 33" xfId="50615"/>
    <cellStyle name="60% - Ênfase1 2 34" xfId="50616"/>
    <cellStyle name="60% - Ênfase1 2 35" xfId="50617"/>
    <cellStyle name="60% - Ênfase1 2 4" xfId="50618"/>
    <cellStyle name="60% - Ênfase1 2 5" xfId="50619"/>
    <cellStyle name="60% - Ênfase1 2 6" xfId="50620"/>
    <cellStyle name="60% - Ênfase1 2 7" xfId="50621"/>
    <cellStyle name="60% - Ênfase1 2 8" xfId="50622"/>
    <cellStyle name="60% - Ênfase1 2 8 2" xfId="50623"/>
    <cellStyle name="60% - Ênfase1 2 8 3" xfId="50624"/>
    <cellStyle name="60% - Ênfase1 2 8 4" xfId="50625"/>
    <cellStyle name="60% - Ênfase1 2 8 5" xfId="50626"/>
    <cellStyle name="60% - Ênfase1 2 8 6" xfId="50627"/>
    <cellStyle name="60% - Ênfase1 2 8 7" xfId="50628"/>
    <cellStyle name="60% - Ênfase1 2 9" xfId="50629"/>
    <cellStyle name="60% - Ênfase1 2 9 2" xfId="50630"/>
    <cellStyle name="60% - Ênfase1 2 9 3" xfId="50631"/>
    <cellStyle name="60% - Ênfase1 2 9 4" xfId="50632"/>
    <cellStyle name="60% - Ênfase1 2 9 5" xfId="50633"/>
    <cellStyle name="60% - Ênfase1 2 9 6" xfId="50634"/>
    <cellStyle name="60% - Ênfase1 2 9 7" xfId="50635"/>
    <cellStyle name="60% - Ênfase1 20" xfId="264"/>
    <cellStyle name="60% - Ênfase1 20 2" xfId="50636"/>
    <cellStyle name="60% - Ênfase1 20 3" xfId="50637"/>
    <cellStyle name="60% - Ênfase1 21" xfId="265"/>
    <cellStyle name="60% - Ênfase1 22" xfId="266"/>
    <cellStyle name="60% - Ênfase1 23" xfId="50638"/>
    <cellStyle name="60% - Ênfase1 24" xfId="50639"/>
    <cellStyle name="60% - Ênfase1 24 2" xfId="50640"/>
    <cellStyle name="60% - Ênfase1 25" xfId="50641"/>
    <cellStyle name="60% - Ênfase1 25 2" xfId="50642"/>
    <cellStyle name="60% - Ênfase1 26" xfId="50643"/>
    <cellStyle name="60% - Ênfase1 26 10" xfId="50644"/>
    <cellStyle name="60% - Ênfase1 26 11" xfId="50645"/>
    <cellStyle name="60% - Ênfase1 26 12" xfId="50646"/>
    <cellStyle name="60% - Ênfase1 26 13" xfId="50647"/>
    <cellStyle name="60% - Ênfase1 26 14" xfId="50648"/>
    <cellStyle name="60% - Ênfase1 26 15" xfId="50649"/>
    <cellStyle name="60% - Ênfase1 26 16" xfId="50650"/>
    <cellStyle name="60% - Ênfase1 26 2" xfId="50651"/>
    <cellStyle name="60% - Ênfase1 26 3" xfId="50652"/>
    <cellStyle name="60% - Ênfase1 26 4" xfId="50653"/>
    <cellStyle name="60% - Ênfase1 26 5" xfId="50654"/>
    <cellStyle name="60% - Ênfase1 26 6" xfId="50655"/>
    <cellStyle name="60% - Ênfase1 26 7" xfId="50656"/>
    <cellStyle name="60% - Ênfase1 26 8" xfId="50657"/>
    <cellStyle name="60% - Ênfase1 26 9" xfId="50658"/>
    <cellStyle name="60% - Ênfase1 27" xfId="50659"/>
    <cellStyle name="60% - Ênfase1 27 10" xfId="50660"/>
    <cellStyle name="60% - Ênfase1 27 11" xfId="50661"/>
    <cellStyle name="60% - Ênfase1 27 12" xfId="50662"/>
    <cellStyle name="60% - Ênfase1 27 13" xfId="50663"/>
    <cellStyle name="60% - Ênfase1 27 14" xfId="50664"/>
    <cellStyle name="60% - Ênfase1 27 15" xfId="50665"/>
    <cellStyle name="60% - Ênfase1 27 16" xfId="50666"/>
    <cellStyle name="60% - Ênfase1 27 2" xfId="50667"/>
    <cellStyle name="60% - Ênfase1 27 3" xfId="50668"/>
    <cellStyle name="60% - Ênfase1 27 4" xfId="50669"/>
    <cellStyle name="60% - Ênfase1 27 5" xfId="50670"/>
    <cellStyle name="60% - Ênfase1 27 6" xfId="50671"/>
    <cellStyle name="60% - Ênfase1 27 7" xfId="50672"/>
    <cellStyle name="60% - Ênfase1 27 8" xfId="50673"/>
    <cellStyle name="60% - Ênfase1 27 9" xfId="50674"/>
    <cellStyle name="60% - Ênfase1 28" xfId="50675"/>
    <cellStyle name="60% - Ênfase1 28 10" xfId="50676"/>
    <cellStyle name="60% - Ênfase1 28 11" xfId="50677"/>
    <cellStyle name="60% - Ênfase1 28 12" xfId="50678"/>
    <cellStyle name="60% - Ênfase1 28 13" xfId="50679"/>
    <cellStyle name="60% - Ênfase1 28 14" xfId="50680"/>
    <cellStyle name="60% - Ênfase1 28 15" xfId="50681"/>
    <cellStyle name="60% - Ênfase1 28 16" xfId="50682"/>
    <cellStyle name="60% - Ênfase1 28 2" xfId="50683"/>
    <cellStyle name="60% - Ênfase1 28 3" xfId="50684"/>
    <cellStyle name="60% - Ênfase1 28 4" xfId="50685"/>
    <cellStyle name="60% - Ênfase1 28 5" xfId="50686"/>
    <cellStyle name="60% - Ênfase1 28 6" xfId="50687"/>
    <cellStyle name="60% - Ênfase1 28 7" xfId="50688"/>
    <cellStyle name="60% - Ênfase1 28 8" xfId="50689"/>
    <cellStyle name="60% - Ênfase1 28 9" xfId="50690"/>
    <cellStyle name="60% - Ênfase1 29" xfId="50691"/>
    <cellStyle name="60% - Ênfase1 29 10" xfId="50692"/>
    <cellStyle name="60% - Ênfase1 29 11" xfId="50693"/>
    <cellStyle name="60% - Ênfase1 29 12" xfId="50694"/>
    <cellStyle name="60% - Ênfase1 29 13" xfId="50695"/>
    <cellStyle name="60% - Ênfase1 29 14" xfId="50696"/>
    <cellStyle name="60% - Ênfase1 29 15" xfId="50697"/>
    <cellStyle name="60% - Ênfase1 29 16" xfId="50698"/>
    <cellStyle name="60% - Ênfase1 29 2" xfId="50699"/>
    <cellStyle name="60% - Ênfase1 29 3" xfId="50700"/>
    <cellStyle name="60% - Ênfase1 29 4" xfId="50701"/>
    <cellStyle name="60% - Ênfase1 29 5" xfId="50702"/>
    <cellStyle name="60% - Ênfase1 29 6" xfId="50703"/>
    <cellStyle name="60% - Ênfase1 29 7" xfId="50704"/>
    <cellStyle name="60% - Ênfase1 29 8" xfId="50705"/>
    <cellStyle name="60% - Ênfase1 29 9" xfId="50706"/>
    <cellStyle name="60% - Ênfase1 3" xfId="267"/>
    <cellStyle name="60% - Ênfase1 3 10" xfId="50707"/>
    <cellStyle name="60% - Ênfase1 3 11" xfId="50708"/>
    <cellStyle name="60% - Ênfase1 3 2" xfId="50709"/>
    <cellStyle name="60% - Ênfase1 3 3" xfId="50710"/>
    <cellStyle name="60% - Ênfase1 3 4" xfId="50711"/>
    <cellStyle name="60% - Ênfase1 3 5" xfId="50712"/>
    <cellStyle name="60% - Ênfase1 3 6" xfId="50713"/>
    <cellStyle name="60% - Ênfase1 3 7" xfId="50714"/>
    <cellStyle name="60% - Ênfase1 3 8" xfId="50715"/>
    <cellStyle name="60% - Ênfase1 3 9" xfId="50716"/>
    <cellStyle name="60% - Ênfase1 30" xfId="50717"/>
    <cellStyle name="60% - Ênfase1 31" xfId="50718"/>
    <cellStyle name="60% - Ênfase1 32" xfId="50719"/>
    <cellStyle name="60% - Ênfase1 33" xfId="50720"/>
    <cellStyle name="60% - Ênfase1 34" xfId="50721"/>
    <cellStyle name="60% - Ênfase1 35" xfId="50722"/>
    <cellStyle name="60% - Ênfase1 36" xfId="50723"/>
    <cellStyle name="60% - Ênfase1 37" xfId="50724"/>
    <cellStyle name="60% - Ênfase1 38" xfId="50725"/>
    <cellStyle name="60% - Ênfase1 39" xfId="50726"/>
    <cellStyle name="60% - Ênfase1 4" xfId="268"/>
    <cellStyle name="60% - Ênfase1 4 10" xfId="50727"/>
    <cellStyle name="60% - Ênfase1 4 11" xfId="50728"/>
    <cellStyle name="60% - Ênfase1 4 2" xfId="50729"/>
    <cellStyle name="60% - Ênfase1 4 3" xfId="50730"/>
    <cellStyle name="60% - Ênfase1 4 4" xfId="50731"/>
    <cellStyle name="60% - Ênfase1 4 5" xfId="50732"/>
    <cellStyle name="60% - Ênfase1 4 6" xfId="50733"/>
    <cellStyle name="60% - Ênfase1 4 7" xfId="50734"/>
    <cellStyle name="60% - Ênfase1 4 8" xfId="50735"/>
    <cellStyle name="60% - Ênfase1 4 9" xfId="50736"/>
    <cellStyle name="60% - Ênfase1 40" xfId="50737"/>
    <cellStyle name="60% - Ênfase1 41" xfId="50738"/>
    <cellStyle name="60% - Ênfase1 42" xfId="50739"/>
    <cellStyle name="60% - Ênfase1 43" xfId="50740"/>
    <cellStyle name="60% - Ênfase1 44" xfId="50741"/>
    <cellStyle name="60% - Ênfase1 45" xfId="50742"/>
    <cellStyle name="60% - Ênfase1 46" xfId="50743"/>
    <cellStyle name="60% - Ênfase1 47" xfId="50744"/>
    <cellStyle name="60% - Ênfase1 48" xfId="50745"/>
    <cellStyle name="60% - Ênfase1 49" xfId="50746"/>
    <cellStyle name="60% - Ênfase1 5" xfId="269"/>
    <cellStyle name="60% - Ênfase1 5 2" xfId="50747"/>
    <cellStyle name="60% - Ênfase1 5 3" xfId="50748"/>
    <cellStyle name="60% - Ênfase1 5 4" xfId="50749"/>
    <cellStyle name="60% - Ênfase1 50" xfId="50750"/>
    <cellStyle name="60% - Ênfase1 51" xfId="50751"/>
    <cellStyle name="60% - Ênfase1 52" xfId="50752"/>
    <cellStyle name="60% - Ênfase1 53" xfId="50753"/>
    <cellStyle name="60% - Ênfase1 54" xfId="50754"/>
    <cellStyle name="60% - Ênfase1 55" xfId="50755"/>
    <cellStyle name="60% - Ênfase1 56" xfId="50756"/>
    <cellStyle name="60% - Ênfase1 57" xfId="50757"/>
    <cellStyle name="60% - Ênfase1 58" xfId="50758"/>
    <cellStyle name="60% - Ênfase1 59" xfId="50759"/>
    <cellStyle name="60% - Ênfase1 6" xfId="270"/>
    <cellStyle name="60% - Ênfase1 6 2" xfId="50760"/>
    <cellStyle name="60% - Ênfase1 6 3" xfId="50761"/>
    <cellStyle name="60% - Ênfase1 6 4" xfId="50762"/>
    <cellStyle name="60% - Ênfase1 60" xfId="50763"/>
    <cellStyle name="60% - Ênfase1 61" xfId="50764"/>
    <cellStyle name="60% - Ênfase1 62" xfId="50765"/>
    <cellStyle name="60% - Ênfase1 63" xfId="50766"/>
    <cellStyle name="60% - Ênfase1 64" xfId="50767"/>
    <cellStyle name="60% - Ênfase1 65" xfId="50768"/>
    <cellStyle name="60% - Ênfase1 66" xfId="50769"/>
    <cellStyle name="60% - Ênfase1 67" xfId="50770"/>
    <cellStyle name="60% - Ênfase1 68" xfId="50771"/>
    <cellStyle name="60% - Ênfase1 69" xfId="50772"/>
    <cellStyle name="60% - Ênfase1 7" xfId="271"/>
    <cellStyle name="60% - Ênfase1 7 2" xfId="50773"/>
    <cellStyle name="60% - Ênfase1 7 3" xfId="50774"/>
    <cellStyle name="60% - Ênfase1 7 4" xfId="50775"/>
    <cellStyle name="60% - Ênfase1 70" xfId="50776"/>
    <cellStyle name="60% - Ênfase1 71" xfId="50777"/>
    <cellStyle name="60% - Ênfase1 72" xfId="50778"/>
    <cellStyle name="60% - Ênfase1 73" xfId="50779"/>
    <cellStyle name="60% - Ênfase1 74" xfId="50780"/>
    <cellStyle name="60% - Ênfase1 75" xfId="50781"/>
    <cellStyle name="60% - Ênfase1 76" xfId="50782"/>
    <cellStyle name="60% - Ênfase1 77" xfId="50783"/>
    <cellStyle name="60% - Ênfase1 78" xfId="50784"/>
    <cellStyle name="60% - Ênfase1 79" xfId="50785"/>
    <cellStyle name="60% - Ênfase1 8" xfId="272"/>
    <cellStyle name="60% - Ênfase1 8 2" xfId="50786"/>
    <cellStyle name="60% - Ênfase1 8 3" xfId="50787"/>
    <cellStyle name="60% - Ênfase1 8 4" xfId="50788"/>
    <cellStyle name="60% - Ênfase1 80" xfId="50789"/>
    <cellStyle name="60% - Ênfase1 81" xfId="50790"/>
    <cellStyle name="60% - Ênfase1 82" xfId="50791"/>
    <cellStyle name="60% - Ênfase1 83" xfId="50792"/>
    <cellStyle name="60% - Ênfase1 84" xfId="50793"/>
    <cellStyle name="60% - Ênfase1 85" xfId="50794"/>
    <cellStyle name="60% - Ênfase1 86" xfId="50795"/>
    <cellStyle name="60% - Ênfase1 87" xfId="50796"/>
    <cellStyle name="60% - Ênfase1 88" xfId="50797"/>
    <cellStyle name="60% - Ênfase1 89" xfId="50798"/>
    <cellStyle name="60% - Ênfase1 9" xfId="273"/>
    <cellStyle name="60% - Ênfase1 90" xfId="50799"/>
    <cellStyle name="60% - Ênfase1 91" xfId="50800"/>
    <cellStyle name="60% - Ênfase1 92" xfId="50801"/>
    <cellStyle name="60% - Ênfase1 93" xfId="50802"/>
    <cellStyle name="60% - Ênfase1 94" xfId="50803"/>
    <cellStyle name="60% - Ênfase1 95" xfId="50804"/>
    <cellStyle name="60% - Ênfase1 96" xfId="50805"/>
    <cellStyle name="60% - Ênfase1 97" xfId="50806"/>
    <cellStyle name="60% - Ênfase1 98" xfId="50807"/>
    <cellStyle name="60% - Ênfase1 99" xfId="50808"/>
    <cellStyle name="60% - Ênfase2 10" xfId="274"/>
    <cellStyle name="60% - Ênfase2 10 2" xfId="50809"/>
    <cellStyle name="60% - Ênfase2 100" xfId="50810"/>
    <cellStyle name="60% - Ênfase2 101" xfId="50811"/>
    <cellStyle name="60% - Ênfase2 102" xfId="50812"/>
    <cellStyle name="60% - Ênfase2 103" xfId="50813"/>
    <cellStyle name="60% - Ênfase2 104" xfId="50814"/>
    <cellStyle name="60% - Ênfase2 105" xfId="50815"/>
    <cellStyle name="60% - Ênfase2 106" xfId="50816"/>
    <cellStyle name="60% - Ênfase2 107" xfId="50817"/>
    <cellStyle name="60% - Ênfase2 108" xfId="50818"/>
    <cellStyle name="60% - Ênfase2 109" xfId="50819"/>
    <cellStyle name="60% - Ênfase2 11" xfId="275"/>
    <cellStyle name="60% - Ênfase2 11 2" xfId="50820"/>
    <cellStyle name="60% - Ênfase2 110" xfId="50821"/>
    <cellStyle name="60% - Ênfase2 111" xfId="50822"/>
    <cellStyle name="60% - Ênfase2 112" xfId="50823"/>
    <cellStyle name="60% - Ênfase2 113" xfId="50824"/>
    <cellStyle name="60% - Ênfase2 114" xfId="50825"/>
    <cellStyle name="60% - Ênfase2 115" xfId="50826"/>
    <cellStyle name="60% - Ênfase2 116" xfId="50827"/>
    <cellStyle name="60% - Ênfase2 117" xfId="50828"/>
    <cellStyle name="60% - Ênfase2 118" xfId="50829"/>
    <cellStyle name="60% - Ênfase2 119" xfId="50830"/>
    <cellStyle name="60% - Ênfase2 12" xfId="276"/>
    <cellStyle name="60% - Ênfase2 12 2" xfId="50831"/>
    <cellStyle name="60% - Ênfase2 120" xfId="50832"/>
    <cellStyle name="60% - Ênfase2 121" xfId="50833"/>
    <cellStyle name="60% - Ênfase2 122" xfId="50834"/>
    <cellStyle name="60% - Ênfase2 123" xfId="50835"/>
    <cellStyle name="60% - Ênfase2 124" xfId="50836"/>
    <cellStyle name="60% - Ênfase2 125" xfId="50837"/>
    <cellStyle name="60% - Ênfase2 126" xfId="50838"/>
    <cellStyle name="60% - Ênfase2 127" xfId="50839"/>
    <cellStyle name="60% - Ênfase2 128" xfId="50840"/>
    <cellStyle name="60% - Ênfase2 129" xfId="50841"/>
    <cellStyle name="60% - Ênfase2 13" xfId="277"/>
    <cellStyle name="60% - Ênfase2 13 2" xfId="50842"/>
    <cellStyle name="60% - Ênfase2 130" xfId="50843"/>
    <cellStyle name="60% - Ênfase2 131" xfId="50844"/>
    <cellStyle name="60% - Ênfase2 132" xfId="50845"/>
    <cellStyle name="60% - Ênfase2 133" xfId="50846"/>
    <cellStyle name="60% - Ênfase2 134" xfId="50847"/>
    <cellStyle name="60% - Ênfase2 135" xfId="50848"/>
    <cellStyle name="60% - Ênfase2 136" xfId="50849"/>
    <cellStyle name="60% - Ênfase2 137" xfId="50850"/>
    <cellStyle name="60% - Ênfase2 138" xfId="50851"/>
    <cellStyle name="60% - Ênfase2 139" xfId="50852"/>
    <cellStyle name="60% - Ênfase2 14" xfId="278"/>
    <cellStyle name="60% - Ênfase2 140" xfId="50853"/>
    <cellStyle name="60% - Ênfase2 141" xfId="50854"/>
    <cellStyle name="60% - Ênfase2 142" xfId="50855"/>
    <cellStyle name="60% - Ênfase2 143" xfId="50856"/>
    <cellStyle name="60% - Ênfase2 144" xfId="50857"/>
    <cellStyle name="60% - Ênfase2 145" xfId="50858"/>
    <cellStyle name="60% - Ênfase2 146" xfId="50859"/>
    <cellStyle name="60% - Ênfase2 147" xfId="50860"/>
    <cellStyle name="60% - Ênfase2 148" xfId="50861"/>
    <cellStyle name="60% - Ênfase2 149" xfId="50862"/>
    <cellStyle name="60% - Ênfase2 15" xfId="279"/>
    <cellStyle name="60% - Ênfase2 15 2" xfId="50863"/>
    <cellStyle name="60% - Ênfase2 15 3" xfId="50864"/>
    <cellStyle name="60% - Ênfase2 150" xfId="50865"/>
    <cellStyle name="60% - Ênfase2 151" xfId="50866"/>
    <cellStyle name="60% - Ênfase2 152" xfId="50867"/>
    <cellStyle name="60% - Ênfase2 153" xfId="50868"/>
    <cellStyle name="60% - Ênfase2 154" xfId="50869"/>
    <cellStyle name="60% - Ênfase2 155" xfId="50870"/>
    <cellStyle name="60% - Ênfase2 156" xfId="50871"/>
    <cellStyle name="60% - Ênfase2 157" xfId="50872"/>
    <cellStyle name="60% - Ênfase2 158" xfId="50873"/>
    <cellStyle name="60% - Ênfase2 159" xfId="50874"/>
    <cellStyle name="60% - Ênfase2 16" xfId="280"/>
    <cellStyle name="60% - Ênfase2 16 2" xfId="50875"/>
    <cellStyle name="60% - Ênfase2 16 3" xfId="50876"/>
    <cellStyle name="60% - Ênfase2 160" xfId="50877"/>
    <cellStyle name="60% - Ênfase2 161" xfId="50878"/>
    <cellStyle name="60% - Ênfase2 162" xfId="50879"/>
    <cellStyle name="60% - Ênfase2 163" xfId="50880"/>
    <cellStyle name="60% - Ênfase2 164" xfId="50881"/>
    <cellStyle name="60% - Ênfase2 165" xfId="50882"/>
    <cellStyle name="60% - Ênfase2 166" xfId="50883"/>
    <cellStyle name="60% - Ênfase2 167" xfId="50884"/>
    <cellStyle name="60% - Ênfase2 168" xfId="50885"/>
    <cellStyle name="60% - Ênfase2 169" xfId="50886"/>
    <cellStyle name="60% - Ênfase2 17" xfId="281"/>
    <cellStyle name="60% - Ênfase2 17 2" xfId="50887"/>
    <cellStyle name="60% - Ênfase2 17 3" xfId="50888"/>
    <cellStyle name="60% - Ênfase2 170" xfId="50889"/>
    <cellStyle name="60% - Ênfase2 171" xfId="50890"/>
    <cellStyle name="60% - Ênfase2 172" xfId="50891"/>
    <cellStyle name="60% - Ênfase2 173" xfId="50892"/>
    <cellStyle name="60% - Ênfase2 174" xfId="50893"/>
    <cellStyle name="60% - Ênfase2 175" xfId="50894"/>
    <cellStyle name="60% - Ênfase2 176" xfId="50895"/>
    <cellStyle name="60% - Ênfase2 177" xfId="50896"/>
    <cellStyle name="60% - Ênfase2 178" xfId="50897"/>
    <cellStyle name="60% - Ênfase2 179" xfId="50898"/>
    <cellStyle name="60% - Ênfase2 18" xfId="282"/>
    <cellStyle name="60% - Ênfase2 18 2" xfId="50899"/>
    <cellStyle name="60% - Ênfase2 18 3" xfId="50900"/>
    <cellStyle name="60% - Ênfase2 180" xfId="50901"/>
    <cellStyle name="60% - Ênfase2 181" xfId="50902"/>
    <cellStyle name="60% - Ênfase2 182" xfId="50903"/>
    <cellStyle name="60% - Ênfase2 183" xfId="50904"/>
    <cellStyle name="60% - Ênfase2 184" xfId="50905"/>
    <cellStyle name="60% - Ênfase2 185" xfId="50906"/>
    <cellStyle name="60% - Ênfase2 186" xfId="50907"/>
    <cellStyle name="60% - Ênfase2 187" xfId="50908"/>
    <cellStyle name="60% - Ênfase2 188" xfId="50909"/>
    <cellStyle name="60% - Ênfase2 189" xfId="50910"/>
    <cellStyle name="60% - Ênfase2 19" xfId="283"/>
    <cellStyle name="60% - Ênfase2 19 2" xfId="50911"/>
    <cellStyle name="60% - Ênfase2 19 3" xfId="50912"/>
    <cellStyle name="60% - Ênfase2 190" xfId="50913"/>
    <cellStyle name="60% - Ênfase2 2" xfId="284"/>
    <cellStyle name="60% - Ênfase2 2 10" xfId="50914"/>
    <cellStyle name="60% - Ênfase2 2 10 2" xfId="50915"/>
    <cellStyle name="60% - Ênfase2 2 10 3" xfId="50916"/>
    <cellStyle name="60% - Ênfase2 2 10 4" xfId="50917"/>
    <cellStyle name="60% - Ênfase2 2 10 5" xfId="50918"/>
    <cellStyle name="60% - Ênfase2 2 10 6" xfId="50919"/>
    <cellStyle name="60% - Ênfase2 2 10 7" xfId="50920"/>
    <cellStyle name="60% - Ênfase2 2 11" xfId="50921"/>
    <cellStyle name="60% - Ênfase2 2 11 2" xfId="50922"/>
    <cellStyle name="60% - Ênfase2 2 11 3" xfId="50923"/>
    <cellStyle name="60% - Ênfase2 2 11 4" xfId="50924"/>
    <cellStyle name="60% - Ênfase2 2 11 5" xfId="50925"/>
    <cellStyle name="60% - Ênfase2 2 11 6" xfId="50926"/>
    <cellStyle name="60% - Ênfase2 2 11 7" xfId="50927"/>
    <cellStyle name="60% - Ênfase2 2 12" xfId="50928"/>
    <cellStyle name="60% - Ênfase2 2 13" xfId="50929"/>
    <cellStyle name="60% - Ênfase2 2 14" xfId="50930"/>
    <cellStyle name="60% - Ênfase2 2 15" xfId="50931"/>
    <cellStyle name="60% - Ênfase2 2 16" xfId="50932"/>
    <cellStyle name="60% - Ênfase2 2 17" xfId="50933"/>
    <cellStyle name="60% - Ênfase2 2 18" xfId="50934"/>
    <cellStyle name="60% - Ênfase2 2 19" xfId="50935"/>
    <cellStyle name="60% - Ênfase2 2 2" xfId="50936"/>
    <cellStyle name="60% - Ênfase2 2 20" xfId="50937"/>
    <cellStyle name="60% - Ênfase2 2 21" xfId="50938"/>
    <cellStyle name="60% - Ênfase2 2 22" xfId="50939"/>
    <cellStyle name="60% - Ênfase2 2 23" xfId="50940"/>
    <cellStyle name="60% - Ênfase2 2 24" xfId="50941"/>
    <cellStyle name="60% - Ênfase2 2 25" xfId="50942"/>
    <cellStyle name="60% - Ênfase2 2 26" xfId="50943"/>
    <cellStyle name="60% - Ênfase2 2 27" xfId="50944"/>
    <cellStyle name="60% - Ênfase2 2 28" xfId="50945"/>
    <cellStyle name="60% - Ênfase2 2 29" xfId="50946"/>
    <cellStyle name="60% - Ênfase2 2 3" xfId="50947"/>
    <cellStyle name="60% - Ênfase2 2 30" xfId="50948"/>
    <cellStyle name="60% - Ênfase2 2 31" xfId="50949"/>
    <cellStyle name="60% - Ênfase2 2 32" xfId="50950"/>
    <cellStyle name="60% - Ênfase2 2 33" xfId="50951"/>
    <cellStyle name="60% - Ênfase2 2 34" xfId="50952"/>
    <cellStyle name="60% - Ênfase2 2 35" xfId="50953"/>
    <cellStyle name="60% - Ênfase2 2 4" xfId="50954"/>
    <cellStyle name="60% - Ênfase2 2 5" xfId="50955"/>
    <cellStyle name="60% - Ênfase2 2 6" xfId="50956"/>
    <cellStyle name="60% - Ênfase2 2 7" xfId="50957"/>
    <cellStyle name="60% - Ênfase2 2 8" xfId="50958"/>
    <cellStyle name="60% - Ênfase2 2 8 2" xfId="50959"/>
    <cellStyle name="60% - Ênfase2 2 8 3" xfId="50960"/>
    <cellStyle name="60% - Ênfase2 2 8 4" xfId="50961"/>
    <cellStyle name="60% - Ênfase2 2 8 5" xfId="50962"/>
    <cellStyle name="60% - Ênfase2 2 8 6" xfId="50963"/>
    <cellStyle name="60% - Ênfase2 2 8 7" xfId="50964"/>
    <cellStyle name="60% - Ênfase2 2 9" xfId="50965"/>
    <cellStyle name="60% - Ênfase2 2 9 2" xfId="50966"/>
    <cellStyle name="60% - Ênfase2 2 9 3" xfId="50967"/>
    <cellStyle name="60% - Ênfase2 2 9 4" xfId="50968"/>
    <cellStyle name="60% - Ênfase2 2 9 5" xfId="50969"/>
    <cellStyle name="60% - Ênfase2 2 9 6" xfId="50970"/>
    <cellStyle name="60% - Ênfase2 2 9 7" xfId="50971"/>
    <cellStyle name="60% - Ênfase2 20" xfId="285"/>
    <cellStyle name="60% - Ênfase2 20 2" xfId="50972"/>
    <cellStyle name="60% - Ênfase2 20 3" xfId="50973"/>
    <cellStyle name="60% - Ênfase2 21" xfId="286"/>
    <cellStyle name="60% - Ênfase2 22" xfId="287"/>
    <cellStyle name="60% - Ênfase2 23" xfId="50974"/>
    <cellStyle name="60% - Ênfase2 24" xfId="50975"/>
    <cellStyle name="60% - Ênfase2 24 2" xfId="50976"/>
    <cellStyle name="60% - Ênfase2 25" xfId="50977"/>
    <cellStyle name="60% - Ênfase2 25 2" xfId="50978"/>
    <cellStyle name="60% - Ênfase2 26" xfId="50979"/>
    <cellStyle name="60% - Ênfase2 26 10" xfId="50980"/>
    <cellStyle name="60% - Ênfase2 26 11" xfId="50981"/>
    <cellStyle name="60% - Ênfase2 26 12" xfId="50982"/>
    <cellStyle name="60% - Ênfase2 26 13" xfId="50983"/>
    <cellStyle name="60% - Ênfase2 26 14" xfId="50984"/>
    <cellStyle name="60% - Ênfase2 26 15" xfId="50985"/>
    <cellStyle name="60% - Ênfase2 26 16" xfId="50986"/>
    <cellStyle name="60% - Ênfase2 26 2" xfId="50987"/>
    <cellStyle name="60% - Ênfase2 26 3" xfId="50988"/>
    <cellStyle name="60% - Ênfase2 26 4" xfId="50989"/>
    <cellStyle name="60% - Ênfase2 26 5" xfId="50990"/>
    <cellStyle name="60% - Ênfase2 26 6" xfId="50991"/>
    <cellStyle name="60% - Ênfase2 26 7" xfId="50992"/>
    <cellStyle name="60% - Ênfase2 26 8" xfId="50993"/>
    <cellStyle name="60% - Ênfase2 26 9" xfId="50994"/>
    <cellStyle name="60% - Ênfase2 27" xfId="50995"/>
    <cellStyle name="60% - Ênfase2 27 10" xfId="50996"/>
    <cellStyle name="60% - Ênfase2 27 11" xfId="50997"/>
    <cellStyle name="60% - Ênfase2 27 12" xfId="50998"/>
    <cellStyle name="60% - Ênfase2 27 13" xfId="50999"/>
    <cellStyle name="60% - Ênfase2 27 14" xfId="51000"/>
    <cellStyle name="60% - Ênfase2 27 15" xfId="51001"/>
    <cellStyle name="60% - Ênfase2 27 16" xfId="51002"/>
    <cellStyle name="60% - Ênfase2 27 2" xfId="51003"/>
    <cellStyle name="60% - Ênfase2 27 3" xfId="51004"/>
    <cellStyle name="60% - Ênfase2 27 4" xfId="51005"/>
    <cellStyle name="60% - Ênfase2 27 5" xfId="51006"/>
    <cellStyle name="60% - Ênfase2 27 6" xfId="51007"/>
    <cellStyle name="60% - Ênfase2 27 7" xfId="51008"/>
    <cellStyle name="60% - Ênfase2 27 8" xfId="51009"/>
    <cellStyle name="60% - Ênfase2 27 9" xfId="51010"/>
    <cellStyle name="60% - Ênfase2 28" xfId="51011"/>
    <cellStyle name="60% - Ênfase2 28 10" xfId="51012"/>
    <cellStyle name="60% - Ênfase2 28 11" xfId="51013"/>
    <cellStyle name="60% - Ênfase2 28 12" xfId="51014"/>
    <cellStyle name="60% - Ênfase2 28 13" xfId="51015"/>
    <cellStyle name="60% - Ênfase2 28 14" xfId="51016"/>
    <cellStyle name="60% - Ênfase2 28 15" xfId="51017"/>
    <cellStyle name="60% - Ênfase2 28 16" xfId="51018"/>
    <cellStyle name="60% - Ênfase2 28 2" xfId="51019"/>
    <cellStyle name="60% - Ênfase2 28 3" xfId="51020"/>
    <cellStyle name="60% - Ênfase2 28 4" xfId="51021"/>
    <cellStyle name="60% - Ênfase2 28 5" xfId="51022"/>
    <cellStyle name="60% - Ênfase2 28 6" xfId="51023"/>
    <cellStyle name="60% - Ênfase2 28 7" xfId="51024"/>
    <cellStyle name="60% - Ênfase2 28 8" xfId="51025"/>
    <cellStyle name="60% - Ênfase2 28 9" xfId="51026"/>
    <cellStyle name="60% - Ênfase2 29" xfId="51027"/>
    <cellStyle name="60% - Ênfase2 29 10" xfId="51028"/>
    <cellStyle name="60% - Ênfase2 29 11" xfId="51029"/>
    <cellStyle name="60% - Ênfase2 29 12" xfId="51030"/>
    <cellStyle name="60% - Ênfase2 29 13" xfId="51031"/>
    <cellStyle name="60% - Ênfase2 29 14" xfId="51032"/>
    <cellStyle name="60% - Ênfase2 29 15" xfId="51033"/>
    <cellStyle name="60% - Ênfase2 29 16" xfId="51034"/>
    <cellStyle name="60% - Ênfase2 29 2" xfId="51035"/>
    <cellStyle name="60% - Ênfase2 29 3" xfId="51036"/>
    <cellStyle name="60% - Ênfase2 29 4" xfId="51037"/>
    <cellStyle name="60% - Ênfase2 29 5" xfId="51038"/>
    <cellStyle name="60% - Ênfase2 29 6" xfId="51039"/>
    <cellStyle name="60% - Ênfase2 29 7" xfId="51040"/>
    <cellStyle name="60% - Ênfase2 29 8" xfId="51041"/>
    <cellStyle name="60% - Ênfase2 29 9" xfId="51042"/>
    <cellStyle name="60% - Ênfase2 3" xfId="288"/>
    <cellStyle name="60% - Ênfase2 3 10" xfId="51043"/>
    <cellStyle name="60% - Ênfase2 3 11" xfId="51044"/>
    <cellStyle name="60% - Ênfase2 3 2" xfId="51045"/>
    <cellStyle name="60% - Ênfase2 3 3" xfId="51046"/>
    <cellStyle name="60% - Ênfase2 3 4" xfId="51047"/>
    <cellStyle name="60% - Ênfase2 3 5" xfId="51048"/>
    <cellStyle name="60% - Ênfase2 3 6" xfId="51049"/>
    <cellStyle name="60% - Ênfase2 3 7" xfId="51050"/>
    <cellStyle name="60% - Ênfase2 3 8" xfId="51051"/>
    <cellStyle name="60% - Ênfase2 3 9" xfId="51052"/>
    <cellStyle name="60% - Ênfase2 30" xfId="51053"/>
    <cellStyle name="60% - Ênfase2 31" xfId="51054"/>
    <cellStyle name="60% - Ênfase2 32" xfId="51055"/>
    <cellStyle name="60% - Ênfase2 33" xfId="51056"/>
    <cellStyle name="60% - Ênfase2 34" xfId="51057"/>
    <cellStyle name="60% - Ênfase2 35" xfId="51058"/>
    <cellStyle name="60% - Ênfase2 36" xfId="51059"/>
    <cellStyle name="60% - Ênfase2 37" xfId="51060"/>
    <cellStyle name="60% - Ênfase2 38" xfId="51061"/>
    <cellStyle name="60% - Ênfase2 39" xfId="51062"/>
    <cellStyle name="60% - Ênfase2 4" xfId="289"/>
    <cellStyle name="60% - Ênfase2 4 10" xfId="51063"/>
    <cellStyle name="60% - Ênfase2 4 11" xfId="51064"/>
    <cellStyle name="60% - Ênfase2 4 2" xfId="51065"/>
    <cellStyle name="60% - Ênfase2 4 3" xfId="51066"/>
    <cellStyle name="60% - Ênfase2 4 4" xfId="51067"/>
    <cellStyle name="60% - Ênfase2 4 5" xfId="51068"/>
    <cellStyle name="60% - Ênfase2 4 6" xfId="51069"/>
    <cellStyle name="60% - Ênfase2 4 7" xfId="51070"/>
    <cellStyle name="60% - Ênfase2 4 8" xfId="51071"/>
    <cellStyle name="60% - Ênfase2 4 9" xfId="51072"/>
    <cellStyle name="60% - Ênfase2 40" xfId="51073"/>
    <cellStyle name="60% - Ênfase2 41" xfId="51074"/>
    <cellStyle name="60% - Ênfase2 42" xfId="51075"/>
    <cellStyle name="60% - Ênfase2 43" xfId="51076"/>
    <cellStyle name="60% - Ênfase2 44" xfId="51077"/>
    <cellStyle name="60% - Ênfase2 45" xfId="51078"/>
    <cellStyle name="60% - Ênfase2 46" xfId="51079"/>
    <cellStyle name="60% - Ênfase2 47" xfId="51080"/>
    <cellStyle name="60% - Ênfase2 48" xfId="51081"/>
    <cellStyle name="60% - Ênfase2 49" xfId="51082"/>
    <cellStyle name="60% - Ênfase2 5" xfId="290"/>
    <cellStyle name="60% - Ênfase2 5 2" xfId="51083"/>
    <cellStyle name="60% - Ênfase2 5 3" xfId="51084"/>
    <cellStyle name="60% - Ênfase2 5 4" xfId="51085"/>
    <cellStyle name="60% - Ênfase2 50" xfId="51086"/>
    <cellStyle name="60% - Ênfase2 51" xfId="51087"/>
    <cellStyle name="60% - Ênfase2 52" xfId="51088"/>
    <cellStyle name="60% - Ênfase2 53" xfId="51089"/>
    <cellStyle name="60% - Ênfase2 54" xfId="51090"/>
    <cellStyle name="60% - Ênfase2 55" xfId="51091"/>
    <cellStyle name="60% - Ênfase2 56" xfId="51092"/>
    <cellStyle name="60% - Ênfase2 57" xfId="51093"/>
    <cellStyle name="60% - Ênfase2 58" xfId="51094"/>
    <cellStyle name="60% - Ênfase2 59" xfId="51095"/>
    <cellStyle name="60% - Ênfase2 6" xfId="291"/>
    <cellStyle name="60% - Ênfase2 6 2" xfId="51096"/>
    <cellStyle name="60% - Ênfase2 6 3" xfId="51097"/>
    <cellStyle name="60% - Ênfase2 6 4" xfId="51098"/>
    <cellStyle name="60% - Ênfase2 60" xfId="51099"/>
    <cellStyle name="60% - Ênfase2 61" xfId="51100"/>
    <cellStyle name="60% - Ênfase2 62" xfId="51101"/>
    <cellStyle name="60% - Ênfase2 63" xfId="51102"/>
    <cellStyle name="60% - Ênfase2 64" xfId="51103"/>
    <cellStyle name="60% - Ênfase2 65" xfId="51104"/>
    <cellStyle name="60% - Ênfase2 66" xfId="51105"/>
    <cellStyle name="60% - Ênfase2 67" xfId="51106"/>
    <cellStyle name="60% - Ênfase2 68" xfId="51107"/>
    <cellStyle name="60% - Ênfase2 69" xfId="51108"/>
    <cellStyle name="60% - Ênfase2 7" xfId="292"/>
    <cellStyle name="60% - Ênfase2 7 2" xfId="51109"/>
    <cellStyle name="60% - Ênfase2 7 3" xfId="51110"/>
    <cellStyle name="60% - Ênfase2 7 4" xfId="51111"/>
    <cellStyle name="60% - Ênfase2 70" xfId="51112"/>
    <cellStyle name="60% - Ênfase2 71" xfId="51113"/>
    <cellStyle name="60% - Ênfase2 72" xfId="51114"/>
    <cellStyle name="60% - Ênfase2 73" xfId="51115"/>
    <cellStyle name="60% - Ênfase2 74" xfId="51116"/>
    <cellStyle name="60% - Ênfase2 75" xfId="51117"/>
    <cellStyle name="60% - Ênfase2 76" xfId="51118"/>
    <cellStyle name="60% - Ênfase2 77" xfId="51119"/>
    <cellStyle name="60% - Ênfase2 78" xfId="51120"/>
    <cellStyle name="60% - Ênfase2 79" xfId="51121"/>
    <cellStyle name="60% - Ênfase2 8" xfId="293"/>
    <cellStyle name="60% - Ênfase2 8 2" xfId="51122"/>
    <cellStyle name="60% - Ênfase2 8 3" xfId="51123"/>
    <cellStyle name="60% - Ênfase2 8 4" xfId="51124"/>
    <cellStyle name="60% - Ênfase2 80" xfId="51125"/>
    <cellStyle name="60% - Ênfase2 81" xfId="51126"/>
    <cellStyle name="60% - Ênfase2 82" xfId="51127"/>
    <cellStyle name="60% - Ênfase2 83" xfId="51128"/>
    <cellStyle name="60% - Ênfase2 84" xfId="51129"/>
    <cellStyle name="60% - Ênfase2 85" xfId="51130"/>
    <cellStyle name="60% - Ênfase2 86" xfId="51131"/>
    <cellStyle name="60% - Ênfase2 87" xfId="51132"/>
    <cellStyle name="60% - Ênfase2 88" xfId="51133"/>
    <cellStyle name="60% - Ênfase2 89" xfId="51134"/>
    <cellStyle name="60% - Ênfase2 9" xfId="294"/>
    <cellStyle name="60% - Ênfase2 90" xfId="51135"/>
    <cellStyle name="60% - Ênfase2 91" xfId="51136"/>
    <cellStyle name="60% - Ênfase2 92" xfId="51137"/>
    <cellStyle name="60% - Ênfase2 93" xfId="51138"/>
    <cellStyle name="60% - Ênfase2 94" xfId="51139"/>
    <cellStyle name="60% - Ênfase2 95" xfId="51140"/>
    <cellStyle name="60% - Ênfase2 96" xfId="51141"/>
    <cellStyle name="60% - Ênfase2 97" xfId="51142"/>
    <cellStyle name="60% - Ênfase2 98" xfId="51143"/>
    <cellStyle name="60% - Ênfase2 99" xfId="51144"/>
    <cellStyle name="60% - Ênfase3 10" xfId="295"/>
    <cellStyle name="60% - Ênfase3 10 2" xfId="51145"/>
    <cellStyle name="60% - Ênfase3 100" xfId="51146"/>
    <cellStyle name="60% - Ênfase3 101" xfId="51147"/>
    <cellStyle name="60% - Ênfase3 102" xfId="51148"/>
    <cellStyle name="60% - Ênfase3 103" xfId="51149"/>
    <cellStyle name="60% - Ênfase3 104" xfId="51150"/>
    <cellStyle name="60% - Ênfase3 105" xfId="51151"/>
    <cellStyle name="60% - Ênfase3 106" xfId="51152"/>
    <cellStyle name="60% - Ênfase3 107" xfId="51153"/>
    <cellStyle name="60% - Ênfase3 108" xfId="51154"/>
    <cellStyle name="60% - Ênfase3 109" xfId="51155"/>
    <cellStyle name="60% - Ênfase3 11" xfId="296"/>
    <cellStyle name="60% - Ênfase3 11 2" xfId="51156"/>
    <cellStyle name="60% - Ênfase3 110" xfId="51157"/>
    <cellStyle name="60% - Ênfase3 111" xfId="51158"/>
    <cellStyle name="60% - Ênfase3 112" xfId="51159"/>
    <cellStyle name="60% - Ênfase3 113" xfId="51160"/>
    <cellStyle name="60% - Ênfase3 114" xfId="51161"/>
    <cellStyle name="60% - Ênfase3 115" xfId="51162"/>
    <cellStyle name="60% - Ênfase3 116" xfId="51163"/>
    <cellStyle name="60% - Ênfase3 117" xfId="51164"/>
    <cellStyle name="60% - Ênfase3 118" xfId="51165"/>
    <cellStyle name="60% - Ênfase3 119" xfId="51166"/>
    <cellStyle name="60% - Ênfase3 12" xfId="297"/>
    <cellStyle name="60% - Ênfase3 12 2" xfId="51167"/>
    <cellStyle name="60% - Ênfase3 120" xfId="51168"/>
    <cellStyle name="60% - Ênfase3 121" xfId="51169"/>
    <cellStyle name="60% - Ênfase3 122" xfId="51170"/>
    <cellStyle name="60% - Ênfase3 123" xfId="51171"/>
    <cellStyle name="60% - Ênfase3 124" xfId="51172"/>
    <cellStyle name="60% - Ênfase3 125" xfId="51173"/>
    <cellStyle name="60% - Ênfase3 126" xfId="51174"/>
    <cellStyle name="60% - Ênfase3 127" xfId="51175"/>
    <cellStyle name="60% - Ênfase3 128" xfId="51176"/>
    <cellStyle name="60% - Ênfase3 129" xfId="51177"/>
    <cellStyle name="60% - Ênfase3 13" xfId="298"/>
    <cellStyle name="60% - Ênfase3 13 2" xfId="51178"/>
    <cellStyle name="60% - Ênfase3 130" xfId="51179"/>
    <cellStyle name="60% - Ênfase3 131" xfId="51180"/>
    <cellStyle name="60% - Ênfase3 132" xfId="51181"/>
    <cellStyle name="60% - Ênfase3 133" xfId="51182"/>
    <cellStyle name="60% - Ênfase3 134" xfId="51183"/>
    <cellStyle name="60% - Ênfase3 135" xfId="51184"/>
    <cellStyle name="60% - Ênfase3 136" xfId="51185"/>
    <cellStyle name="60% - Ênfase3 137" xfId="51186"/>
    <cellStyle name="60% - Ênfase3 138" xfId="51187"/>
    <cellStyle name="60% - Ênfase3 139" xfId="51188"/>
    <cellStyle name="60% - Ênfase3 14" xfId="299"/>
    <cellStyle name="60% - Ênfase3 140" xfId="51189"/>
    <cellStyle name="60% - Ênfase3 141" xfId="51190"/>
    <cellStyle name="60% - Ênfase3 142" xfId="51191"/>
    <cellStyle name="60% - Ênfase3 143" xfId="51192"/>
    <cellStyle name="60% - Ênfase3 144" xfId="51193"/>
    <cellStyle name="60% - Ênfase3 145" xfId="51194"/>
    <cellStyle name="60% - Ênfase3 146" xfId="51195"/>
    <cellStyle name="60% - Ênfase3 147" xfId="51196"/>
    <cellStyle name="60% - Ênfase3 148" xfId="51197"/>
    <cellStyle name="60% - Ênfase3 149" xfId="51198"/>
    <cellStyle name="60% - Ênfase3 15" xfId="300"/>
    <cellStyle name="60% - Ênfase3 15 2" xfId="51199"/>
    <cellStyle name="60% - Ênfase3 15 3" xfId="51200"/>
    <cellStyle name="60% - Ênfase3 150" xfId="51201"/>
    <cellStyle name="60% - Ênfase3 151" xfId="51202"/>
    <cellStyle name="60% - Ênfase3 152" xfId="51203"/>
    <cellStyle name="60% - Ênfase3 153" xfId="51204"/>
    <cellStyle name="60% - Ênfase3 154" xfId="51205"/>
    <cellStyle name="60% - Ênfase3 155" xfId="51206"/>
    <cellStyle name="60% - Ênfase3 156" xfId="51207"/>
    <cellStyle name="60% - Ênfase3 157" xfId="51208"/>
    <cellStyle name="60% - Ênfase3 158" xfId="51209"/>
    <cellStyle name="60% - Ênfase3 159" xfId="51210"/>
    <cellStyle name="60% - Ênfase3 16" xfId="301"/>
    <cellStyle name="60% - Ênfase3 16 2" xfId="51211"/>
    <cellStyle name="60% - Ênfase3 16 3" xfId="51212"/>
    <cellStyle name="60% - Ênfase3 160" xfId="51213"/>
    <cellStyle name="60% - Ênfase3 161" xfId="51214"/>
    <cellStyle name="60% - Ênfase3 162" xfId="51215"/>
    <cellStyle name="60% - Ênfase3 163" xfId="51216"/>
    <cellStyle name="60% - Ênfase3 164" xfId="51217"/>
    <cellStyle name="60% - Ênfase3 165" xfId="51218"/>
    <cellStyle name="60% - Ênfase3 166" xfId="51219"/>
    <cellStyle name="60% - Ênfase3 167" xfId="51220"/>
    <cellStyle name="60% - Ênfase3 168" xfId="51221"/>
    <cellStyle name="60% - Ênfase3 169" xfId="51222"/>
    <cellStyle name="60% - Ênfase3 17" xfId="302"/>
    <cellStyle name="60% - Ênfase3 17 2" xfId="51223"/>
    <cellStyle name="60% - Ênfase3 17 3" xfId="51224"/>
    <cellStyle name="60% - Ênfase3 170" xfId="51225"/>
    <cellStyle name="60% - Ênfase3 171" xfId="51226"/>
    <cellStyle name="60% - Ênfase3 172" xfId="51227"/>
    <cellStyle name="60% - Ênfase3 173" xfId="51228"/>
    <cellStyle name="60% - Ênfase3 174" xfId="51229"/>
    <cellStyle name="60% - Ênfase3 175" xfId="51230"/>
    <cellStyle name="60% - Ênfase3 176" xfId="51231"/>
    <cellStyle name="60% - Ênfase3 177" xfId="51232"/>
    <cellStyle name="60% - Ênfase3 178" xfId="51233"/>
    <cellStyle name="60% - Ênfase3 179" xfId="51234"/>
    <cellStyle name="60% - Ênfase3 18" xfId="303"/>
    <cellStyle name="60% - Ênfase3 18 2" xfId="51235"/>
    <cellStyle name="60% - Ênfase3 18 3" xfId="51236"/>
    <cellStyle name="60% - Ênfase3 180" xfId="51237"/>
    <cellStyle name="60% - Ênfase3 181" xfId="51238"/>
    <cellStyle name="60% - Ênfase3 182" xfId="51239"/>
    <cellStyle name="60% - Ênfase3 183" xfId="51240"/>
    <cellStyle name="60% - Ênfase3 184" xfId="51241"/>
    <cellStyle name="60% - Ênfase3 185" xfId="51242"/>
    <cellStyle name="60% - Ênfase3 186" xfId="51243"/>
    <cellStyle name="60% - Ênfase3 187" xfId="51244"/>
    <cellStyle name="60% - Ênfase3 188" xfId="51245"/>
    <cellStyle name="60% - Ênfase3 189" xfId="51246"/>
    <cellStyle name="60% - Ênfase3 19" xfId="304"/>
    <cellStyle name="60% - Ênfase3 19 2" xfId="51247"/>
    <cellStyle name="60% - Ênfase3 19 3" xfId="51248"/>
    <cellStyle name="60% - Ênfase3 190" xfId="51249"/>
    <cellStyle name="60% - Ênfase3 2" xfId="305"/>
    <cellStyle name="60% - Ênfase3 2 10" xfId="51250"/>
    <cellStyle name="60% - Ênfase3 2 10 2" xfId="51251"/>
    <cellStyle name="60% - Ênfase3 2 10 3" xfId="51252"/>
    <cellStyle name="60% - Ênfase3 2 10 4" xfId="51253"/>
    <cellStyle name="60% - Ênfase3 2 10 5" xfId="51254"/>
    <cellStyle name="60% - Ênfase3 2 10 6" xfId="51255"/>
    <cellStyle name="60% - Ênfase3 2 10 7" xfId="51256"/>
    <cellStyle name="60% - Ênfase3 2 11" xfId="51257"/>
    <cellStyle name="60% - Ênfase3 2 11 2" xfId="51258"/>
    <cellStyle name="60% - Ênfase3 2 11 3" xfId="51259"/>
    <cellStyle name="60% - Ênfase3 2 11 4" xfId="51260"/>
    <cellStyle name="60% - Ênfase3 2 11 5" xfId="51261"/>
    <cellStyle name="60% - Ênfase3 2 11 6" xfId="51262"/>
    <cellStyle name="60% - Ênfase3 2 11 7" xfId="51263"/>
    <cellStyle name="60% - Ênfase3 2 12" xfId="51264"/>
    <cellStyle name="60% - Ênfase3 2 13" xfId="51265"/>
    <cellStyle name="60% - Ênfase3 2 14" xfId="51266"/>
    <cellStyle name="60% - Ênfase3 2 15" xfId="51267"/>
    <cellStyle name="60% - Ênfase3 2 16" xfId="51268"/>
    <cellStyle name="60% - Ênfase3 2 17" xfId="51269"/>
    <cellStyle name="60% - Ênfase3 2 18" xfId="51270"/>
    <cellStyle name="60% - Ênfase3 2 19" xfId="51271"/>
    <cellStyle name="60% - Ênfase3 2 2" xfId="51272"/>
    <cellStyle name="60% - Ênfase3 2 20" xfId="51273"/>
    <cellStyle name="60% - Ênfase3 2 21" xfId="51274"/>
    <cellStyle name="60% - Ênfase3 2 22" xfId="51275"/>
    <cellStyle name="60% - Ênfase3 2 23" xfId="51276"/>
    <cellStyle name="60% - Ênfase3 2 24" xfId="51277"/>
    <cellStyle name="60% - Ênfase3 2 25" xfId="51278"/>
    <cellStyle name="60% - Ênfase3 2 26" xfId="51279"/>
    <cellStyle name="60% - Ênfase3 2 27" xfId="51280"/>
    <cellStyle name="60% - Ênfase3 2 28" xfId="51281"/>
    <cellStyle name="60% - Ênfase3 2 29" xfId="51282"/>
    <cellStyle name="60% - Ênfase3 2 3" xfId="51283"/>
    <cellStyle name="60% - Ênfase3 2 30" xfId="51284"/>
    <cellStyle name="60% - Ênfase3 2 31" xfId="51285"/>
    <cellStyle name="60% - Ênfase3 2 32" xfId="51286"/>
    <cellStyle name="60% - Ênfase3 2 33" xfId="51287"/>
    <cellStyle name="60% - Ênfase3 2 34" xfId="51288"/>
    <cellStyle name="60% - Ênfase3 2 35" xfId="51289"/>
    <cellStyle name="60% - Ênfase3 2 4" xfId="51290"/>
    <cellStyle name="60% - Ênfase3 2 5" xfId="51291"/>
    <cellStyle name="60% - Ênfase3 2 6" xfId="51292"/>
    <cellStyle name="60% - Ênfase3 2 7" xfId="51293"/>
    <cellStyle name="60% - Ênfase3 2 8" xfId="51294"/>
    <cellStyle name="60% - Ênfase3 2 8 2" xfId="51295"/>
    <cellStyle name="60% - Ênfase3 2 8 3" xfId="51296"/>
    <cellStyle name="60% - Ênfase3 2 8 4" xfId="51297"/>
    <cellStyle name="60% - Ênfase3 2 8 5" xfId="51298"/>
    <cellStyle name="60% - Ênfase3 2 8 6" xfId="51299"/>
    <cellStyle name="60% - Ênfase3 2 8 7" xfId="51300"/>
    <cellStyle name="60% - Ênfase3 2 9" xfId="51301"/>
    <cellStyle name="60% - Ênfase3 2 9 2" xfId="51302"/>
    <cellStyle name="60% - Ênfase3 2 9 3" xfId="51303"/>
    <cellStyle name="60% - Ênfase3 2 9 4" xfId="51304"/>
    <cellStyle name="60% - Ênfase3 2 9 5" xfId="51305"/>
    <cellStyle name="60% - Ênfase3 2 9 6" xfId="51306"/>
    <cellStyle name="60% - Ênfase3 2 9 7" xfId="51307"/>
    <cellStyle name="60% - Ênfase3 20" xfId="306"/>
    <cellStyle name="60% - Ênfase3 20 2" xfId="51308"/>
    <cellStyle name="60% - Ênfase3 20 3" xfId="51309"/>
    <cellStyle name="60% - Ênfase3 21" xfId="307"/>
    <cellStyle name="60% - Ênfase3 22" xfId="308"/>
    <cellStyle name="60% - Ênfase3 23" xfId="51310"/>
    <cellStyle name="60% - Ênfase3 24" xfId="51311"/>
    <cellStyle name="60% - Ênfase3 24 2" xfId="51312"/>
    <cellStyle name="60% - Ênfase3 25" xfId="51313"/>
    <cellStyle name="60% - Ênfase3 25 2" xfId="51314"/>
    <cellStyle name="60% - Ênfase3 26" xfId="51315"/>
    <cellStyle name="60% - Ênfase3 26 10" xfId="51316"/>
    <cellStyle name="60% - Ênfase3 26 11" xfId="51317"/>
    <cellStyle name="60% - Ênfase3 26 12" xfId="51318"/>
    <cellStyle name="60% - Ênfase3 26 13" xfId="51319"/>
    <cellStyle name="60% - Ênfase3 26 14" xfId="51320"/>
    <cellStyle name="60% - Ênfase3 26 15" xfId="51321"/>
    <cellStyle name="60% - Ênfase3 26 16" xfId="51322"/>
    <cellStyle name="60% - Ênfase3 26 2" xfId="51323"/>
    <cellStyle name="60% - Ênfase3 26 3" xfId="51324"/>
    <cellStyle name="60% - Ênfase3 26 4" xfId="51325"/>
    <cellStyle name="60% - Ênfase3 26 5" xfId="51326"/>
    <cellStyle name="60% - Ênfase3 26 6" xfId="51327"/>
    <cellStyle name="60% - Ênfase3 26 7" xfId="51328"/>
    <cellStyle name="60% - Ênfase3 26 8" xfId="51329"/>
    <cellStyle name="60% - Ênfase3 26 9" xfId="51330"/>
    <cellStyle name="60% - Ênfase3 27" xfId="51331"/>
    <cellStyle name="60% - Ênfase3 27 10" xfId="51332"/>
    <cellStyle name="60% - Ênfase3 27 11" xfId="51333"/>
    <cellStyle name="60% - Ênfase3 27 12" xfId="51334"/>
    <cellStyle name="60% - Ênfase3 27 13" xfId="51335"/>
    <cellStyle name="60% - Ênfase3 27 14" xfId="51336"/>
    <cellStyle name="60% - Ênfase3 27 15" xfId="51337"/>
    <cellStyle name="60% - Ênfase3 27 16" xfId="51338"/>
    <cellStyle name="60% - Ênfase3 27 2" xfId="51339"/>
    <cellStyle name="60% - Ênfase3 27 3" xfId="51340"/>
    <cellStyle name="60% - Ênfase3 27 4" xfId="51341"/>
    <cellStyle name="60% - Ênfase3 27 5" xfId="51342"/>
    <cellStyle name="60% - Ênfase3 27 6" xfId="51343"/>
    <cellStyle name="60% - Ênfase3 27 7" xfId="51344"/>
    <cellStyle name="60% - Ênfase3 27 8" xfId="51345"/>
    <cellStyle name="60% - Ênfase3 27 9" xfId="51346"/>
    <cellStyle name="60% - Ênfase3 28" xfId="51347"/>
    <cellStyle name="60% - Ênfase3 28 10" xfId="51348"/>
    <cellStyle name="60% - Ênfase3 28 11" xfId="51349"/>
    <cellStyle name="60% - Ênfase3 28 12" xfId="51350"/>
    <cellStyle name="60% - Ênfase3 28 13" xfId="51351"/>
    <cellStyle name="60% - Ênfase3 28 14" xfId="51352"/>
    <cellStyle name="60% - Ênfase3 28 15" xfId="51353"/>
    <cellStyle name="60% - Ênfase3 28 16" xfId="51354"/>
    <cellStyle name="60% - Ênfase3 28 2" xfId="51355"/>
    <cellStyle name="60% - Ênfase3 28 3" xfId="51356"/>
    <cellStyle name="60% - Ênfase3 28 4" xfId="51357"/>
    <cellStyle name="60% - Ênfase3 28 5" xfId="51358"/>
    <cellStyle name="60% - Ênfase3 28 6" xfId="51359"/>
    <cellStyle name="60% - Ênfase3 28 7" xfId="51360"/>
    <cellStyle name="60% - Ênfase3 28 8" xfId="51361"/>
    <cellStyle name="60% - Ênfase3 28 9" xfId="51362"/>
    <cellStyle name="60% - Ênfase3 29" xfId="51363"/>
    <cellStyle name="60% - Ênfase3 29 10" xfId="51364"/>
    <cellStyle name="60% - Ênfase3 29 11" xfId="51365"/>
    <cellStyle name="60% - Ênfase3 29 12" xfId="51366"/>
    <cellStyle name="60% - Ênfase3 29 13" xfId="51367"/>
    <cellStyle name="60% - Ênfase3 29 14" xfId="51368"/>
    <cellStyle name="60% - Ênfase3 29 15" xfId="51369"/>
    <cellStyle name="60% - Ênfase3 29 16" xfId="51370"/>
    <cellStyle name="60% - Ênfase3 29 2" xfId="51371"/>
    <cellStyle name="60% - Ênfase3 29 3" xfId="51372"/>
    <cellStyle name="60% - Ênfase3 29 4" xfId="51373"/>
    <cellStyle name="60% - Ênfase3 29 5" xfId="51374"/>
    <cellStyle name="60% - Ênfase3 29 6" xfId="51375"/>
    <cellStyle name="60% - Ênfase3 29 7" xfId="51376"/>
    <cellStyle name="60% - Ênfase3 29 8" xfId="51377"/>
    <cellStyle name="60% - Ênfase3 29 9" xfId="51378"/>
    <cellStyle name="60% - Ênfase3 3" xfId="309"/>
    <cellStyle name="60% - Ênfase3 3 10" xfId="51379"/>
    <cellStyle name="60% - Ênfase3 3 11" xfId="51380"/>
    <cellStyle name="60% - Ênfase3 3 2" xfId="51381"/>
    <cellStyle name="60% - Ênfase3 3 3" xfId="51382"/>
    <cellStyle name="60% - Ênfase3 3 4" xfId="51383"/>
    <cellStyle name="60% - Ênfase3 3 5" xfId="51384"/>
    <cellStyle name="60% - Ênfase3 3 6" xfId="51385"/>
    <cellStyle name="60% - Ênfase3 3 7" xfId="51386"/>
    <cellStyle name="60% - Ênfase3 3 8" xfId="51387"/>
    <cellStyle name="60% - Ênfase3 3 9" xfId="51388"/>
    <cellStyle name="60% - Ênfase3 30" xfId="51389"/>
    <cellStyle name="60% - Ênfase3 31" xfId="51390"/>
    <cellStyle name="60% - Ênfase3 32" xfId="51391"/>
    <cellStyle name="60% - Ênfase3 33" xfId="51392"/>
    <cellStyle name="60% - Ênfase3 34" xfId="51393"/>
    <cellStyle name="60% - Ênfase3 35" xfId="51394"/>
    <cellStyle name="60% - Ênfase3 36" xfId="51395"/>
    <cellStyle name="60% - Ênfase3 37" xfId="51396"/>
    <cellStyle name="60% - Ênfase3 38" xfId="51397"/>
    <cellStyle name="60% - Ênfase3 39" xfId="51398"/>
    <cellStyle name="60% - Ênfase3 4" xfId="310"/>
    <cellStyle name="60% - Ênfase3 4 10" xfId="51399"/>
    <cellStyle name="60% - Ênfase3 4 11" xfId="51400"/>
    <cellStyle name="60% - Ênfase3 4 2" xfId="51401"/>
    <cellStyle name="60% - Ênfase3 4 3" xfId="51402"/>
    <cellStyle name="60% - Ênfase3 4 4" xfId="51403"/>
    <cellStyle name="60% - Ênfase3 4 5" xfId="51404"/>
    <cellStyle name="60% - Ênfase3 4 6" xfId="51405"/>
    <cellStyle name="60% - Ênfase3 4 7" xfId="51406"/>
    <cellStyle name="60% - Ênfase3 4 8" xfId="51407"/>
    <cellStyle name="60% - Ênfase3 4 9" xfId="51408"/>
    <cellStyle name="60% - Ênfase3 40" xfId="51409"/>
    <cellStyle name="60% - Ênfase3 41" xfId="51410"/>
    <cellStyle name="60% - Ênfase3 42" xfId="51411"/>
    <cellStyle name="60% - Ênfase3 43" xfId="51412"/>
    <cellStyle name="60% - Ênfase3 44" xfId="51413"/>
    <cellStyle name="60% - Ênfase3 45" xfId="51414"/>
    <cellStyle name="60% - Ênfase3 46" xfId="51415"/>
    <cellStyle name="60% - Ênfase3 47" xfId="51416"/>
    <cellStyle name="60% - Ênfase3 48" xfId="51417"/>
    <cellStyle name="60% - Ênfase3 49" xfId="51418"/>
    <cellStyle name="60% - Ênfase3 5" xfId="311"/>
    <cellStyle name="60% - Ênfase3 5 2" xfId="51419"/>
    <cellStyle name="60% - Ênfase3 5 3" xfId="51420"/>
    <cellStyle name="60% - Ênfase3 5 4" xfId="51421"/>
    <cellStyle name="60% - Ênfase3 50" xfId="51422"/>
    <cellStyle name="60% - Ênfase3 51" xfId="51423"/>
    <cellStyle name="60% - Ênfase3 52" xfId="51424"/>
    <cellStyle name="60% - Ênfase3 53" xfId="51425"/>
    <cellStyle name="60% - Ênfase3 54" xfId="51426"/>
    <cellStyle name="60% - Ênfase3 55" xfId="51427"/>
    <cellStyle name="60% - Ênfase3 56" xfId="51428"/>
    <cellStyle name="60% - Ênfase3 57" xfId="51429"/>
    <cellStyle name="60% - Ênfase3 58" xfId="51430"/>
    <cellStyle name="60% - Ênfase3 59" xfId="51431"/>
    <cellStyle name="60% - Ênfase3 6" xfId="312"/>
    <cellStyle name="60% - Ênfase3 6 2" xfId="51432"/>
    <cellStyle name="60% - Ênfase3 6 3" xfId="51433"/>
    <cellStyle name="60% - Ênfase3 6 4" xfId="51434"/>
    <cellStyle name="60% - Ênfase3 60" xfId="51435"/>
    <cellStyle name="60% - Ênfase3 61" xfId="51436"/>
    <cellStyle name="60% - Ênfase3 62" xfId="51437"/>
    <cellStyle name="60% - Ênfase3 63" xfId="51438"/>
    <cellStyle name="60% - Ênfase3 64" xfId="51439"/>
    <cellStyle name="60% - Ênfase3 65" xfId="51440"/>
    <cellStyle name="60% - Ênfase3 66" xfId="51441"/>
    <cellStyle name="60% - Ênfase3 67" xfId="51442"/>
    <cellStyle name="60% - Ênfase3 68" xfId="51443"/>
    <cellStyle name="60% - Ênfase3 69" xfId="51444"/>
    <cellStyle name="60% - Ênfase3 7" xfId="313"/>
    <cellStyle name="60% - Ênfase3 7 2" xfId="51445"/>
    <cellStyle name="60% - Ênfase3 7 3" xfId="51446"/>
    <cellStyle name="60% - Ênfase3 7 4" xfId="51447"/>
    <cellStyle name="60% - Ênfase3 70" xfId="51448"/>
    <cellStyle name="60% - Ênfase3 71" xfId="51449"/>
    <cellStyle name="60% - Ênfase3 72" xfId="51450"/>
    <cellStyle name="60% - Ênfase3 73" xfId="51451"/>
    <cellStyle name="60% - Ênfase3 74" xfId="51452"/>
    <cellStyle name="60% - Ênfase3 75" xfId="51453"/>
    <cellStyle name="60% - Ênfase3 76" xfId="51454"/>
    <cellStyle name="60% - Ênfase3 77" xfId="51455"/>
    <cellStyle name="60% - Ênfase3 78" xfId="51456"/>
    <cellStyle name="60% - Ênfase3 79" xfId="51457"/>
    <cellStyle name="60% - Ênfase3 8" xfId="314"/>
    <cellStyle name="60% - Ênfase3 8 2" xfId="51458"/>
    <cellStyle name="60% - Ênfase3 8 3" xfId="51459"/>
    <cellStyle name="60% - Ênfase3 8 4" xfId="51460"/>
    <cellStyle name="60% - Ênfase3 80" xfId="51461"/>
    <cellStyle name="60% - Ênfase3 81" xfId="51462"/>
    <cellStyle name="60% - Ênfase3 82" xfId="51463"/>
    <cellStyle name="60% - Ênfase3 83" xfId="51464"/>
    <cellStyle name="60% - Ênfase3 84" xfId="51465"/>
    <cellStyle name="60% - Ênfase3 85" xfId="51466"/>
    <cellStyle name="60% - Ênfase3 86" xfId="51467"/>
    <cellStyle name="60% - Ênfase3 87" xfId="51468"/>
    <cellStyle name="60% - Ênfase3 88" xfId="51469"/>
    <cellStyle name="60% - Ênfase3 89" xfId="51470"/>
    <cellStyle name="60% - Ênfase3 9" xfId="315"/>
    <cellStyle name="60% - Ênfase3 90" xfId="51471"/>
    <cellStyle name="60% - Ênfase3 91" xfId="51472"/>
    <cellStyle name="60% - Ênfase3 92" xfId="51473"/>
    <cellStyle name="60% - Ênfase3 93" xfId="51474"/>
    <cellStyle name="60% - Ênfase3 94" xfId="51475"/>
    <cellStyle name="60% - Ênfase3 95" xfId="51476"/>
    <cellStyle name="60% - Ênfase3 96" xfId="51477"/>
    <cellStyle name="60% - Ênfase3 97" xfId="51478"/>
    <cellStyle name="60% - Ênfase3 98" xfId="51479"/>
    <cellStyle name="60% - Ênfase3 99" xfId="51480"/>
    <cellStyle name="60% - Ênfase4 10" xfId="316"/>
    <cellStyle name="60% - Ênfase4 10 2" xfId="51481"/>
    <cellStyle name="60% - Ênfase4 100" xfId="51482"/>
    <cellStyle name="60% - Ênfase4 101" xfId="51483"/>
    <cellStyle name="60% - Ênfase4 102" xfId="51484"/>
    <cellStyle name="60% - Ênfase4 103" xfId="51485"/>
    <cellStyle name="60% - Ênfase4 104" xfId="51486"/>
    <cellStyle name="60% - Ênfase4 105" xfId="51487"/>
    <cellStyle name="60% - Ênfase4 106" xfId="51488"/>
    <cellStyle name="60% - Ênfase4 107" xfId="51489"/>
    <cellStyle name="60% - Ênfase4 108" xfId="51490"/>
    <cellStyle name="60% - Ênfase4 109" xfId="51491"/>
    <cellStyle name="60% - Ênfase4 11" xfId="317"/>
    <cellStyle name="60% - Ênfase4 11 2" xfId="51492"/>
    <cellStyle name="60% - Ênfase4 110" xfId="51493"/>
    <cellStyle name="60% - Ênfase4 111" xfId="51494"/>
    <cellStyle name="60% - Ênfase4 112" xfId="51495"/>
    <cellStyle name="60% - Ênfase4 113" xfId="51496"/>
    <cellStyle name="60% - Ênfase4 114" xfId="51497"/>
    <cellStyle name="60% - Ênfase4 115" xfId="51498"/>
    <cellStyle name="60% - Ênfase4 116" xfId="51499"/>
    <cellStyle name="60% - Ênfase4 117" xfId="51500"/>
    <cellStyle name="60% - Ênfase4 118" xfId="51501"/>
    <cellStyle name="60% - Ênfase4 119" xfId="51502"/>
    <cellStyle name="60% - Ênfase4 12" xfId="318"/>
    <cellStyle name="60% - Ênfase4 12 2" xfId="51503"/>
    <cellStyle name="60% - Ênfase4 120" xfId="51504"/>
    <cellStyle name="60% - Ênfase4 121" xfId="51505"/>
    <cellStyle name="60% - Ênfase4 122" xfId="51506"/>
    <cellStyle name="60% - Ênfase4 123" xfId="51507"/>
    <cellStyle name="60% - Ênfase4 124" xfId="51508"/>
    <cellStyle name="60% - Ênfase4 125" xfId="51509"/>
    <cellStyle name="60% - Ênfase4 126" xfId="51510"/>
    <cellStyle name="60% - Ênfase4 127" xfId="51511"/>
    <cellStyle name="60% - Ênfase4 128" xfId="51512"/>
    <cellStyle name="60% - Ênfase4 129" xfId="51513"/>
    <cellStyle name="60% - Ênfase4 13" xfId="319"/>
    <cellStyle name="60% - Ênfase4 13 2" xfId="51514"/>
    <cellStyle name="60% - Ênfase4 130" xfId="51515"/>
    <cellStyle name="60% - Ênfase4 131" xfId="51516"/>
    <cellStyle name="60% - Ênfase4 132" xfId="51517"/>
    <cellStyle name="60% - Ênfase4 133" xfId="51518"/>
    <cellStyle name="60% - Ênfase4 134" xfId="51519"/>
    <cellStyle name="60% - Ênfase4 135" xfId="51520"/>
    <cellStyle name="60% - Ênfase4 136" xfId="51521"/>
    <cellStyle name="60% - Ênfase4 137" xfId="51522"/>
    <cellStyle name="60% - Ênfase4 138" xfId="51523"/>
    <cellStyle name="60% - Ênfase4 139" xfId="51524"/>
    <cellStyle name="60% - Ênfase4 14" xfId="320"/>
    <cellStyle name="60% - Ênfase4 140" xfId="51525"/>
    <cellStyle name="60% - Ênfase4 141" xfId="51526"/>
    <cellStyle name="60% - Ênfase4 142" xfId="51527"/>
    <cellStyle name="60% - Ênfase4 143" xfId="51528"/>
    <cellStyle name="60% - Ênfase4 144" xfId="51529"/>
    <cellStyle name="60% - Ênfase4 145" xfId="51530"/>
    <cellStyle name="60% - Ênfase4 146" xfId="51531"/>
    <cellStyle name="60% - Ênfase4 147" xfId="51532"/>
    <cellStyle name="60% - Ênfase4 148" xfId="51533"/>
    <cellStyle name="60% - Ênfase4 149" xfId="51534"/>
    <cellStyle name="60% - Ênfase4 15" xfId="321"/>
    <cellStyle name="60% - Ênfase4 15 2" xfId="51535"/>
    <cellStyle name="60% - Ênfase4 15 3" xfId="51536"/>
    <cellStyle name="60% - Ênfase4 150" xfId="51537"/>
    <cellStyle name="60% - Ênfase4 151" xfId="51538"/>
    <cellStyle name="60% - Ênfase4 152" xfId="51539"/>
    <cellStyle name="60% - Ênfase4 153" xfId="51540"/>
    <cellStyle name="60% - Ênfase4 154" xfId="51541"/>
    <cellStyle name="60% - Ênfase4 155" xfId="51542"/>
    <cellStyle name="60% - Ênfase4 156" xfId="51543"/>
    <cellStyle name="60% - Ênfase4 157" xfId="51544"/>
    <cellStyle name="60% - Ênfase4 158" xfId="51545"/>
    <cellStyle name="60% - Ênfase4 159" xfId="51546"/>
    <cellStyle name="60% - Ênfase4 16" xfId="322"/>
    <cellStyle name="60% - Ênfase4 16 2" xfId="51547"/>
    <cellStyle name="60% - Ênfase4 16 3" xfId="51548"/>
    <cellStyle name="60% - Ênfase4 160" xfId="51549"/>
    <cellStyle name="60% - Ênfase4 161" xfId="51550"/>
    <cellStyle name="60% - Ênfase4 162" xfId="51551"/>
    <cellStyle name="60% - Ênfase4 163" xfId="51552"/>
    <cellStyle name="60% - Ênfase4 164" xfId="51553"/>
    <cellStyle name="60% - Ênfase4 165" xfId="51554"/>
    <cellStyle name="60% - Ênfase4 166" xfId="51555"/>
    <cellStyle name="60% - Ênfase4 167" xfId="51556"/>
    <cellStyle name="60% - Ênfase4 168" xfId="51557"/>
    <cellStyle name="60% - Ênfase4 169" xfId="51558"/>
    <cellStyle name="60% - Ênfase4 17" xfId="323"/>
    <cellStyle name="60% - Ênfase4 17 2" xfId="51559"/>
    <cellStyle name="60% - Ênfase4 17 3" xfId="51560"/>
    <cellStyle name="60% - Ênfase4 170" xfId="51561"/>
    <cellStyle name="60% - Ênfase4 171" xfId="51562"/>
    <cellStyle name="60% - Ênfase4 172" xfId="51563"/>
    <cellStyle name="60% - Ênfase4 173" xfId="51564"/>
    <cellStyle name="60% - Ênfase4 174" xfId="51565"/>
    <cellStyle name="60% - Ênfase4 175" xfId="51566"/>
    <cellStyle name="60% - Ênfase4 176" xfId="51567"/>
    <cellStyle name="60% - Ênfase4 177" xfId="51568"/>
    <cellStyle name="60% - Ênfase4 178" xfId="51569"/>
    <cellStyle name="60% - Ênfase4 179" xfId="51570"/>
    <cellStyle name="60% - Ênfase4 18" xfId="324"/>
    <cellStyle name="60% - Ênfase4 18 2" xfId="51571"/>
    <cellStyle name="60% - Ênfase4 18 3" xfId="51572"/>
    <cellStyle name="60% - Ênfase4 180" xfId="51573"/>
    <cellStyle name="60% - Ênfase4 181" xfId="51574"/>
    <cellStyle name="60% - Ênfase4 182" xfId="51575"/>
    <cellStyle name="60% - Ênfase4 183" xfId="51576"/>
    <cellStyle name="60% - Ênfase4 184" xfId="51577"/>
    <cellStyle name="60% - Ênfase4 185" xfId="51578"/>
    <cellStyle name="60% - Ênfase4 186" xfId="51579"/>
    <cellStyle name="60% - Ênfase4 187" xfId="51580"/>
    <cellStyle name="60% - Ênfase4 188" xfId="51581"/>
    <cellStyle name="60% - Ênfase4 189" xfId="51582"/>
    <cellStyle name="60% - Ênfase4 19" xfId="325"/>
    <cellStyle name="60% - Ênfase4 19 2" xfId="51583"/>
    <cellStyle name="60% - Ênfase4 19 3" xfId="51584"/>
    <cellStyle name="60% - Ênfase4 190" xfId="51585"/>
    <cellStyle name="60% - Ênfase4 2" xfId="326"/>
    <cellStyle name="60% - Ênfase4 2 10" xfId="51586"/>
    <cellStyle name="60% - Ênfase4 2 10 2" xfId="51587"/>
    <cellStyle name="60% - Ênfase4 2 10 3" xfId="51588"/>
    <cellStyle name="60% - Ênfase4 2 10 4" xfId="51589"/>
    <cellStyle name="60% - Ênfase4 2 10 5" xfId="51590"/>
    <cellStyle name="60% - Ênfase4 2 10 6" xfId="51591"/>
    <cellStyle name="60% - Ênfase4 2 10 7" xfId="51592"/>
    <cellStyle name="60% - Ênfase4 2 11" xfId="51593"/>
    <cellStyle name="60% - Ênfase4 2 11 2" xfId="51594"/>
    <cellStyle name="60% - Ênfase4 2 11 3" xfId="51595"/>
    <cellStyle name="60% - Ênfase4 2 11 4" xfId="51596"/>
    <cellStyle name="60% - Ênfase4 2 11 5" xfId="51597"/>
    <cellStyle name="60% - Ênfase4 2 11 6" xfId="51598"/>
    <cellStyle name="60% - Ênfase4 2 11 7" xfId="51599"/>
    <cellStyle name="60% - Ênfase4 2 12" xfId="51600"/>
    <cellStyle name="60% - Ênfase4 2 13" xfId="51601"/>
    <cellStyle name="60% - Ênfase4 2 14" xfId="51602"/>
    <cellStyle name="60% - Ênfase4 2 15" xfId="51603"/>
    <cellStyle name="60% - Ênfase4 2 16" xfId="51604"/>
    <cellStyle name="60% - Ênfase4 2 17" xfId="51605"/>
    <cellStyle name="60% - Ênfase4 2 18" xfId="51606"/>
    <cellStyle name="60% - Ênfase4 2 19" xfId="51607"/>
    <cellStyle name="60% - Ênfase4 2 2" xfId="51608"/>
    <cellStyle name="60% - Ênfase4 2 20" xfId="51609"/>
    <cellStyle name="60% - Ênfase4 2 21" xfId="51610"/>
    <cellStyle name="60% - Ênfase4 2 22" xfId="51611"/>
    <cellStyle name="60% - Ênfase4 2 23" xfId="51612"/>
    <cellStyle name="60% - Ênfase4 2 24" xfId="51613"/>
    <cellStyle name="60% - Ênfase4 2 25" xfId="51614"/>
    <cellStyle name="60% - Ênfase4 2 26" xfId="51615"/>
    <cellStyle name="60% - Ênfase4 2 27" xfId="51616"/>
    <cellStyle name="60% - Ênfase4 2 28" xfId="51617"/>
    <cellStyle name="60% - Ênfase4 2 29" xfId="51618"/>
    <cellStyle name="60% - Ênfase4 2 3" xfId="51619"/>
    <cellStyle name="60% - Ênfase4 2 30" xfId="51620"/>
    <cellStyle name="60% - Ênfase4 2 31" xfId="51621"/>
    <cellStyle name="60% - Ênfase4 2 32" xfId="51622"/>
    <cellStyle name="60% - Ênfase4 2 33" xfId="51623"/>
    <cellStyle name="60% - Ênfase4 2 34" xfId="51624"/>
    <cellStyle name="60% - Ênfase4 2 35" xfId="51625"/>
    <cellStyle name="60% - Ênfase4 2 4" xfId="51626"/>
    <cellStyle name="60% - Ênfase4 2 5" xfId="51627"/>
    <cellStyle name="60% - Ênfase4 2 6" xfId="51628"/>
    <cellStyle name="60% - Ênfase4 2 7" xfId="51629"/>
    <cellStyle name="60% - Ênfase4 2 8" xfId="51630"/>
    <cellStyle name="60% - Ênfase4 2 8 2" xfId="51631"/>
    <cellStyle name="60% - Ênfase4 2 8 3" xfId="51632"/>
    <cellStyle name="60% - Ênfase4 2 8 4" xfId="51633"/>
    <cellStyle name="60% - Ênfase4 2 8 5" xfId="51634"/>
    <cellStyle name="60% - Ênfase4 2 8 6" xfId="51635"/>
    <cellStyle name="60% - Ênfase4 2 8 7" xfId="51636"/>
    <cellStyle name="60% - Ênfase4 2 9" xfId="51637"/>
    <cellStyle name="60% - Ênfase4 2 9 2" xfId="51638"/>
    <cellStyle name="60% - Ênfase4 2 9 3" xfId="51639"/>
    <cellStyle name="60% - Ênfase4 2 9 4" xfId="51640"/>
    <cellStyle name="60% - Ênfase4 2 9 5" xfId="51641"/>
    <cellStyle name="60% - Ênfase4 2 9 6" xfId="51642"/>
    <cellStyle name="60% - Ênfase4 2 9 7" xfId="51643"/>
    <cellStyle name="60% - Ênfase4 20" xfId="327"/>
    <cellStyle name="60% - Ênfase4 20 2" xfId="51644"/>
    <cellStyle name="60% - Ênfase4 20 3" xfId="51645"/>
    <cellStyle name="60% - Ênfase4 21" xfId="328"/>
    <cellStyle name="60% - Ênfase4 22" xfId="329"/>
    <cellStyle name="60% - Ênfase4 23" xfId="51646"/>
    <cellStyle name="60% - Ênfase4 24" xfId="51647"/>
    <cellStyle name="60% - Ênfase4 24 2" xfId="51648"/>
    <cellStyle name="60% - Ênfase4 25" xfId="51649"/>
    <cellStyle name="60% - Ênfase4 25 2" xfId="51650"/>
    <cellStyle name="60% - Ênfase4 26" xfId="51651"/>
    <cellStyle name="60% - Ênfase4 26 10" xfId="51652"/>
    <cellStyle name="60% - Ênfase4 26 11" xfId="51653"/>
    <cellStyle name="60% - Ênfase4 26 12" xfId="51654"/>
    <cellStyle name="60% - Ênfase4 26 13" xfId="51655"/>
    <cellStyle name="60% - Ênfase4 26 14" xfId="51656"/>
    <cellStyle name="60% - Ênfase4 26 15" xfId="51657"/>
    <cellStyle name="60% - Ênfase4 26 16" xfId="51658"/>
    <cellStyle name="60% - Ênfase4 26 2" xfId="51659"/>
    <cellStyle name="60% - Ênfase4 26 3" xfId="51660"/>
    <cellStyle name="60% - Ênfase4 26 4" xfId="51661"/>
    <cellStyle name="60% - Ênfase4 26 5" xfId="51662"/>
    <cellStyle name="60% - Ênfase4 26 6" xfId="51663"/>
    <cellStyle name="60% - Ênfase4 26 7" xfId="51664"/>
    <cellStyle name="60% - Ênfase4 26 8" xfId="51665"/>
    <cellStyle name="60% - Ênfase4 26 9" xfId="51666"/>
    <cellStyle name="60% - Ênfase4 27" xfId="51667"/>
    <cellStyle name="60% - Ênfase4 27 10" xfId="51668"/>
    <cellStyle name="60% - Ênfase4 27 11" xfId="51669"/>
    <cellStyle name="60% - Ênfase4 27 12" xfId="51670"/>
    <cellStyle name="60% - Ênfase4 27 13" xfId="51671"/>
    <cellStyle name="60% - Ênfase4 27 14" xfId="51672"/>
    <cellStyle name="60% - Ênfase4 27 15" xfId="51673"/>
    <cellStyle name="60% - Ênfase4 27 16" xfId="51674"/>
    <cellStyle name="60% - Ênfase4 27 2" xfId="51675"/>
    <cellStyle name="60% - Ênfase4 27 3" xfId="51676"/>
    <cellStyle name="60% - Ênfase4 27 4" xfId="51677"/>
    <cellStyle name="60% - Ênfase4 27 5" xfId="51678"/>
    <cellStyle name="60% - Ênfase4 27 6" xfId="51679"/>
    <cellStyle name="60% - Ênfase4 27 7" xfId="51680"/>
    <cellStyle name="60% - Ênfase4 27 8" xfId="51681"/>
    <cellStyle name="60% - Ênfase4 27 9" xfId="51682"/>
    <cellStyle name="60% - Ênfase4 28" xfId="51683"/>
    <cellStyle name="60% - Ênfase4 28 10" xfId="51684"/>
    <cellStyle name="60% - Ênfase4 28 11" xfId="51685"/>
    <cellStyle name="60% - Ênfase4 28 12" xfId="51686"/>
    <cellStyle name="60% - Ênfase4 28 13" xfId="51687"/>
    <cellStyle name="60% - Ênfase4 28 14" xfId="51688"/>
    <cellStyle name="60% - Ênfase4 28 15" xfId="51689"/>
    <cellStyle name="60% - Ênfase4 28 16" xfId="51690"/>
    <cellStyle name="60% - Ênfase4 28 2" xfId="51691"/>
    <cellStyle name="60% - Ênfase4 28 3" xfId="51692"/>
    <cellStyle name="60% - Ênfase4 28 4" xfId="51693"/>
    <cellStyle name="60% - Ênfase4 28 5" xfId="51694"/>
    <cellStyle name="60% - Ênfase4 28 6" xfId="51695"/>
    <cellStyle name="60% - Ênfase4 28 7" xfId="51696"/>
    <cellStyle name="60% - Ênfase4 28 8" xfId="51697"/>
    <cellStyle name="60% - Ênfase4 28 9" xfId="51698"/>
    <cellStyle name="60% - Ênfase4 29" xfId="51699"/>
    <cellStyle name="60% - Ênfase4 29 10" xfId="51700"/>
    <cellStyle name="60% - Ênfase4 29 11" xfId="51701"/>
    <cellStyle name="60% - Ênfase4 29 12" xfId="51702"/>
    <cellStyle name="60% - Ênfase4 29 13" xfId="51703"/>
    <cellStyle name="60% - Ênfase4 29 14" xfId="51704"/>
    <cellStyle name="60% - Ênfase4 29 15" xfId="51705"/>
    <cellStyle name="60% - Ênfase4 29 16" xfId="51706"/>
    <cellStyle name="60% - Ênfase4 29 2" xfId="51707"/>
    <cellStyle name="60% - Ênfase4 29 3" xfId="51708"/>
    <cellStyle name="60% - Ênfase4 29 4" xfId="51709"/>
    <cellStyle name="60% - Ênfase4 29 5" xfId="51710"/>
    <cellStyle name="60% - Ênfase4 29 6" xfId="51711"/>
    <cellStyle name="60% - Ênfase4 29 7" xfId="51712"/>
    <cellStyle name="60% - Ênfase4 29 8" xfId="51713"/>
    <cellStyle name="60% - Ênfase4 29 9" xfId="51714"/>
    <cellStyle name="60% - Ênfase4 3" xfId="330"/>
    <cellStyle name="60% - Ênfase4 3 10" xfId="51715"/>
    <cellStyle name="60% - Ênfase4 3 11" xfId="51716"/>
    <cellStyle name="60% - Ênfase4 3 2" xfId="51717"/>
    <cellStyle name="60% - Ênfase4 3 3" xfId="51718"/>
    <cellStyle name="60% - Ênfase4 3 4" xfId="51719"/>
    <cellStyle name="60% - Ênfase4 3 5" xfId="51720"/>
    <cellStyle name="60% - Ênfase4 3 6" xfId="51721"/>
    <cellStyle name="60% - Ênfase4 3 7" xfId="51722"/>
    <cellStyle name="60% - Ênfase4 3 8" xfId="51723"/>
    <cellStyle name="60% - Ênfase4 3 9" xfId="51724"/>
    <cellStyle name="60% - Ênfase4 30" xfId="51725"/>
    <cellStyle name="60% - Ênfase4 31" xfId="51726"/>
    <cellStyle name="60% - Ênfase4 32" xfId="51727"/>
    <cellStyle name="60% - Ênfase4 33" xfId="51728"/>
    <cellStyle name="60% - Ênfase4 34" xfId="51729"/>
    <cellStyle name="60% - Ênfase4 35" xfId="51730"/>
    <cellStyle name="60% - Ênfase4 36" xfId="51731"/>
    <cellStyle name="60% - Ênfase4 37" xfId="51732"/>
    <cellStyle name="60% - Ênfase4 38" xfId="51733"/>
    <cellStyle name="60% - Ênfase4 39" xfId="51734"/>
    <cellStyle name="60% - Ênfase4 4" xfId="331"/>
    <cellStyle name="60% - Ênfase4 4 10" xfId="51735"/>
    <cellStyle name="60% - Ênfase4 4 11" xfId="51736"/>
    <cellStyle name="60% - Ênfase4 4 2" xfId="51737"/>
    <cellStyle name="60% - Ênfase4 4 3" xfId="51738"/>
    <cellStyle name="60% - Ênfase4 4 4" xfId="51739"/>
    <cellStyle name="60% - Ênfase4 4 5" xfId="51740"/>
    <cellStyle name="60% - Ênfase4 4 6" xfId="51741"/>
    <cellStyle name="60% - Ênfase4 4 7" xfId="51742"/>
    <cellStyle name="60% - Ênfase4 4 8" xfId="51743"/>
    <cellStyle name="60% - Ênfase4 4 9" xfId="51744"/>
    <cellStyle name="60% - Ênfase4 40" xfId="51745"/>
    <cellStyle name="60% - Ênfase4 41" xfId="51746"/>
    <cellStyle name="60% - Ênfase4 42" xfId="51747"/>
    <cellStyle name="60% - Ênfase4 43" xfId="51748"/>
    <cellStyle name="60% - Ênfase4 44" xfId="51749"/>
    <cellStyle name="60% - Ênfase4 45" xfId="51750"/>
    <cellStyle name="60% - Ênfase4 46" xfId="51751"/>
    <cellStyle name="60% - Ênfase4 47" xfId="51752"/>
    <cellStyle name="60% - Ênfase4 48" xfId="51753"/>
    <cellStyle name="60% - Ênfase4 49" xfId="51754"/>
    <cellStyle name="60% - Ênfase4 5" xfId="332"/>
    <cellStyle name="60% - Ênfase4 5 2" xfId="51755"/>
    <cellStyle name="60% - Ênfase4 5 3" xfId="51756"/>
    <cellStyle name="60% - Ênfase4 5 4" xfId="51757"/>
    <cellStyle name="60% - Ênfase4 50" xfId="51758"/>
    <cellStyle name="60% - Ênfase4 51" xfId="51759"/>
    <cellStyle name="60% - Ênfase4 52" xfId="51760"/>
    <cellStyle name="60% - Ênfase4 53" xfId="51761"/>
    <cellStyle name="60% - Ênfase4 54" xfId="51762"/>
    <cellStyle name="60% - Ênfase4 55" xfId="51763"/>
    <cellStyle name="60% - Ênfase4 56" xfId="51764"/>
    <cellStyle name="60% - Ênfase4 57" xfId="51765"/>
    <cellStyle name="60% - Ênfase4 58" xfId="51766"/>
    <cellStyle name="60% - Ênfase4 59" xfId="51767"/>
    <cellStyle name="60% - Ênfase4 6" xfId="333"/>
    <cellStyle name="60% - Ênfase4 6 2" xfId="51768"/>
    <cellStyle name="60% - Ênfase4 6 3" xfId="51769"/>
    <cellStyle name="60% - Ênfase4 6 4" xfId="51770"/>
    <cellStyle name="60% - Ênfase4 60" xfId="51771"/>
    <cellStyle name="60% - Ênfase4 61" xfId="51772"/>
    <cellStyle name="60% - Ênfase4 62" xfId="51773"/>
    <cellStyle name="60% - Ênfase4 63" xfId="51774"/>
    <cellStyle name="60% - Ênfase4 64" xfId="51775"/>
    <cellStyle name="60% - Ênfase4 65" xfId="51776"/>
    <cellStyle name="60% - Ênfase4 66" xfId="51777"/>
    <cellStyle name="60% - Ênfase4 67" xfId="51778"/>
    <cellStyle name="60% - Ênfase4 68" xfId="51779"/>
    <cellStyle name="60% - Ênfase4 69" xfId="51780"/>
    <cellStyle name="60% - Ênfase4 7" xfId="334"/>
    <cellStyle name="60% - Ênfase4 7 2" xfId="51781"/>
    <cellStyle name="60% - Ênfase4 7 3" xfId="51782"/>
    <cellStyle name="60% - Ênfase4 7 4" xfId="51783"/>
    <cellStyle name="60% - Ênfase4 70" xfId="51784"/>
    <cellStyle name="60% - Ênfase4 71" xfId="51785"/>
    <cellStyle name="60% - Ênfase4 72" xfId="51786"/>
    <cellStyle name="60% - Ênfase4 73" xfId="51787"/>
    <cellStyle name="60% - Ênfase4 74" xfId="51788"/>
    <cellStyle name="60% - Ênfase4 75" xfId="51789"/>
    <cellStyle name="60% - Ênfase4 76" xfId="51790"/>
    <cellStyle name="60% - Ênfase4 77" xfId="51791"/>
    <cellStyle name="60% - Ênfase4 78" xfId="51792"/>
    <cellStyle name="60% - Ênfase4 79" xfId="51793"/>
    <cellStyle name="60% - Ênfase4 8" xfId="335"/>
    <cellStyle name="60% - Ênfase4 8 2" xfId="51794"/>
    <cellStyle name="60% - Ênfase4 8 3" xfId="51795"/>
    <cellStyle name="60% - Ênfase4 8 4" xfId="51796"/>
    <cellStyle name="60% - Ênfase4 80" xfId="51797"/>
    <cellStyle name="60% - Ênfase4 81" xfId="51798"/>
    <cellStyle name="60% - Ênfase4 82" xfId="51799"/>
    <cellStyle name="60% - Ênfase4 83" xfId="51800"/>
    <cellStyle name="60% - Ênfase4 84" xfId="51801"/>
    <cellStyle name="60% - Ênfase4 85" xfId="51802"/>
    <cellStyle name="60% - Ênfase4 86" xfId="51803"/>
    <cellStyle name="60% - Ênfase4 87" xfId="51804"/>
    <cellStyle name="60% - Ênfase4 88" xfId="51805"/>
    <cellStyle name="60% - Ênfase4 89" xfId="51806"/>
    <cellStyle name="60% - Ênfase4 9" xfId="336"/>
    <cellStyle name="60% - Ênfase4 90" xfId="51807"/>
    <cellStyle name="60% - Ênfase4 91" xfId="51808"/>
    <cellStyle name="60% - Ênfase4 92" xfId="51809"/>
    <cellStyle name="60% - Ênfase4 93" xfId="51810"/>
    <cellStyle name="60% - Ênfase4 94" xfId="51811"/>
    <cellStyle name="60% - Ênfase4 95" xfId="51812"/>
    <cellStyle name="60% - Ênfase4 96" xfId="51813"/>
    <cellStyle name="60% - Ênfase4 97" xfId="51814"/>
    <cellStyle name="60% - Ênfase4 98" xfId="51815"/>
    <cellStyle name="60% - Ênfase4 99" xfId="51816"/>
    <cellStyle name="60% - Ênfase5 10" xfId="337"/>
    <cellStyle name="60% - Ênfase5 10 2" xfId="51817"/>
    <cellStyle name="60% - Ênfase5 100" xfId="51818"/>
    <cellStyle name="60% - Ênfase5 101" xfId="51819"/>
    <cellStyle name="60% - Ênfase5 102" xfId="51820"/>
    <cellStyle name="60% - Ênfase5 103" xfId="51821"/>
    <cellStyle name="60% - Ênfase5 104" xfId="51822"/>
    <cellStyle name="60% - Ênfase5 105" xfId="51823"/>
    <cellStyle name="60% - Ênfase5 106" xfId="51824"/>
    <cellStyle name="60% - Ênfase5 107" xfId="51825"/>
    <cellStyle name="60% - Ênfase5 108" xfId="51826"/>
    <cellStyle name="60% - Ênfase5 109" xfId="51827"/>
    <cellStyle name="60% - Ênfase5 11" xfId="338"/>
    <cellStyle name="60% - Ênfase5 11 2" xfId="51828"/>
    <cellStyle name="60% - Ênfase5 110" xfId="51829"/>
    <cellStyle name="60% - Ênfase5 111" xfId="51830"/>
    <cellStyle name="60% - Ênfase5 112" xfId="51831"/>
    <cellStyle name="60% - Ênfase5 113" xfId="51832"/>
    <cellStyle name="60% - Ênfase5 114" xfId="51833"/>
    <cellStyle name="60% - Ênfase5 115" xfId="51834"/>
    <cellStyle name="60% - Ênfase5 116" xfId="51835"/>
    <cellStyle name="60% - Ênfase5 117" xfId="51836"/>
    <cellStyle name="60% - Ênfase5 118" xfId="51837"/>
    <cellStyle name="60% - Ênfase5 119" xfId="51838"/>
    <cellStyle name="60% - Ênfase5 12" xfId="339"/>
    <cellStyle name="60% - Ênfase5 12 2" xfId="51839"/>
    <cellStyle name="60% - Ênfase5 120" xfId="51840"/>
    <cellStyle name="60% - Ênfase5 121" xfId="51841"/>
    <cellStyle name="60% - Ênfase5 122" xfId="51842"/>
    <cellStyle name="60% - Ênfase5 123" xfId="51843"/>
    <cellStyle name="60% - Ênfase5 124" xfId="51844"/>
    <cellStyle name="60% - Ênfase5 125" xfId="51845"/>
    <cellStyle name="60% - Ênfase5 126" xfId="51846"/>
    <cellStyle name="60% - Ênfase5 127" xfId="51847"/>
    <cellStyle name="60% - Ênfase5 128" xfId="51848"/>
    <cellStyle name="60% - Ênfase5 129" xfId="51849"/>
    <cellStyle name="60% - Ênfase5 13" xfId="340"/>
    <cellStyle name="60% - Ênfase5 13 2" xfId="51850"/>
    <cellStyle name="60% - Ênfase5 130" xfId="51851"/>
    <cellStyle name="60% - Ênfase5 131" xfId="51852"/>
    <cellStyle name="60% - Ênfase5 132" xfId="51853"/>
    <cellStyle name="60% - Ênfase5 133" xfId="51854"/>
    <cellStyle name="60% - Ênfase5 134" xfId="51855"/>
    <cellStyle name="60% - Ênfase5 135" xfId="51856"/>
    <cellStyle name="60% - Ênfase5 136" xfId="51857"/>
    <cellStyle name="60% - Ênfase5 137" xfId="51858"/>
    <cellStyle name="60% - Ênfase5 138" xfId="51859"/>
    <cellStyle name="60% - Ênfase5 139" xfId="51860"/>
    <cellStyle name="60% - Ênfase5 14" xfId="341"/>
    <cellStyle name="60% - Ênfase5 140" xfId="51861"/>
    <cellStyle name="60% - Ênfase5 141" xfId="51862"/>
    <cellStyle name="60% - Ênfase5 142" xfId="51863"/>
    <cellStyle name="60% - Ênfase5 143" xfId="51864"/>
    <cellStyle name="60% - Ênfase5 144" xfId="51865"/>
    <cellStyle name="60% - Ênfase5 145" xfId="51866"/>
    <cellStyle name="60% - Ênfase5 146" xfId="51867"/>
    <cellStyle name="60% - Ênfase5 147" xfId="51868"/>
    <cellStyle name="60% - Ênfase5 148" xfId="51869"/>
    <cellStyle name="60% - Ênfase5 149" xfId="51870"/>
    <cellStyle name="60% - Ênfase5 15" xfId="342"/>
    <cellStyle name="60% - Ênfase5 15 2" xfId="51871"/>
    <cellStyle name="60% - Ênfase5 15 3" xfId="51872"/>
    <cellStyle name="60% - Ênfase5 150" xfId="51873"/>
    <cellStyle name="60% - Ênfase5 151" xfId="51874"/>
    <cellStyle name="60% - Ênfase5 152" xfId="51875"/>
    <cellStyle name="60% - Ênfase5 153" xfId="51876"/>
    <cellStyle name="60% - Ênfase5 154" xfId="51877"/>
    <cellStyle name="60% - Ênfase5 155" xfId="51878"/>
    <cellStyle name="60% - Ênfase5 156" xfId="51879"/>
    <cellStyle name="60% - Ênfase5 157" xfId="51880"/>
    <cellStyle name="60% - Ênfase5 158" xfId="51881"/>
    <cellStyle name="60% - Ênfase5 159" xfId="51882"/>
    <cellStyle name="60% - Ênfase5 16" xfId="343"/>
    <cellStyle name="60% - Ênfase5 16 2" xfId="51883"/>
    <cellStyle name="60% - Ênfase5 16 3" xfId="51884"/>
    <cellStyle name="60% - Ênfase5 160" xfId="51885"/>
    <cellStyle name="60% - Ênfase5 161" xfId="51886"/>
    <cellStyle name="60% - Ênfase5 162" xfId="51887"/>
    <cellStyle name="60% - Ênfase5 163" xfId="51888"/>
    <cellStyle name="60% - Ênfase5 164" xfId="51889"/>
    <cellStyle name="60% - Ênfase5 165" xfId="51890"/>
    <cellStyle name="60% - Ênfase5 166" xfId="51891"/>
    <cellStyle name="60% - Ênfase5 167" xfId="51892"/>
    <cellStyle name="60% - Ênfase5 168" xfId="51893"/>
    <cellStyle name="60% - Ênfase5 169" xfId="51894"/>
    <cellStyle name="60% - Ênfase5 17" xfId="344"/>
    <cellStyle name="60% - Ênfase5 17 2" xfId="51895"/>
    <cellStyle name="60% - Ênfase5 17 3" xfId="51896"/>
    <cellStyle name="60% - Ênfase5 170" xfId="51897"/>
    <cellStyle name="60% - Ênfase5 171" xfId="51898"/>
    <cellStyle name="60% - Ênfase5 172" xfId="51899"/>
    <cellStyle name="60% - Ênfase5 173" xfId="51900"/>
    <cellStyle name="60% - Ênfase5 174" xfId="51901"/>
    <cellStyle name="60% - Ênfase5 175" xfId="51902"/>
    <cellStyle name="60% - Ênfase5 176" xfId="51903"/>
    <cellStyle name="60% - Ênfase5 177" xfId="51904"/>
    <cellStyle name="60% - Ênfase5 178" xfId="51905"/>
    <cellStyle name="60% - Ênfase5 179" xfId="51906"/>
    <cellStyle name="60% - Ênfase5 18" xfId="345"/>
    <cellStyle name="60% - Ênfase5 18 2" xfId="51907"/>
    <cellStyle name="60% - Ênfase5 18 3" xfId="51908"/>
    <cellStyle name="60% - Ênfase5 180" xfId="51909"/>
    <cellStyle name="60% - Ênfase5 181" xfId="51910"/>
    <cellStyle name="60% - Ênfase5 182" xfId="51911"/>
    <cellStyle name="60% - Ênfase5 183" xfId="51912"/>
    <cellStyle name="60% - Ênfase5 184" xfId="51913"/>
    <cellStyle name="60% - Ênfase5 185" xfId="51914"/>
    <cellStyle name="60% - Ênfase5 186" xfId="51915"/>
    <cellStyle name="60% - Ênfase5 187" xfId="51916"/>
    <cellStyle name="60% - Ênfase5 188" xfId="51917"/>
    <cellStyle name="60% - Ênfase5 189" xfId="51918"/>
    <cellStyle name="60% - Ênfase5 19" xfId="346"/>
    <cellStyle name="60% - Ênfase5 19 2" xfId="51919"/>
    <cellStyle name="60% - Ênfase5 19 3" xfId="51920"/>
    <cellStyle name="60% - Ênfase5 190" xfId="51921"/>
    <cellStyle name="60% - Ênfase5 2" xfId="347"/>
    <cellStyle name="60% - Ênfase5 2 10" xfId="51922"/>
    <cellStyle name="60% - Ênfase5 2 10 2" xfId="51923"/>
    <cellStyle name="60% - Ênfase5 2 10 3" xfId="51924"/>
    <cellStyle name="60% - Ênfase5 2 10 4" xfId="51925"/>
    <cellStyle name="60% - Ênfase5 2 10 5" xfId="51926"/>
    <cellStyle name="60% - Ênfase5 2 10 6" xfId="51927"/>
    <cellStyle name="60% - Ênfase5 2 10 7" xfId="51928"/>
    <cellStyle name="60% - Ênfase5 2 11" xfId="51929"/>
    <cellStyle name="60% - Ênfase5 2 11 2" xfId="51930"/>
    <cellStyle name="60% - Ênfase5 2 11 3" xfId="51931"/>
    <cellStyle name="60% - Ênfase5 2 11 4" xfId="51932"/>
    <cellStyle name="60% - Ênfase5 2 11 5" xfId="51933"/>
    <cellStyle name="60% - Ênfase5 2 11 6" xfId="51934"/>
    <cellStyle name="60% - Ênfase5 2 11 7" xfId="51935"/>
    <cellStyle name="60% - Ênfase5 2 12" xfId="51936"/>
    <cellStyle name="60% - Ênfase5 2 13" xfId="51937"/>
    <cellStyle name="60% - Ênfase5 2 14" xfId="51938"/>
    <cellStyle name="60% - Ênfase5 2 15" xfId="51939"/>
    <cellStyle name="60% - Ênfase5 2 16" xfId="51940"/>
    <cellStyle name="60% - Ênfase5 2 17" xfId="51941"/>
    <cellStyle name="60% - Ênfase5 2 18" xfId="51942"/>
    <cellStyle name="60% - Ênfase5 2 19" xfId="51943"/>
    <cellStyle name="60% - Ênfase5 2 2" xfId="51944"/>
    <cellStyle name="60% - Ênfase5 2 20" xfId="51945"/>
    <cellStyle name="60% - Ênfase5 2 21" xfId="51946"/>
    <cellStyle name="60% - Ênfase5 2 22" xfId="51947"/>
    <cellStyle name="60% - Ênfase5 2 23" xfId="51948"/>
    <cellStyle name="60% - Ênfase5 2 24" xfId="51949"/>
    <cellStyle name="60% - Ênfase5 2 25" xfId="51950"/>
    <cellStyle name="60% - Ênfase5 2 26" xfId="51951"/>
    <cellStyle name="60% - Ênfase5 2 27" xfId="51952"/>
    <cellStyle name="60% - Ênfase5 2 28" xfId="51953"/>
    <cellStyle name="60% - Ênfase5 2 29" xfId="51954"/>
    <cellStyle name="60% - Ênfase5 2 3" xfId="51955"/>
    <cellStyle name="60% - Ênfase5 2 30" xfId="51956"/>
    <cellStyle name="60% - Ênfase5 2 31" xfId="51957"/>
    <cellStyle name="60% - Ênfase5 2 32" xfId="51958"/>
    <cellStyle name="60% - Ênfase5 2 33" xfId="51959"/>
    <cellStyle name="60% - Ênfase5 2 34" xfId="51960"/>
    <cellStyle name="60% - Ênfase5 2 35" xfId="51961"/>
    <cellStyle name="60% - Ênfase5 2 4" xfId="51962"/>
    <cellStyle name="60% - Ênfase5 2 5" xfId="51963"/>
    <cellStyle name="60% - Ênfase5 2 6" xfId="51964"/>
    <cellStyle name="60% - Ênfase5 2 7" xfId="51965"/>
    <cellStyle name="60% - Ênfase5 2 8" xfId="51966"/>
    <cellStyle name="60% - Ênfase5 2 8 2" xfId="51967"/>
    <cellStyle name="60% - Ênfase5 2 8 3" xfId="51968"/>
    <cellStyle name="60% - Ênfase5 2 8 4" xfId="51969"/>
    <cellStyle name="60% - Ênfase5 2 8 5" xfId="51970"/>
    <cellStyle name="60% - Ênfase5 2 8 6" xfId="51971"/>
    <cellStyle name="60% - Ênfase5 2 8 7" xfId="51972"/>
    <cellStyle name="60% - Ênfase5 2 9" xfId="51973"/>
    <cellStyle name="60% - Ênfase5 2 9 2" xfId="51974"/>
    <cellStyle name="60% - Ênfase5 2 9 3" xfId="51975"/>
    <cellStyle name="60% - Ênfase5 2 9 4" xfId="51976"/>
    <cellStyle name="60% - Ênfase5 2 9 5" xfId="51977"/>
    <cellStyle name="60% - Ênfase5 2 9 6" xfId="51978"/>
    <cellStyle name="60% - Ênfase5 2 9 7" xfId="51979"/>
    <cellStyle name="60% - Ênfase5 20" xfId="348"/>
    <cellStyle name="60% - Ênfase5 20 2" xfId="51980"/>
    <cellStyle name="60% - Ênfase5 20 3" xfId="51981"/>
    <cellStyle name="60% - Ênfase5 21" xfId="349"/>
    <cellStyle name="60% - Ênfase5 22" xfId="350"/>
    <cellStyle name="60% - Ênfase5 23" xfId="51982"/>
    <cellStyle name="60% - Ênfase5 24" xfId="51983"/>
    <cellStyle name="60% - Ênfase5 24 2" xfId="51984"/>
    <cellStyle name="60% - Ênfase5 25" xfId="51985"/>
    <cellStyle name="60% - Ênfase5 25 2" xfId="51986"/>
    <cellStyle name="60% - Ênfase5 26" xfId="51987"/>
    <cellStyle name="60% - Ênfase5 26 10" xfId="51988"/>
    <cellStyle name="60% - Ênfase5 26 11" xfId="51989"/>
    <cellStyle name="60% - Ênfase5 26 12" xfId="51990"/>
    <cellStyle name="60% - Ênfase5 26 13" xfId="51991"/>
    <cellStyle name="60% - Ênfase5 26 14" xfId="51992"/>
    <cellStyle name="60% - Ênfase5 26 15" xfId="51993"/>
    <cellStyle name="60% - Ênfase5 26 16" xfId="51994"/>
    <cellStyle name="60% - Ênfase5 26 2" xfId="51995"/>
    <cellStyle name="60% - Ênfase5 26 3" xfId="51996"/>
    <cellStyle name="60% - Ênfase5 26 4" xfId="51997"/>
    <cellStyle name="60% - Ênfase5 26 5" xfId="51998"/>
    <cellStyle name="60% - Ênfase5 26 6" xfId="51999"/>
    <cellStyle name="60% - Ênfase5 26 7" xfId="52000"/>
    <cellStyle name="60% - Ênfase5 26 8" xfId="52001"/>
    <cellStyle name="60% - Ênfase5 26 9" xfId="52002"/>
    <cellStyle name="60% - Ênfase5 27" xfId="52003"/>
    <cellStyle name="60% - Ênfase5 27 10" xfId="52004"/>
    <cellStyle name="60% - Ênfase5 27 11" xfId="52005"/>
    <cellStyle name="60% - Ênfase5 27 12" xfId="52006"/>
    <cellStyle name="60% - Ênfase5 27 13" xfId="52007"/>
    <cellStyle name="60% - Ênfase5 27 14" xfId="52008"/>
    <cellStyle name="60% - Ênfase5 27 15" xfId="52009"/>
    <cellStyle name="60% - Ênfase5 27 16" xfId="52010"/>
    <cellStyle name="60% - Ênfase5 27 2" xfId="52011"/>
    <cellStyle name="60% - Ênfase5 27 3" xfId="52012"/>
    <cellStyle name="60% - Ênfase5 27 4" xfId="52013"/>
    <cellStyle name="60% - Ênfase5 27 5" xfId="52014"/>
    <cellStyle name="60% - Ênfase5 27 6" xfId="52015"/>
    <cellStyle name="60% - Ênfase5 27 7" xfId="52016"/>
    <cellStyle name="60% - Ênfase5 27 8" xfId="52017"/>
    <cellStyle name="60% - Ênfase5 27 9" xfId="52018"/>
    <cellStyle name="60% - Ênfase5 28" xfId="52019"/>
    <cellStyle name="60% - Ênfase5 28 10" xfId="52020"/>
    <cellStyle name="60% - Ênfase5 28 11" xfId="52021"/>
    <cellStyle name="60% - Ênfase5 28 12" xfId="52022"/>
    <cellStyle name="60% - Ênfase5 28 13" xfId="52023"/>
    <cellStyle name="60% - Ênfase5 28 14" xfId="52024"/>
    <cellStyle name="60% - Ênfase5 28 15" xfId="52025"/>
    <cellStyle name="60% - Ênfase5 28 16" xfId="52026"/>
    <cellStyle name="60% - Ênfase5 28 2" xfId="52027"/>
    <cellStyle name="60% - Ênfase5 28 3" xfId="52028"/>
    <cellStyle name="60% - Ênfase5 28 4" xfId="52029"/>
    <cellStyle name="60% - Ênfase5 28 5" xfId="52030"/>
    <cellStyle name="60% - Ênfase5 28 6" xfId="52031"/>
    <cellStyle name="60% - Ênfase5 28 7" xfId="52032"/>
    <cellStyle name="60% - Ênfase5 28 8" xfId="52033"/>
    <cellStyle name="60% - Ênfase5 28 9" xfId="52034"/>
    <cellStyle name="60% - Ênfase5 29" xfId="52035"/>
    <cellStyle name="60% - Ênfase5 29 10" xfId="52036"/>
    <cellStyle name="60% - Ênfase5 29 11" xfId="52037"/>
    <cellStyle name="60% - Ênfase5 29 12" xfId="52038"/>
    <cellStyle name="60% - Ênfase5 29 13" xfId="52039"/>
    <cellStyle name="60% - Ênfase5 29 14" xfId="52040"/>
    <cellStyle name="60% - Ênfase5 29 15" xfId="52041"/>
    <cellStyle name="60% - Ênfase5 29 16" xfId="52042"/>
    <cellStyle name="60% - Ênfase5 29 2" xfId="52043"/>
    <cellStyle name="60% - Ênfase5 29 3" xfId="52044"/>
    <cellStyle name="60% - Ênfase5 29 4" xfId="52045"/>
    <cellStyle name="60% - Ênfase5 29 5" xfId="52046"/>
    <cellStyle name="60% - Ênfase5 29 6" xfId="52047"/>
    <cellStyle name="60% - Ênfase5 29 7" xfId="52048"/>
    <cellStyle name="60% - Ênfase5 29 8" xfId="52049"/>
    <cellStyle name="60% - Ênfase5 29 9" xfId="52050"/>
    <cellStyle name="60% - Ênfase5 3" xfId="351"/>
    <cellStyle name="60% - Ênfase5 3 10" xfId="52051"/>
    <cellStyle name="60% - Ênfase5 3 11" xfId="52052"/>
    <cellStyle name="60% - Ênfase5 3 2" xfId="52053"/>
    <cellStyle name="60% - Ênfase5 3 3" xfId="52054"/>
    <cellStyle name="60% - Ênfase5 3 4" xfId="52055"/>
    <cellStyle name="60% - Ênfase5 3 5" xfId="52056"/>
    <cellStyle name="60% - Ênfase5 3 6" xfId="52057"/>
    <cellStyle name="60% - Ênfase5 3 7" xfId="52058"/>
    <cellStyle name="60% - Ênfase5 3 8" xfId="52059"/>
    <cellStyle name="60% - Ênfase5 3 9" xfId="52060"/>
    <cellStyle name="60% - Ênfase5 30" xfId="52061"/>
    <cellStyle name="60% - Ênfase5 31" xfId="52062"/>
    <cellStyle name="60% - Ênfase5 32" xfId="52063"/>
    <cellStyle name="60% - Ênfase5 33" xfId="52064"/>
    <cellStyle name="60% - Ênfase5 34" xfId="52065"/>
    <cellStyle name="60% - Ênfase5 35" xfId="52066"/>
    <cellStyle name="60% - Ênfase5 36" xfId="52067"/>
    <cellStyle name="60% - Ênfase5 37" xfId="52068"/>
    <cellStyle name="60% - Ênfase5 38" xfId="52069"/>
    <cellStyle name="60% - Ênfase5 39" xfId="52070"/>
    <cellStyle name="60% - Ênfase5 4" xfId="352"/>
    <cellStyle name="60% - Ênfase5 4 10" xfId="52071"/>
    <cellStyle name="60% - Ênfase5 4 11" xfId="52072"/>
    <cellStyle name="60% - Ênfase5 4 2" xfId="52073"/>
    <cellStyle name="60% - Ênfase5 4 3" xfId="52074"/>
    <cellStyle name="60% - Ênfase5 4 4" xfId="52075"/>
    <cellStyle name="60% - Ênfase5 4 5" xfId="52076"/>
    <cellStyle name="60% - Ênfase5 4 6" xfId="52077"/>
    <cellStyle name="60% - Ênfase5 4 7" xfId="52078"/>
    <cellStyle name="60% - Ênfase5 4 8" xfId="52079"/>
    <cellStyle name="60% - Ênfase5 4 9" xfId="52080"/>
    <cellStyle name="60% - Ênfase5 40" xfId="52081"/>
    <cellStyle name="60% - Ênfase5 41" xfId="52082"/>
    <cellStyle name="60% - Ênfase5 42" xfId="52083"/>
    <cellStyle name="60% - Ênfase5 43" xfId="52084"/>
    <cellStyle name="60% - Ênfase5 44" xfId="52085"/>
    <cellStyle name="60% - Ênfase5 45" xfId="52086"/>
    <cellStyle name="60% - Ênfase5 46" xfId="52087"/>
    <cellStyle name="60% - Ênfase5 47" xfId="52088"/>
    <cellStyle name="60% - Ênfase5 48" xfId="52089"/>
    <cellStyle name="60% - Ênfase5 49" xfId="52090"/>
    <cellStyle name="60% - Ênfase5 5" xfId="353"/>
    <cellStyle name="60% - Ênfase5 5 2" xfId="52091"/>
    <cellStyle name="60% - Ênfase5 5 3" xfId="52092"/>
    <cellStyle name="60% - Ênfase5 5 4" xfId="52093"/>
    <cellStyle name="60% - Ênfase5 50" xfId="52094"/>
    <cellStyle name="60% - Ênfase5 51" xfId="52095"/>
    <cellStyle name="60% - Ênfase5 52" xfId="52096"/>
    <cellStyle name="60% - Ênfase5 53" xfId="52097"/>
    <cellStyle name="60% - Ênfase5 54" xfId="52098"/>
    <cellStyle name="60% - Ênfase5 55" xfId="52099"/>
    <cellStyle name="60% - Ênfase5 56" xfId="52100"/>
    <cellStyle name="60% - Ênfase5 57" xfId="52101"/>
    <cellStyle name="60% - Ênfase5 58" xfId="52102"/>
    <cellStyle name="60% - Ênfase5 59" xfId="52103"/>
    <cellStyle name="60% - Ênfase5 6" xfId="354"/>
    <cellStyle name="60% - Ênfase5 6 2" xfId="52104"/>
    <cellStyle name="60% - Ênfase5 6 3" xfId="52105"/>
    <cellStyle name="60% - Ênfase5 6 4" xfId="52106"/>
    <cellStyle name="60% - Ênfase5 60" xfId="52107"/>
    <cellStyle name="60% - Ênfase5 61" xfId="52108"/>
    <cellStyle name="60% - Ênfase5 62" xfId="52109"/>
    <cellStyle name="60% - Ênfase5 63" xfId="52110"/>
    <cellStyle name="60% - Ênfase5 64" xfId="52111"/>
    <cellStyle name="60% - Ênfase5 65" xfId="52112"/>
    <cellStyle name="60% - Ênfase5 66" xfId="52113"/>
    <cellStyle name="60% - Ênfase5 67" xfId="52114"/>
    <cellStyle name="60% - Ênfase5 68" xfId="52115"/>
    <cellStyle name="60% - Ênfase5 69" xfId="52116"/>
    <cellStyle name="60% - Ênfase5 7" xfId="355"/>
    <cellStyle name="60% - Ênfase5 7 2" xfId="52117"/>
    <cellStyle name="60% - Ênfase5 7 3" xfId="52118"/>
    <cellStyle name="60% - Ênfase5 7 4" xfId="52119"/>
    <cellStyle name="60% - Ênfase5 70" xfId="52120"/>
    <cellStyle name="60% - Ênfase5 71" xfId="52121"/>
    <cellStyle name="60% - Ênfase5 72" xfId="52122"/>
    <cellStyle name="60% - Ênfase5 73" xfId="52123"/>
    <cellStyle name="60% - Ênfase5 74" xfId="52124"/>
    <cellStyle name="60% - Ênfase5 75" xfId="52125"/>
    <cellStyle name="60% - Ênfase5 76" xfId="52126"/>
    <cellStyle name="60% - Ênfase5 77" xfId="52127"/>
    <cellStyle name="60% - Ênfase5 78" xfId="52128"/>
    <cellStyle name="60% - Ênfase5 79" xfId="52129"/>
    <cellStyle name="60% - Ênfase5 8" xfId="356"/>
    <cellStyle name="60% - Ênfase5 8 2" xfId="52130"/>
    <cellStyle name="60% - Ênfase5 8 3" xfId="52131"/>
    <cellStyle name="60% - Ênfase5 8 4" xfId="52132"/>
    <cellStyle name="60% - Ênfase5 80" xfId="52133"/>
    <cellStyle name="60% - Ênfase5 81" xfId="52134"/>
    <cellStyle name="60% - Ênfase5 82" xfId="52135"/>
    <cellStyle name="60% - Ênfase5 83" xfId="52136"/>
    <cellStyle name="60% - Ênfase5 84" xfId="52137"/>
    <cellStyle name="60% - Ênfase5 85" xfId="52138"/>
    <cellStyle name="60% - Ênfase5 86" xfId="52139"/>
    <cellStyle name="60% - Ênfase5 87" xfId="52140"/>
    <cellStyle name="60% - Ênfase5 88" xfId="52141"/>
    <cellStyle name="60% - Ênfase5 89" xfId="52142"/>
    <cellStyle name="60% - Ênfase5 9" xfId="357"/>
    <cellStyle name="60% - Ênfase5 90" xfId="52143"/>
    <cellStyle name="60% - Ênfase5 91" xfId="52144"/>
    <cellStyle name="60% - Ênfase5 92" xfId="52145"/>
    <cellStyle name="60% - Ênfase5 93" xfId="52146"/>
    <cellStyle name="60% - Ênfase5 94" xfId="52147"/>
    <cellStyle name="60% - Ênfase5 95" xfId="52148"/>
    <cellStyle name="60% - Ênfase5 96" xfId="52149"/>
    <cellStyle name="60% - Ênfase5 97" xfId="52150"/>
    <cellStyle name="60% - Ênfase5 98" xfId="52151"/>
    <cellStyle name="60% - Ênfase5 99" xfId="52152"/>
    <cellStyle name="60% - Ênfase6 10" xfId="358"/>
    <cellStyle name="60% - Ênfase6 10 2" xfId="52153"/>
    <cellStyle name="60% - Ênfase6 100" xfId="52154"/>
    <cellStyle name="60% - Ênfase6 101" xfId="52155"/>
    <cellStyle name="60% - Ênfase6 102" xfId="52156"/>
    <cellStyle name="60% - Ênfase6 103" xfId="52157"/>
    <cellStyle name="60% - Ênfase6 104" xfId="52158"/>
    <cellStyle name="60% - Ênfase6 105" xfId="52159"/>
    <cellStyle name="60% - Ênfase6 106" xfId="52160"/>
    <cellStyle name="60% - Ênfase6 107" xfId="52161"/>
    <cellStyle name="60% - Ênfase6 108" xfId="52162"/>
    <cellStyle name="60% - Ênfase6 109" xfId="52163"/>
    <cellStyle name="60% - Ênfase6 11" xfId="359"/>
    <cellStyle name="60% - Ênfase6 11 2" xfId="52164"/>
    <cellStyle name="60% - Ênfase6 110" xfId="52165"/>
    <cellStyle name="60% - Ênfase6 111" xfId="52166"/>
    <cellStyle name="60% - Ênfase6 112" xfId="52167"/>
    <cellStyle name="60% - Ênfase6 113" xfId="52168"/>
    <cellStyle name="60% - Ênfase6 114" xfId="52169"/>
    <cellStyle name="60% - Ênfase6 115" xfId="52170"/>
    <cellStyle name="60% - Ênfase6 116" xfId="52171"/>
    <cellStyle name="60% - Ênfase6 117" xfId="52172"/>
    <cellStyle name="60% - Ênfase6 118" xfId="52173"/>
    <cellStyle name="60% - Ênfase6 119" xfId="52174"/>
    <cellStyle name="60% - Ênfase6 12" xfId="360"/>
    <cellStyle name="60% - Ênfase6 12 2" xfId="52175"/>
    <cellStyle name="60% - Ênfase6 120" xfId="52176"/>
    <cellStyle name="60% - Ênfase6 121" xfId="52177"/>
    <cellStyle name="60% - Ênfase6 122" xfId="52178"/>
    <cellStyle name="60% - Ênfase6 123" xfId="52179"/>
    <cellStyle name="60% - Ênfase6 124" xfId="52180"/>
    <cellStyle name="60% - Ênfase6 125" xfId="52181"/>
    <cellStyle name="60% - Ênfase6 126" xfId="52182"/>
    <cellStyle name="60% - Ênfase6 127" xfId="52183"/>
    <cellStyle name="60% - Ênfase6 128" xfId="52184"/>
    <cellStyle name="60% - Ênfase6 129" xfId="52185"/>
    <cellStyle name="60% - Ênfase6 13" xfId="361"/>
    <cellStyle name="60% - Ênfase6 13 2" xfId="52186"/>
    <cellStyle name="60% - Ênfase6 130" xfId="52187"/>
    <cellStyle name="60% - Ênfase6 131" xfId="52188"/>
    <cellStyle name="60% - Ênfase6 132" xfId="52189"/>
    <cellStyle name="60% - Ênfase6 133" xfId="52190"/>
    <cellStyle name="60% - Ênfase6 134" xfId="52191"/>
    <cellStyle name="60% - Ênfase6 135" xfId="52192"/>
    <cellStyle name="60% - Ênfase6 136" xfId="52193"/>
    <cellStyle name="60% - Ênfase6 137" xfId="52194"/>
    <cellStyle name="60% - Ênfase6 138" xfId="52195"/>
    <cellStyle name="60% - Ênfase6 139" xfId="52196"/>
    <cellStyle name="60% - Ênfase6 14" xfId="362"/>
    <cellStyle name="60% - Ênfase6 140" xfId="52197"/>
    <cellStyle name="60% - Ênfase6 141" xfId="52198"/>
    <cellStyle name="60% - Ênfase6 142" xfId="52199"/>
    <cellStyle name="60% - Ênfase6 143" xfId="52200"/>
    <cellStyle name="60% - Ênfase6 144" xfId="52201"/>
    <cellStyle name="60% - Ênfase6 145" xfId="52202"/>
    <cellStyle name="60% - Ênfase6 146" xfId="52203"/>
    <cellStyle name="60% - Ênfase6 147" xfId="52204"/>
    <cellStyle name="60% - Ênfase6 148" xfId="52205"/>
    <cellStyle name="60% - Ênfase6 149" xfId="52206"/>
    <cellStyle name="60% - Ênfase6 15" xfId="363"/>
    <cellStyle name="60% - Ênfase6 15 2" xfId="52207"/>
    <cellStyle name="60% - Ênfase6 15 3" xfId="52208"/>
    <cellStyle name="60% - Ênfase6 150" xfId="52209"/>
    <cellStyle name="60% - Ênfase6 151" xfId="52210"/>
    <cellStyle name="60% - Ênfase6 152" xfId="52211"/>
    <cellStyle name="60% - Ênfase6 153" xfId="52212"/>
    <cellStyle name="60% - Ênfase6 154" xfId="52213"/>
    <cellStyle name="60% - Ênfase6 155" xfId="52214"/>
    <cellStyle name="60% - Ênfase6 156" xfId="52215"/>
    <cellStyle name="60% - Ênfase6 157" xfId="52216"/>
    <cellStyle name="60% - Ênfase6 158" xfId="52217"/>
    <cellStyle name="60% - Ênfase6 159" xfId="52218"/>
    <cellStyle name="60% - Ênfase6 16" xfId="364"/>
    <cellStyle name="60% - Ênfase6 16 2" xfId="52219"/>
    <cellStyle name="60% - Ênfase6 16 3" xfId="52220"/>
    <cellStyle name="60% - Ênfase6 160" xfId="52221"/>
    <cellStyle name="60% - Ênfase6 161" xfId="52222"/>
    <cellStyle name="60% - Ênfase6 162" xfId="52223"/>
    <cellStyle name="60% - Ênfase6 163" xfId="52224"/>
    <cellStyle name="60% - Ênfase6 164" xfId="52225"/>
    <cellStyle name="60% - Ênfase6 165" xfId="52226"/>
    <cellStyle name="60% - Ênfase6 166" xfId="52227"/>
    <cellStyle name="60% - Ênfase6 167" xfId="52228"/>
    <cellStyle name="60% - Ênfase6 168" xfId="52229"/>
    <cellStyle name="60% - Ênfase6 169" xfId="52230"/>
    <cellStyle name="60% - Ênfase6 17" xfId="365"/>
    <cellStyle name="60% - Ênfase6 17 2" xfId="52231"/>
    <cellStyle name="60% - Ênfase6 17 3" xfId="52232"/>
    <cellStyle name="60% - Ênfase6 170" xfId="52233"/>
    <cellStyle name="60% - Ênfase6 171" xfId="52234"/>
    <cellStyle name="60% - Ênfase6 172" xfId="52235"/>
    <cellStyle name="60% - Ênfase6 173" xfId="52236"/>
    <cellStyle name="60% - Ênfase6 174" xfId="52237"/>
    <cellStyle name="60% - Ênfase6 175" xfId="52238"/>
    <cellStyle name="60% - Ênfase6 176" xfId="52239"/>
    <cellStyle name="60% - Ênfase6 177" xfId="52240"/>
    <cellStyle name="60% - Ênfase6 178" xfId="52241"/>
    <cellStyle name="60% - Ênfase6 179" xfId="52242"/>
    <cellStyle name="60% - Ênfase6 18" xfId="366"/>
    <cellStyle name="60% - Ênfase6 18 2" xfId="52243"/>
    <cellStyle name="60% - Ênfase6 18 3" xfId="52244"/>
    <cellStyle name="60% - Ênfase6 180" xfId="52245"/>
    <cellStyle name="60% - Ênfase6 181" xfId="52246"/>
    <cellStyle name="60% - Ênfase6 182" xfId="52247"/>
    <cellStyle name="60% - Ênfase6 183" xfId="52248"/>
    <cellStyle name="60% - Ênfase6 184" xfId="52249"/>
    <cellStyle name="60% - Ênfase6 185" xfId="52250"/>
    <cellStyle name="60% - Ênfase6 186" xfId="52251"/>
    <cellStyle name="60% - Ênfase6 187" xfId="52252"/>
    <cellStyle name="60% - Ênfase6 188" xfId="52253"/>
    <cellStyle name="60% - Ênfase6 189" xfId="52254"/>
    <cellStyle name="60% - Ênfase6 19" xfId="367"/>
    <cellStyle name="60% - Ênfase6 19 2" xfId="52255"/>
    <cellStyle name="60% - Ênfase6 19 3" xfId="52256"/>
    <cellStyle name="60% - Ênfase6 190" xfId="52257"/>
    <cellStyle name="60% - Ênfase6 2" xfId="368"/>
    <cellStyle name="60% - Ênfase6 2 10" xfId="52258"/>
    <cellStyle name="60% - Ênfase6 2 10 2" xfId="52259"/>
    <cellStyle name="60% - Ênfase6 2 10 3" xfId="52260"/>
    <cellStyle name="60% - Ênfase6 2 10 4" xfId="52261"/>
    <cellStyle name="60% - Ênfase6 2 10 5" xfId="52262"/>
    <cellStyle name="60% - Ênfase6 2 10 6" xfId="52263"/>
    <cellStyle name="60% - Ênfase6 2 10 7" xfId="52264"/>
    <cellStyle name="60% - Ênfase6 2 11" xfId="52265"/>
    <cellStyle name="60% - Ênfase6 2 11 2" xfId="52266"/>
    <cellStyle name="60% - Ênfase6 2 11 3" xfId="52267"/>
    <cellStyle name="60% - Ênfase6 2 11 4" xfId="52268"/>
    <cellStyle name="60% - Ênfase6 2 11 5" xfId="52269"/>
    <cellStyle name="60% - Ênfase6 2 11 6" xfId="52270"/>
    <cellStyle name="60% - Ênfase6 2 11 7" xfId="52271"/>
    <cellStyle name="60% - Ênfase6 2 12" xfId="52272"/>
    <cellStyle name="60% - Ênfase6 2 13" xfId="52273"/>
    <cellStyle name="60% - Ênfase6 2 13 2" xfId="52274"/>
    <cellStyle name="60% - Ênfase6 2 14" xfId="52275"/>
    <cellStyle name="60% - Ênfase6 2 15" xfId="52276"/>
    <cellStyle name="60% - Ênfase6 2 16" xfId="52277"/>
    <cellStyle name="60% - Ênfase6 2 17" xfId="52278"/>
    <cellStyle name="60% - Ênfase6 2 18" xfId="52279"/>
    <cellStyle name="60% - Ênfase6 2 19" xfId="52280"/>
    <cellStyle name="60% - Ênfase6 2 2" xfId="52281"/>
    <cellStyle name="60% - Ênfase6 2 20" xfId="52282"/>
    <cellStyle name="60% - Ênfase6 2 21" xfId="52283"/>
    <cellStyle name="60% - Ênfase6 2 22" xfId="52284"/>
    <cellStyle name="60% - Ênfase6 2 23" xfId="52285"/>
    <cellStyle name="60% - Ênfase6 2 24" xfId="52286"/>
    <cellStyle name="60% - Ênfase6 2 25" xfId="52287"/>
    <cellStyle name="60% - Ênfase6 2 26" xfId="52288"/>
    <cellStyle name="60% - Ênfase6 2 27" xfId="52289"/>
    <cellStyle name="60% - Ênfase6 2 28" xfId="52290"/>
    <cellStyle name="60% - Ênfase6 2 29" xfId="52291"/>
    <cellStyle name="60% - Ênfase6 2 3" xfId="52292"/>
    <cellStyle name="60% - Ênfase6 2 30" xfId="52293"/>
    <cellStyle name="60% - Ênfase6 2 31" xfId="52294"/>
    <cellStyle name="60% - Ênfase6 2 32" xfId="52295"/>
    <cellStyle name="60% - Ênfase6 2 33" xfId="52296"/>
    <cellStyle name="60% - Ênfase6 2 34" xfId="52297"/>
    <cellStyle name="60% - Ênfase6 2 35" xfId="52298"/>
    <cellStyle name="60% - Ênfase6 2 4" xfId="52299"/>
    <cellStyle name="60% - Ênfase6 2 5" xfId="52300"/>
    <cellStyle name="60% - Ênfase6 2 6" xfId="52301"/>
    <cellStyle name="60% - Ênfase6 2 7" xfId="52302"/>
    <cellStyle name="60% - Ênfase6 2 8" xfId="52303"/>
    <cellStyle name="60% - Ênfase6 2 8 2" xfId="52304"/>
    <cellStyle name="60% - Ênfase6 2 8 3" xfId="52305"/>
    <cellStyle name="60% - Ênfase6 2 8 4" xfId="52306"/>
    <cellStyle name="60% - Ênfase6 2 8 5" xfId="52307"/>
    <cellStyle name="60% - Ênfase6 2 8 6" xfId="52308"/>
    <cellStyle name="60% - Ênfase6 2 8 7" xfId="52309"/>
    <cellStyle name="60% - Ênfase6 2 9" xfId="52310"/>
    <cellStyle name="60% - Ênfase6 2 9 2" xfId="52311"/>
    <cellStyle name="60% - Ênfase6 2 9 3" xfId="52312"/>
    <cellStyle name="60% - Ênfase6 2 9 4" xfId="52313"/>
    <cellStyle name="60% - Ênfase6 2 9 5" xfId="52314"/>
    <cellStyle name="60% - Ênfase6 2 9 6" xfId="52315"/>
    <cellStyle name="60% - Ênfase6 2 9 7" xfId="52316"/>
    <cellStyle name="60% - Ênfase6 20" xfId="369"/>
    <cellStyle name="60% - Ênfase6 20 2" xfId="52317"/>
    <cellStyle name="60% - Ênfase6 20 3" xfId="52318"/>
    <cellStyle name="60% - Ênfase6 21" xfId="370"/>
    <cellStyle name="60% - Ênfase6 22" xfId="371"/>
    <cellStyle name="60% - Ênfase6 23" xfId="52319"/>
    <cellStyle name="60% - Ênfase6 24" xfId="52320"/>
    <cellStyle name="60% - Ênfase6 24 2" xfId="52321"/>
    <cellStyle name="60% - Ênfase6 25" xfId="52322"/>
    <cellStyle name="60% - Ênfase6 25 2" xfId="52323"/>
    <cellStyle name="60% - Ênfase6 26" xfId="52324"/>
    <cellStyle name="60% - Ênfase6 26 10" xfId="52325"/>
    <cellStyle name="60% - Ênfase6 26 11" xfId="52326"/>
    <cellStyle name="60% - Ênfase6 26 12" xfId="52327"/>
    <cellStyle name="60% - Ênfase6 26 13" xfId="52328"/>
    <cellStyle name="60% - Ênfase6 26 14" xfId="52329"/>
    <cellStyle name="60% - Ênfase6 26 15" xfId="52330"/>
    <cellStyle name="60% - Ênfase6 26 16" xfId="52331"/>
    <cellStyle name="60% - Ênfase6 26 2" xfId="52332"/>
    <cellStyle name="60% - Ênfase6 26 3" xfId="52333"/>
    <cellStyle name="60% - Ênfase6 26 4" xfId="52334"/>
    <cellStyle name="60% - Ênfase6 26 5" xfId="52335"/>
    <cellStyle name="60% - Ênfase6 26 6" xfId="52336"/>
    <cellStyle name="60% - Ênfase6 26 7" xfId="52337"/>
    <cellStyle name="60% - Ênfase6 26 8" xfId="52338"/>
    <cellStyle name="60% - Ênfase6 26 9" xfId="52339"/>
    <cellStyle name="60% - Ênfase6 27" xfId="52340"/>
    <cellStyle name="60% - Ênfase6 27 10" xfId="52341"/>
    <cellStyle name="60% - Ênfase6 27 11" xfId="52342"/>
    <cellStyle name="60% - Ênfase6 27 12" xfId="52343"/>
    <cellStyle name="60% - Ênfase6 27 13" xfId="52344"/>
    <cellStyle name="60% - Ênfase6 27 14" xfId="52345"/>
    <cellStyle name="60% - Ênfase6 27 15" xfId="52346"/>
    <cellStyle name="60% - Ênfase6 27 16" xfId="52347"/>
    <cellStyle name="60% - Ênfase6 27 2" xfId="52348"/>
    <cellStyle name="60% - Ênfase6 27 3" xfId="52349"/>
    <cellStyle name="60% - Ênfase6 27 4" xfId="52350"/>
    <cellStyle name="60% - Ênfase6 27 5" xfId="52351"/>
    <cellStyle name="60% - Ênfase6 27 6" xfId="52352"/>
    <cellStyle name="60% - Ênfase6 27 7" xfId="52353"/>
    <cellStyle name="60% - Ênfase6 27 8" xfId="52354"/>
    <cellStyle name="60% - Ênfase6 27 9" xfId="52355"/>
    <cellStyle name="60% - Ênfase6 28" xfId="52356"/>
    <cellStyle name="60% - Ênfase6 28 10" xfId="52357"/>
    <cellStyle name="60% - Ênfase6 28 11" xfId="52358"/>
    <cellStyle name="60% - Ênfase6 28 12" xfId="52359"/>
    <cellStyle name="60% - Ênfase6 28 13" xfId="52360"/>
    <cellStyle name="60% - Ênfase6 28 14" xfId="52361"/>
    <cellStyle name="60% - Ênfase6 28 15" xfId="52362"/>
    <cellStyle name="60% - Ênfase6 28 16" xfId="52363"/>
    <cellStyle name="60% - Ênfase6 28 2" xfId="52364"/>
    <cellStyle name="60% - Ênfase6 28 3" xfId="52365"/>
    <cellStyle name="60% - Ênfase6 28 4" xfId="52366"/>
    <cellStyle name="60% - Ênfase6 28 5" xfId="52367"/>
    <cellStyle name="60% - Ênfase6 28 6" xfId="52368"/>
    <cellStyle name="60% - Ênfase6 28 7" xfId="52369"/>
    <cellStyle name="60% - Ênfase6 28 8" xfId="52370"/>
    <cellStyle name="60% - Ênfase6 28 9" xfId="52371"/>
    <cellStyle name="60% - Ênfase6 29" xfId="52372"/>
    <cellStyle name="60% - Ênfase6 29 10" xfId="52373"/>
    <cellStyle name="60% - Ênfase6 29 11" xfId="52374"/>
    <cellStyle name="60% - Ênfase6 29 12" xfId="52375"/>
    <cellStyle name="60% - Ênfase6 29 13" xfId="52376"/>
    <cellStyle name="60% - Ênfase6 29 14" xfId="52377"/>
    <cellStyle name="60% - Ênfase6 29 15" xfId="52378"/>
    <cellStyle name="60% - Ênfase6 29 16" xfId="52379"/>
    <cellStyle name="60% - Ênfase6 29 2" xfId="52380"/>
    <cellStyle name="60% - Ênfase6 29 3" xfId="52381"/>
    <cellStyle name="60% - Ênfase6 29 4" xfId="52382"/>
    <cellStyle name="60% - Ênfase6 29 5" xfId="52383"/>
    <cellStyle name="60% - Ênfase6 29 6" xfId="52384"/>
    <cellStyle name="60% - Ênfase6 29 7" xfId="52385"/>
    <cellStyle name="60% - Ênfase6 29 8" xfId="52386"/>
    <cellStyle name="60% - Ênfase6 29 9" xfId="52387"/>
    <cellStyle name="60% - Ênfase6 3" xfId="372"/>
    <cellStyle name="60% - Ênfase6 3 10" xfId="52388"/>
    <cellStyle name="60% - Ênfase6 3 11" xfId="52389"/>
    <cellStyle name="60% - Ênfase6 3 2" xfId="52390"/>
    <cellStyle name="60% - Ênfase6 3 3" xfId="52391"/>
    <cellStyle name="60% - Ênfase6 3 4" xfId="52392"/>
    <cellStyle name="60% - Ênfase6 3 5" xfId="52393"/>
    <cellStyle name="60% - Ênfase6 3 6" xfId="52394"/>
    <cellStyle name="60% - Ênfase6 3 7" xfId="52395"/>
    <cellStyle name="60% - Ênfase6 3 8" xfId="52396"/>
    <cellStyle name="60% - Ênfase6 3 9" xfId="52397"/>
    <cellStyle name="60% - Ênfase6 30" xfId="52398"/>
    <cellStyle name="60% - Ênfase6 31" xfId="52399"/>
    <cellStyle name="60% - Ênfase6 32" xfId="52400"/>
    <cellStyle name="60% - Ênfase6 33" xfId="52401"/>
    <cellStyle name="60% - Ênfase6 34" xfId="52402"/>
    <cellStyle name="60% - Ênfase6 35" xfId="52403"/>
    <cellStyle name="60% - Ênfase6 36" xfId="52404"/>
    <cellStyle name="60% - Ênfase6 37" xfId="52405"/>
    <cellStyle name="60% - Ênfase6 38" xfId="52406"/>
    <cellStyle name="60% - Ênfase6 39" xfId="52407"/>
    <cellStyle name="60% - Ênfase6 4" xfId="373"/>
    <cellStyle name="60% - Ênfase6 4 10" xfId="52408"/>
    <cellStyle name="60% - Ênfase6 4 11" xfId="52409"/>
    <cellStyle name="60% - Ênfase6 4 2" xfId="52410"/>
    <cellStyle name="60% - Ênfase6 4 3" xfId="52411"/>
    <cellStyle name="60% - Ênfase6 4 4" xfId="52412"/>
    <cellStyle name="60% - Ênfase6 4 5" xfId="52413"/>
    <cellStyle name="60% - Ênfase6 4 6" xfId="52414"/>
    <cellStyle name="60% - Ênfase6 4 7" xfId="52415"/>
    <cellStyle name="60% - Ênfase6 4 8" xfId="52416"/>
    <cellStyle name="60% - Ênfase6 4 9" xfId="52417"/>
    <cellStyle name="60% - Ênfase6 40" xfId="52418"/>
    <cellStyle name="60% - Ênfase6 41" xfId="52419"/>
    <cellStyle name="60% - Ênfase6 42" xfId="52420"/>
    <cellStyle name="60% - Ênfase6 43" xfId="52421"/>
    <cellStyle name="60% - Ênfase6 44" xfId="52422"/>
    <cellStyle name="60% - Ênfase6 45" xfId="52423"/>
    <cellStyle name="60% - Ênfase6 46" xfId="52424"/>
    <cellStyle name="60% - Ênfase6 47" xfId="52425"/>
    <cellStyle name="60% - Ênfase6 48" xfId="52426"/>
    <cellStyle name="60% - Ênfase6 49" xfId="52427"/>
    <cellStyle name="60% - Ênfase6 5" xfId="374"/>
    <cellStyle name="60% - Ênfase6 5 2" xfId="52428"/>
    <cellStyle name="60% - Ênfase6 5 3" xfId="52429"/>
    <cellStyle name="60% - Ênfase6 5 4" xfId="52430"/>
    <cellStyle name="60% - Ênfase6 50" xfId="52431"/>
    <cellStyle name="60% - Ênfase6 51" xfId="52432"/>
    <cellStyle name="60% - Ênfase6 52" xfId="52433"/>
    <cellStyle name="60% - Ênfase6 53" xfId="52434"/>
    <cellStyle name="60% - Ênfase6 54" xfId="52435"/>
    <cellStyle name="60% - Ênfase6 55" xfId="52436"/>
    <cellStyle name="60% - Ênfase6 56" xfId="52437"/>
    <cellStyle name="60% - Ênfase6 57" xfId="52438"/>
    <cellStyle name="60% - Ênfase6 58" xfId="52439"/>
    <cellStyle name="60% - Ênfase6 59" xfId="52440"/>
    <cellStyle name="60% - Ênfase6 6" xfId="375"/>
    <cellStyle name="60% - Ênfase6 6 2" xfId="52441"/>
    <cellStyle name="60% - Ênfase6 6 3" xfId="52442"/>
    <cellStyle name="60% - Ênfase6 6 4" xfId="52443"/>
    <cellStyle name="60% - Ênfase6 60" xfId="52444"/>
    <cellStyle name="60% - Ênfase6 61" xfId="52445"/>
    <cellStyle name="60% - Ênfase6 62" xfId="52446"/>
    <cellStyle name="60% - Ênfase6 63" xfId="52447"/>
    <cellStyle name="60% - Ênfase6 64" xfId="52448"/>
    <cellStyle name="60% - Ênfase6 65" xfId="52449"/>
    <cellStyle name="60% - Ênfase6 66" xfId="52450"/>
    <cellStyle name="60% - Ênfase6 67" xfId="52451"/>
    <cellStyle name="60% - Ênfase6 68" xfId="52452"/>
    <cellStyle name="60% - Ênfase6 69" xfId="52453"/>
    <cellStyle name="60% - Ênfase6 7" xfId="376"/>
    <cellStyle name="60% - Ênfase6 7 2" xfId="52454"/>
    <cellStyle name="60% - Ênfase6 7 3" xfId="52455"/>
    <cellStyle name="60% - Ênfase6 7 4" xfId="52456"/>
    <cellStyle name="60% - Ênfase6 70" xfId="52457"/>
    <cellStyle name="60% - Ênfase6 71" xfId="52458"/>
    <cellStyle name="60% - Ênfase6 72" xfId="52459"/>
    <cellStyle name="60% - Ênfase6 73" xfId="52460"/>
    <cellStyle name="60% - Ênfase6 74" xfId="52461"/>
    <cellStyle name="60% - Ênfase6 75" xfId="52462"/>
    <cellStyle name="60% - Ênfase6 76" xfId="52463"/>
    <cellStyle name="60% - Ênfase6 77" xfId="52464"/>
    <cellStyle name="60% - Ênfase6 78" xfId="52465"/>
    <cellStyle name="60% - Ênfase6 79" xfId="52466"/>
    <cellStyle name="60% - Ênfase6 8" xfId="377"/>
    <cellStyle name="60% - Ênfase6 8 2" xfId="52467"/>
    <cellStyle name="60% - Ênfase6 8 3" xfId="52468"/>
    <cellStyle name="60% - Ênfase6 8 4" xfId="52469"/>
    <cellStyle name="60% - Ênfase6 80" xfId="52470"/>
    <cellStyle name="60% - Ênfase6 81" xfId="52471"/>
    <cellStyle name="60% - Ênfase6 82" xfId="52472"/>
    <cellStyle name="60% - Ênfase6 83" xfId="52473"/>
    <cellStyle name="60% - Ênfase6 84" xfId="52474"/>
    <cellStyle name="60% - Ênfase6 85" xfId="52475"/>
    <cellStyle name="60% - Ênfase6 86" xfId="52476"/>
    <cellStyle name="60% - Ênfase6 87" xfId="52477"/>
    <cellStyle name="60% - Ênfase6 88" xfId="52478"/>
    <cellStyle name="60% - Ênfase6 89" xfId="52479"/>
    <cellStyle name="60% - Ênfase6 9" xfId="378"/>
    <cellStyle name="60% - Ênfase6 90" xfId="52480"/>
    <cellStyle name="60% - Ênfase6 91" xfId="52481"/>
    <cellStyle name="60% - Ênfase6 92" xfId="52482"/>
    <cellStyle name="60% - Ênfase6 93" xfId="52483"/>
    <cellStyle name="60% - Ênfase6 94" xfId="52484"/>
    <cellStyle name="60% - Ênfase6 95" xfId="52485"/>
    <cellStyle name="60% - Ênfase6 96" xfId="52486"/>
    <cellStyle name="60% - Ênfase6 97" xfId="52487"/>
    <cellStyle name="60% - Ênfase6 98" xfId="52488"/>
    <cellStyle name="60% - Ênfase6 99" xfId="52489"/>
    <cellStyle name="Bom 10" xfId="379"/>
    <cellStyle name="Bom 10 2" xfId="52490"/>
    <cellStyle name="Bom 100" xfId="52491"/>
    <cellStyle name="Bom 101" xfId="52492"/>
    <cellStyle name="Bom 102" xfId="52493"/>
    <cellStyle name="Bom 103" xfId="52494"/>
    <cellStyle name="Bom 104" xfId="52495"/>
    <cellStyle name="Bom 105" xfId="52496"/>
    <cellStyle name="Bom 106" xfId="52497"/>
    <cellStyle name="Bom 107" xfId="52498"/>
    <cellStyle name="Bom 108" xfId="52499"/>
    <cellStyle name="Bom 109" xfId="52500"/>
    <cellStyle name="Bom 11" xfId="380"/>
    <cellStyle name="Bom 11 2" xfId="52501"/>
    <cellStyle name="Bom 110" xfId="52502"/>
    <cellStyle name="Bom 111" xfId="52503"/>
    <cellStyle name="Bom 112" xfId="52504"/>
    <cellStyle name="Bom 113" xfId="52505"/>
    <cellStyle name="Bom 114" xfId="52506"/>
    <cellStyle name="Bom 115" xfId="52507"/>
    <cellStyle name="Bom 116" xfId="52508"/>
    <cellStyle name="Bom 117" xfId="52509"/>
    <cellStyle name="Bom 118" xfId="52510"/>
    <cellStyle name="Bom 119" xfId="52511"/>
    <cellStyle name="Bom 12" xfId="381"/>
    <cellStyle name="Bom 12 2" xfId="52512"/>
    <cellStyle name="Bom 120" xfId="52513"/>
    <cellStyle name="Bom 121" xfId="52514"/>
    <cellStyle name="Bom 122" xfId="52515"/>
    <cellStyle name="Bom 123" xfId="52516"/>
    <cellStyle name="Bom 124" xfId="52517"/>
    <cellStyle name="Bom 125" xfId="52518"/>
    <cellStyle name="Bom 126" xfId="52519"/>
    <cellStyle name="Bom 127" xfId="52520"/>
    <cellStyle name="Bom 128" xfId="52521"/>
    <cellStyle name="Bom 129" xfId="52522"/>
    <cellStyle name="Bom 13" xfId="382"/>
    <cellStyle name="Bom 13 2" xfId="52523"/>
    <cellStyle name="Bom 130" xfId="52524"/>
    <cellStyle name="Bom 131" xfId="52525"/>
    <cellStyle name="Bom 132" xfId="52526"/>
    <cellStyle name="Bom 133" xfId="52527"/>
    <cellStyle name="Bom 134" xfId="52528"/>
    <cellStyle name="Bom 135" xfId="52529"/>
    <cellStyle name="Bom 136" xfId="52530"/>
    <cellStyle name="Bom 137" xfId="52531"/>
    <cellStyle name="Bom 138" xfId="52532"/>
    <cellStyle name="Bom 139" xfId="52533"/>
    <cellStyle name="Bom 14" xfId="383"/>
    <cellStyle name="Bom 140" xfId="52534"/>
    <cellStyle name="Bom 141" xfId="52535"/>
    <cellStyle name="Bom 142" xfId="52536"/>
    <cellStyle name="Bom 143" xfId="52537"/>
    <cellStyle name="Bom 144" xfId="52538"/>
    <cellStyle name="Bom 145" xfId="52539"/>
    <cellStyle name="Bom 146" xfId="52540"/>
    <cellStyle name="Bom 147" xfId="52541"/>
    <cellStyle name="Bom 148" xfId="52542"/>
    <cellStyle name="Bom 149" xfId="52543"/>
    <cellStyle name="Bom 15" xfId="384"/>
    <cellStyle name="Bom 15 2" xfId="52544"/>
    <cellStyle name="Bom 15 3" xfId="52545"/>
    <cellStyle name="Bom 150" xfId="52546"/>
    <cellStyle name="Bom 151" xfId="52547"/>
    <cellStyle name="Bom 152" xfId="52548"/>
    <cellStyle name="Bom 153" xfId="52549"/>
    <cellStyle name="Bom 154" xfId="52550"/>
    <cellStyle name="Bom 155" xfId="52551"/>
    <cellStyle name="Bom 156" xfId="52552"/>
    <cellStyle name="Bom 157" xfId="52553"/>
    <cellStyle name="Bom 158" xfId="52554"/>
    <cellStyle name="Bom 159" xfId="52555"/>
    <cellStyle name="Bom 16" xfId="385"/>
    <cellStyle name="Bom 16 2" xfId="52556"/>
    <cellStyle name="Bom 16 3" xfId="52557"/>
    <cellStyle name="Bom 160" xfId="52558"/>
    <cellStyle name="Bom 161" xfId="52559"/>
    <cellStyle name="Bom 162" xfId="52560"/>
    <cellStyle name="Bom 163" xfId="52561"/>
    <cellStyle name="Bom 164" xfId="52562"/>
    <cellStyle name="Bom 165" xfId="52563"/>
    <cellStyle name="Bom 166" xfId="52564"/>
    <cellStyle name="Bom 167" xfId="52565"/>
    <cellStyle name="Bom 168" xfId="52566"/>
    <cellStyle name="Bom 169" xfId="52567"/>
    <cellStyle name="Bom 17" xfId="386"/>
    <cellStyle name="Bom 17 2" xfId="52568"/>
    <cellStyle name="Bom 17 3" xfId="52569"/>
    <cellStyle name="Bom 170" xfId="52570"/>
    <cellStyle name="Bom 171" xfId="52571"/>
    <cellStyle name="Bom 172" xfId="52572"/>
    <cellStyle name="Bom 173" xfId="52573"/>
    <cellStyle name="Bom 174" xfId="52574"/>
    <cellStyle name="Bom 175" xfId="52575"/>
    <cellStyle name="Bom 176" xfId="52576"/>
    <cellStyle name="Bom 177" xfId="52577"/>
    <cellStyle name="Bom 178" xfId="52578"/>
    <cellStyle name="Bom 179" xfId="52579"/>
    <cellStyle name="Bom 18" xfId="387"/>
    <cellStyle name="Bom 18 2" xfId="52580"/>
    <cellStyle name="Bom 18 3" xfId="52581"/>
    <cellStyle name="Bom 180" xfId="52582"/>
    <cellStyle name="Bom 181" xfId="52583"/>
    <cellStyle name="Bom 182" xfId="52584"/>
    <cellStyle name="Bom 183" xfId="52585"/>
    <cellStyle name="Bom 184" xfId="52586"/>
    <cellStyle name="Bom 185" xfId="52587"/>
    <cellStyle name="Bom 186" xfId="52588"/>
    <cellStyle name="Bom 187" xfId="52589"/>
    <cellStyle name="Bom 188" xfId="52590"/>
    <cellStyle name="Bom 189" xfId="52591"/>
    <cellStyle name="Bom 19" xfId="388"/>
    <cellStyle name="Bom 19 2" xfId="52592"/>
    <cellStyle name="Bom 19 3" xfId="52593"/>
    <cellStyle name="Bom 190" xfId="52594"/>
    <cellStyle name="Bom 2" xfId="389"/>
    <cellStyle name="Bom 2 10" xfId="52595"/>
    <cellStyle name="Bom 2 10 2" xfId="52596"/>
    <cellStyle name="Bom 2 10 3" xfId="52597"/>
    <cellStyle name="Bom 2 10 4" xfId="52598"/>
    <cellStyle name="Bom 2 10 5" xfId="52599"/>
    <cellStyle name="Bom 2 10 6" xfId="52600"/>
    <cellStyle name="Bom 2 10 7" xfId="52601"/>
    <cellStyle name="Bom 2 11" xfId="52602"/>
    <cellStyle name="Bom 2 11 2" xfId="52603"/>
    <cellStyle name="Bom 2 11 3" xfId="52604"/>
    <cellStyle name="Bom 2 11 4" xfId="52605"/>
    <cellStyle name="Bom 2 11 5" xfId="52606"/>
    <cellStyle name="Bom 2 11 6" xfId="52607"/>
    <cellStyle name="Bom 2 11 7" xfId="52608"/>
    <cellStyle name="Bom 2 12" xfId="52609"/>
    <cellStyle name="Bom 2 13" xfId="52610"/>
    <cellStyle name="Bom 2 14" xfId="52611"/>
    <cellStyle name="Bom 2 15" xfId="52612"/>
    <cellStyle name="Bom 2 16" xfId="52613"/>
    <cellStyle name="Bom 2 17" xfId="52614"/>
    <cellStyle name="Bom 2 18" xfId="52615"/>
    <cellStyle name="Bom 2 19" xfId="52616"/>
    <cellStyle name="Bom 2 2" xfId="52617"/>
    <cellStyle name="Bom 2 20" xfId="52618"/>
    <cellStyle name="Bom 2 21" xfId="52619"/>
    <cellStyle name="Bom 2 22" xfId="52620"/>
    <cellStyle name="Bom 2 23" xfId="52621"/>
    <cellStyle name="Bom 2 24" xfId="52622"/>
    <cellStyle name="Bom 2 25" xfId="52623"/>
    <cellStyle name="Bom 2 26" xfId="52624"/>
    <cellStyle name="Bom 2 27" xfId="52625"/>
    <cellStyle name="Bom 2 28" xfId="52626"/>
    <cellStyle name="Bom 2 29" xfId="52627"/>
    <cellStyle name="Bom 2 3" xfId="52628"/>
    <cellStyle name="Bom 2 30" xfId="52629"/>
    <cellStyle name="Bom 2 31" xfId="52630"/>
    <cellStyle name="Bom 2 32" xfId="52631"/>
    <cellStyle name="Bom 2 33" xfId="52632"/>
    <cellStyle name="Bom 2 34" xfId="52633"/>
    <cellStyle name="Bom 2 35" xfId="52634"/>
    <cellStyle name="Bom 2 4" xfId="52635"/>
    <cellStyle name="Bom 2 5" xfId="52636"/>
    <cellStyle name="Bom 2 6" xfId="52637"/>
    <cellStyle name="Bom 2 7" xfId="52638"/>
    <cellStyle name="Bom 2 8" xfId="52639"/>
    <cellStyle name="Bom 2 8 2" xfId="52640"/>
    <cellStyle name="Bom 2 8 3" xfId="52641"/>
    <cellStyle name="Bom 2 8 4" xfId="52642"/>
    <cellStyle name="Bom 2 8 5" xfId="52643"/>
    <cellStyle name="Bom 2 8 6" xfId="52644"/>
    <cellStyle name="Bom 2 8 7" xfId="52645"/>
    <cellStyle name="Bom 2 9" xfId="52646"/>
    <cellStyle name="Bom 2 9 2" xfId="52647"/>
    <cellStyle name="Bom 2 9 3" xfId="52648"/>
    <cellStyle name="Bom 2 9 4" xfId="52649"/>
    <cellStyle name="Bom 2 9 5" xfId="52650"/>
    <cellStyle name="Bom 2 9 6" xfId="52651"/>
    <cellStyle name="Bom 2 9 7" xfId="52652"/>
    <cellStyle name="Bom 20" xfId="390"/>
    <cellStyle name="Bom 20 2" xfId="52653"/>
    <cellStyle name="Bom 20 3" xfId="52654"/>
    <cellStyle name="Bom 21" xfId="391"/>
    <cellStyle name="Bom 22" xfId="392"/>
    <cellStyle name="Bom 23" xfId="52655"/>
    <cellStyle name="Bom 24" xfId="52656"/>
    <cellStyle name="Bom 24 2" xfId="52657"/>
    <cellStyle name="Bom 25" xfId="52658"/>
    <cellStyle name="Bom 25 2" xfId="52659"/>
    <cellStyle name="Bom 26" xfId="52660"/>
    <cellStyle name="Bom 26 10" xfId="52661"/>
    <cellStyle name="Bom 26 11" xfId="52662"/>
    <cellStyle name="Bom 26 12" xfId="52663"/>
    <cellStyle name="Bom 26 13" xfId="52664"/>
    <cellStyle name="Bom 26 14" xfId="52665"/>
    <cellStyle name="Bom 26 15" xfId="52666"/>
    <cellStyle name="Bom 26 16" xfId="52667"/>
    <cellStyle name="Bom 26 2" xfId="52668"/>
    <cellStyle name="Bom 26 3" xfId="52669"/>
    <cellStyle name="Bom 26 4" xfId="52670"/>
    <cellStyle name="Bom 26 5" xfId="52671"/>
    <cellStyle name="Bom 26 6" xfId="52672"/>
    <cellStyle name="Bom 26 7" xfId="52673"/>
    <cellStyle name="Bom 26 8" xfId="52674"/>
    <cellStyle name="Bom 26 9" xfId="52675"/>
    <cellStyle name="Bom 27" xfId="52676"/>
    <cellStyle name="Bom 27 10" xfId="52677"/>
    <cellStyle name="Bom 27 11" xfId="52678"/>
    <cellStyle name="Bom 27 12" xfId="52679"/>
    <cellStyle name="Bom 27 13" xfId="52680"/>
    <cellStyle name="Bom 27 14" xfId="52681"/>
    <cellStyle name="Bom 27 15" xfId="52682"/>
    <cellStyle name="Bom 27 16" xfId="52683"/>
    <cellStyle name="Bom 27 2" xfId="52684"/>
    <cellStyle name="Bom 27 3" xfId="52685"/>
    <cellStyle name="Bom 27 4" xfId="52686"/>
    <cellStyle name="Bom 27 5" xfId="52687"/>
    <cellStyle name="Bom 27 6" xfId="52688"/>
    <cellStyle name="Bom 27 7" xfId="52689"/>
    <cellStyle name="Bom 27 8" xfId="52690"/>
    <cellStyle name="Bom 27 9" xfId="52691"/>
    <cellStyle name="Bom 28" xfId="52692"/>
    <cellStyle name="Bom 28 10" xfId="52693"/>
    <cellStyle name="Bom 28 11" xfId="52694"/>
    <cellStyle name="Bom 28 12" xfId="52695"/>
    <cellStyle name="Bom 28 13" xfId="52696"/>
    <cellStyle name="Bom 28 14" xfId="52697"/>
    <cellStyle name="Bom 28 15" xfId="52698"/>
    <cellStyle name="Bom 28 16" xfId="52699"/>
    <cellStyle name="Bom 28 2" xfId="52700"/>
    <cellStyle name="Bom 28 3" xfId="52701"/>
    <cellStyle name="Bom 28 4" xfId="52702"/>
    <cellStyle name="Bom 28 5" xfId="52703"/>
    <cellStyle name="Bom 28 6" xfId="52704"/>
    <cellStyle name="Bom 28 7" xfId="52705"/>
    <cellStyle name="Bom 28 8" xfId="52706"/>
    <cellStyle name="Bom 28 9" xfId="52707"/>
    <cellStyle name="Bom 29" xfId="52708"/>
    <cellStyle name="Bom 29 10" xfId="52709"/>
    <cellStyle name="Bom 29 11" xfId="52710"/>
    <cellStyle name="Bom 29 12" xfId="52711"/>
    <cellStyle name="Bom 29 13" xfId="52712"/>
    <cellStyle name="Bom 29 14" xfId="52713"/>
    <cellStyle name="Bom 29 15" xfId="52714"/>
    <cellStyle name="Bom 29 16" xfId="52715"/>
    <cellStyle name="Bom 29 2" xfId="52716"/>
    <cellStyle name="Bom 29 3" xfId="52717"/>
    <cellStyle name="Bom 29 4" xfId="52718"/>
    <cellStyle name="Bom 29 5" xfId="52719"/>
    <cellStyle name="Bom 29 6" xfId="52720"/>
    <cellStyle name="Bom 29 7" xfId="52721"/>
    <cellStyle name="Bom 29 8" xfId="52722"/>
    <cellStyle name="Bom 29 9" xfId="52723"/>
    <cellStyle name="Bom 3" xfId="393"/>
    <cellStyle name="Bom 3 10" xfId="52724"/>
    <cellStyle name="Bom 3 11" xfId="52725"/>
    <cellStyle name="Bom 3 2" xfId="52726"/>
    <cellStyle name="Bom 3 3" xfId="52727"/>
    <cellStyle name="Bom 3 4" xfId="52728"/>
    <cellStyle name="Bom 3 5" xfId="52729"/>
    <cellStyle name="Bom 3 6" xfId="52730"/>
    <cellStyle name="Bom 3 7" xfId="52731"/>
    <cellStyle name="Bom 3 8" xfId="52732"/>
    <cellStyle name="Bom 3 9" xfId="52733"/>
    <cellStyle name="Bom 30" xfId="52734"/>
    <cellStyle name="Bom 31" xfId="52735"/>
    <cellStyle name="Bom 32" xfId="52736"/>
    <cellStyle name="Bom 33" xfId="52737"/>
    <cellStyle name="Bom 34" xfId="52738"/>
    <cellStyle name="Bom 35" xfId="52739"/>
    <cellStyle name="Bom 36" xfId="52740"/>
    <cellStyle name="Bom 37" xfId="52741"/>
    <cellStyle name="Bom 38" xfId="52742"/>
    <cellStyle name="Bom 39" xfId="52743"/>
    <cellStyle name="Bom 4" xfId="394"/>
    <cellStyle name="Bom 4 10" xfId="52744"/>
    <cellStyle name="Bom 4 11" xfId="52745"/>
    <cellStyle name="Bom 4 2" xfId="52746"/>
    <cellStyle name="Bom 4 3" xfId="52747"/>
    <cellStyle name="Bom 4 4" xfId="52748"/>
    <cellStyle name="Bom 4 5" xfId="52749"/>
    <cellStyle name="Bom 4 6" xfId="52750"/>
    <cellStyle name="Bom 4 7" xfId="52751"/>
    <cellStyle name="Bom 4 8" xfId="52752"/>
    <cellStyle name="Bom 4 9" xfId="52753"/>
    <cellStyle name="Bom 40" xfId="52754"/>
    <cellStyle name="Bom 41" xfId="52755"/>
    <cellStyle name="Bom 42" xfId="52756"/>
    <cellStyle name="Bom 43" xfId="52757"/>
    <cellStyle name="Bom 44" xfId="52758"/>
    <cellStyle name="Bom 45" xfId="52759"/>
    <cellStyle name="Bom 46" xfId="52760"/>
    <cellStyle name="Bom 47" xfId="52761"/>
    <cellStyle name="Bom 48" xfId="52762"/>
    <cellStyle name="Bom 49" xfId="52763"/>
    <cellStyle name="Bom 5" xfId="395"/>
    <cellStyle name="Bom 5 2" xfId="52764"/>
    <cellStyle name="Bom 5 3" xfId="52765"/>
    <cellStyle name="Bom 5 4" xfId="52766"/>
    <cellStyle name="Bom 50" xfId="52767"/>
    <cellStyle name="Bom 51" xfId="52768"/>
    <cellStyle name="Bom 52" xfId="52769"/>
    <cellStyle name="Bom 53" xfId="52770"/>
    <cellStyle name="Bom 54" xfId="52771"/>
    <cellStyle name="Bom 55" xfId="52772"/>
    <cellStyle name="Bom 56" xfId="52773"/>
    <cellStyle name="Bom 57" xfId="52774"/>
    <cellStyle name="Bom 58" xfId="52775"/>
    <cellStyle name="Bom 59" xfId="52776"/>
    <cellStyle name="Bom 6" xfId="396"/>
    <cellStyle name="Bom 6 2" xfId="52777"/>
    <cellStyle name="Bom 6 3" xfId="52778"/>
    <cellStyle name="Bom 6 4" xfId="52779"/>
    <cellStyle name="Bom 60" xfId="52780"/>
    <cellStyle name="Bom 61" xfId="52781"/>
    <cellStyle name="Bom 62" xfId="52782"/>
    <cellStyle name="Bom 63" xfId="52783"/>
    <cellStyle name="Bom 64" xfId="52784"/>
    <cellStyle name="Bom 65" xfId="52785"/>
    <cellStyle name="Bom 66" xfId="52786"/>
    <cellStyle name="Bom 67" xfId="52787"/>
    <cellStyle name="Bom 68" xfId="52788"/>
    <cellStyle name="Bom 69" xfId="52789"/>
    <cellStyle name="Bom 7" xfId="397"/>
    <cellStyle name="Bom 7 2" xfId="52790"/>
    <cellStyle name="Bom 7 3" xfId="52791"/>
    <cellStyle name="Bom 7 4" xfId="52792"/>
    <cellStyle name="Bom 70" xfId="52793"/>
    <cellStyle name="Bom 71" xfId="52794"/>
    <cellStyle name="Bom 72" xfId="52795"/>
    <cellStyle name="Bom 73" xfId="52796"/>
    <cellStyle name="Bom 74" xfId="52797"/>
    <cellStyle name="Bom 75" xfId="52798"/>
    <cellStyle name="Bom 76" xfId="52799"/>
    <cellStyle name="Bom 77" xfId="52800"/>
    <cellStyle name="Bom 78" xfId="52801"/>
    <cellStyle name="Bom 79" xfId="52802"/>
    <cellStyle name="Bom 8" xfId="398"/>
    <cellStyle name="Bom 8 2" xfId="52803"/>
    <cellStyle name="Bom 8 3" xfId="52804"/>
    <cellStyle name="Bom 8 4" xfId="52805"/>
    <cellStyle name="Bom 80" xfId="52806"/>
    <cellStyle name="Bom 81" xfId="52807"/>
    <cellStyle name="Bom 82" xfId="52808"/>
    <cellStyle name="Bom 83" xfId="52809"/>
    <cellStyle name="Bom 84" xfId="52810"/>
    <cellStyle name="Bom 85" xfId="52811"/>
    <cellStyle name="Bom 86" xfId="52812"/>
    <cellStyle name="Bom 87" xfId="52813"/>
    <cellStyle name="Bom 88" xfId="52814"/>
    <cellStyle name="Bom 89" xfId="52815"/>
    <cellStyle name="Bom 9" xfId="399"/>
    <cellStyle name="Bom 90" xfId="52816"/>
    <cellStyle name="Bom 91" xfId="52817"/>
    <cellStyle name="Bom 92" xfId="52818"/>
    <cellStyle name="Bom 93" xfId="52819"/>
    <cellStyle name="Bom 94" xfId="52820"/>
    <cellStyle name="Bom 95" xfId="52821"/>
    <cellStyle name="Bom 96" xfId="52822"/>
    <cellStyle name="Bom 97" xfId="52823"/>
    <cellStyle name="Bom 98" xfId="52824"/>
    <cellStyle name="Bom 99" xfId="52825"/>
    <cellStyle name="Cálculo 10" xfId="400"/>
    <cellStyle name="Cálculo 10 10" xfId="401"/>
    <cellStyle name="Cálculo 10 10 2" xfId="402"/>
    <cellStyle name="Cálculo 10 11" xfId="403"/>
    <cellStyle name="Cálculo 10 11 2" xfId="404"/>
    <cellStyle name="Cálculo 10 12" xfId="405"/>
    <cellStyle name="Cálculo 10 13" xfId="406"/>
    <cellStyle name="Cálculo 10 2" xfId="407"/>
    <cellStyle name="Cálculo 10 2 10" xfId="408"/>
    <cellStyle name="Cálculo 10 2 2" xfId="409"/>
    <cellStyle name="Cálculo 10 2 2 2" xfId="410"/>
    <cellStyle name="Cálculo 10 2 3" xfId="411"/>
    <cellStyle name="Cálculo 10 2 3 2" xfId="412"/>
    <cellStyle name="Cálculo 10 2 4" xfId="413"/>
    <cellStyle name="Cálculo 10 2 4 2" xfId="414"/>
    <cellStyle name="Cálculo 10 2 5" xfId="415"/>
    <cellStyle name="Cálculo 10 2 5 2" xfId="416"/>
    <cellStyle name="Cálculo 10 2 6" xfId="417"/>
    <cellStyle name="Cálculo 10 2 7" xfId="418"/>
    <cellStyle name="Cálculo 10 2 8" xfId="419"/>
    <cellStyle name="Cálculo 10 2 9" xfId="420"/>
    <cellStyle name="Cálculo 10 3" xfId="421"/>
    <cellStyle name="Cálculo 10 3 10" xfId="422"/>
    <cellStyle name="Cálculo 10 3 2" xfId="423"/>
    <cellStyle name="Cálculo 10 3 2 2" xfId="424"/>
    <cellStyle name="Cálculo 10 3 3" xfId="425"/>
    <cellStyle name="Cálculo 10 3 4" xfId="426"/>
    <cellStyle name="Cálculo 10 3 5" xfId="427"/>
    <cellStyle name="Cálculo 10 3 6" xfId="428"/>
    <cellStyle name="Cálculo 10 3 7" xfId="429"/>
    <cellStyle name="Cálculo 10 3 8" xfId="430"/>
    <cellStyle name="Cálculo 10 3 9" xfId="431"/>
    <cellStyle name="Cálculo 10 4" xfId="432"/>
    <cellStyle name="Cálculo 10 4 2" xfId="433"/>
    <cellStyle name="Cálculo 10 5" xfId="434"/>
    <cellStyle name="Cálculo 10 5 2" xfId="435"/>
    <cellStyle name="Cálculo 10 6" xfId="436"/>
    <cellStyle name="Cálculo 10 6 2" xfId="437"/>
    <cellStyle name="Cálculo 10 7" xfId="438"/>
    <cellStyle name="Cálculo 10 7 2" xfId="439"/>
    <cellStyle name="Cálculo 10 8" xfId="440"/>
    <cellStyle name="Cálculo 10 8 2" xfId="441"/>
    <cellStyle name="Cálculo 10 9" xfId="442"/>
    <cellStyle name="Cálculo 10 9 2" xfId="443"/>
    <cellStyle name="Cálculo 100" xfId="52826"/>
    <cellStyle name="Cálculo 100 2" xfId="52827"/>
    <cellStyle name="Cálculo 101" xfId="52828"/>
    <cellStyle name="Cálculo 101 2" xfId="52829"/>
    <cellStyle name="Cálculo 102" xfId="52830"/>
    <cellStyle name="Cálculo 102 2" xfId="52831"/>
    <cellStyle name="Cálculo 103" xfId="52832"/>
    <cellStyle name="Cálculo 103 2" xfId="52833"/>
    <cellStyle name="Cálculo 104" xfId="52834"/>
    <cellStyle name="Cálculo 104 2" xfId="52835"/>
    <cellStyle name="Cálculo 105" xfId="52836"/>
    <cellStyle name="Cálculo 105 2" xfId="52837"/>
    <cellStyle name="Cálculo 106" xfId="52838"/>
    <cellStyle name="Cálculo 106 2" xfId="52839"/>
    <cellStyle name="Cálculo 107" xfId="52840"/>
    <cellStyle name="Cálculo 107 2" xfId="52841"/>
    <cellStyle name="Cálculo 108" xfId="52842"/>
    <cellStyle name="Cálculo 108 2" xfId="52843"/>
    <cellStyle name="Cálculo 109" xfId="52844"/>
    <cellStyle name="Cálculo 109 2" xfId="52845"/>
    <cellStyle name="Cálculo 11" xfId="444"/>
    <cellStyle name="Cálculo 11 10" xfId="445"/>
    <cellStyle name="Cálculo 11 10 2" xfId="446"/>
    <cellStyle name="Cálculo 11 11" xfId="447"/>
    <cellStyle name="Cálculo 11 11 2" xfId="448"/>
    <cellStyle name="Cálculo 11 12" xfId="449"/>
    <cellStyle name="Cálculo 11 13" xfId="450"/>
    <cellStyle name="Cálculo 11 2" xfId="451"/>
    <cellStyle name="Cálculo 11 2 10" xfId="452"/>
    <cellStyle name="Cálculo 11 2 2" xfId="453"/>
    <cellStyle name="Cálculo 11 2 2 2" xfId="454"/>
    <cellStyle name="Cálculo 11 2 3" xfId="455"/>
    <cellStyle name="Cálculo 11 2 3 2" xfId="456"/>
    <cellStyle name="Cálculo 11 2 4" xfId="457"/>
    <cellStyle name="Cálculo 11 2 4 2" xfId="458"/>
    <cellStyle name="Cálculo 11 2 5" xfId="459"/>
    <cellStyle name="Cálculo 11 2 5 2" xfId="460"/>
    <cellStyle name="Cálculo 11 2 6" xfId="461"/>
    <cellStyle name="Cálculo 11 2 7" xfId="462"/>
    <cellStyle name="Cálculo 11 2 8" xfId="463"/>
    <cellStyle name="Cálculo 11 2 9" xfId="464"/>
    <cellStyle name="Cálculo 11 3" xfId="465"/>
    <cellStyle name="Cálculo 11 3 10" xfId="466"/>
    <cellStyle name="Cálculo 11 3 2" xfId="467"/>
    <cellStyle name="Cálculo 11 3 2 2" xfId="468"/>
    <cellStyle name="Cálculo 11 3 3" xfId="469"/>
    <cellStyle name="Cálculo 11 3 4" xfId="470"/>
    <cellStyle name="Cálculo 11 3 5" xfId="471"/>
    <cellStyle name="Cálculo 11 3 6" xfId="472"/>
    <cellStyle name="Cálculo 11 3 7" xfId="473"/>
    <cellStyle name="Cálculo 11 3 8" xfId="474"/>
    <cellStyle name="Cálculo 11 3 9" xfId="475"/>
    <cellStyle name="Cálculo 11 4" xfId="476"/>
    <cellStyle name="Cálculo 11 4 2" xfId="477"/>
    <cellStyle name="Cálculo 11 5" xfId="478"/>
    <cellStyle name="Cálculo 11 5 2" xfId="479"/>
    <cellStyle name="Cálculo 11 6" xfId="480"/>
    <cellStyle name="Cálculo 11 6 2" xfId="481"/>
    <cellStyle name="Cálculo 11 7" xfId="482"/>
    <cellStyle name="Cálculo 11 7 2" xfId="483"/>
    <cellStyle name="Cálculo 11 8" xfId="484"/>
    <cellStyle name="Cálculo 11 8 2" xfId="485"/>
    <cellStyle name="Cálculo 11 9" xfId="486"/>
    <cellStyle name="Cálculo 11 9 2" xfId="487"/>
    <cellStyle name="Cálculo 110" xfId="52846"/>
    <cellStyle name="Cálculo 110 2" xfId="52847"/>
    <cellStyle name="Cálculo 111" xfId="52848"/>
    <cellStyle name="Cálculo 111 2" xfId="52849"/>
    <cellStyle name="Cálculo 112" xfId="52850"/>
    <cellStyle name="Cálculo 112 2" xfId="52851"/>
    <cellStyle name="Cálculo 113" xfId="52852"/>
    <cellStyle name="Cálculo 113 2" xfId="52853"/>
    <cellStyle name="Cálculo 114" xfId="52854"/>
    <cellStyle name="Cálculo 114 2" xfId="52855"/>
    <cellStyle name="Cálculo 115" xfId="52856"/>
    <cellStyle name="Cálculo 115 2" xfId="52857"/>
    <cellStyle name="Cálculo 116" xfId="52858"/>
    <cellStyle name="Cálculo 116 2" xfId="52859"/>
    <cellStyle name="Cálculo 117" xfId="52860"/>
    <cellStyle name="Cálculo 117 2" xfId="52861"/>
    <cellStyle name="Cálculo 118" xfId="52862"/>
    <cellStyle name="Cálculo 118 2" xfId="52863"/>
    <cellStyle name="Cálculo 119" xfId="52864"/>
    <cellStyle name="Cálculo 119 2" xfId="52865"/>
    <cellStyle name="Cálculo 12" xfId="488"/>
    <cellStyle name="Cálculo 12 10" xfId="489"/>
    <cellStyle name="Cálculo 12 10 2" xfId="490"/>
    <cellStyle name="Cálculo 12 11" xfId="491"/>
    <cellStyle name="Cálculo 12 11 2" xfId="492"/>
    <cellStyle name="Cálculo 12 12" xfId="493"/>
    <cellStyle name="Cálculo 12 13" xfId="494"/>
    <cellStyle name="Cálculo 12 2" xfId="495"/>
    <cellStyle name="Cálculo 12 2 10" xfId="496"/>
    <cellStyle name="Cálculo 12 2 2" xfId="497"/>
    <cellStyle name="Cálculo 12 2 2 2" xfId="498"/>
    <cellStyle name="Cálculo 12 2 3" xfId="499"/>
    <cellStyle name="Cálculo 12 2 3 2" xfId="500"/>
    <cellStyle name="Cálculo 12 2 4" xfId="501"/>
    <cellStyle name="Cálculo 12 2 4 2" xfId="502"/>
    <cellStyle name="Cálculo 12 2 5" xfId="503"/>
    <cellStyle name="Cálculo 12 2 5 2" xfId="504"/>
    <cellStyle name="Cálculo 12 2 6" xfId="505"/>
    <cellStyle name="Cálculo 12 2 7" xfId="506"/>
    <cellStyle name="Cálculo 12 2 8" xfId="507"/>
    <cellStyle name="Cálculo 12 2 9" xfId="508"/>
    <cellStyle name="Cálculo 12 3" xfId="509"/>
    <cellStyle name="Cálculo 12 3 10" xfId="510"/>
    <cellStyle name="Cálculo 12 3 2" xfId="511"/>
    <cellStyle name="Cálculo 12 3 2 2" xfId="512"/>
    <cellStyle name="Cálculo 12 3 3" xfId="513"/>
    <cellStyle name="Cálculo 12 3 4" xfId="514"/>
    <cellStyle name="Cálculo 12 3 5" xfId="515"/>
    <cellStyle name="Cálculo 12 3 6" xfId="516"/>
    <cellStyle name="Cálculo 12 3 7" xfId="517"/>
    <cellStyle name="Cálculo 12 3 8" xfId="518"/>
    <cellStyle name="Cálculo 12 3 9" xfId="519"/>
    <cellStyle name="Cálculo 12 4" xfId="520"/>
    <cellStyle name="Cálculo 12 4 2" xfId="521"/>
    <cellStyle name="Cálculo 12 5" xfId="522"/>
    <cellStyle name="Cálculo 12 5 2" xfId="523"/>
    <cellStyle name="Cálculo 12 6" xfId="524"/>
    <cellStyle name="Cálculo 12 6 2" xfId="525"/>
    <cellStyle name="Cálculo 12 7" xfId="526"/>
    <cellStyle name="Cálculo 12 7 2" xfId="527"/>
    <cellStyle name="Cálculo 12 8" xfId="528"/>
    <cellStyle name="Cálculo 12 8 2" xfId="529"/>
    <cellStyle name="Cálculo 12 9" xfId="530"/>
    <cellStyle name="Cálculo 12 9 2" xfId="531"/>
    <cellStyle name="Cálculo 120" xfId="52866"/>
    <cellStyle name="Cálculo 120 2" xfId="52867"/>
    <cellStyle name="Cálculo 121" xfId="52868"/>
    <cellStyle name="Cálculo 121 2" xfId="52869"/>
    <cellStyle name="Cálculo 122" xfId="52870"/>
    <cellStyle name="Cálculo 122 2" xfId="52871"/>
    <cellStyle name="Cálculo 123" xfId="52872"/>
    <cellStyle name="Cálculo 123 2" xfId="52873"/>
    <cellStyle name="Cálculo 124" xfId="52874"/>
    <cellStyle name="Cálculo 124 2" xfId="52875"/>
    <cellStyle name="Cálculo 125" xfId="52876"/>
    <cellStyle name="Cálculo 125 2" xfId="52877"/>
    <cellStyle name="Cálculo 126" xfId="52878"/>
    <cellStyle name="Cálculo 126 2" xfId="52879"/>
    <cellStyle name="Cálculo 127" xfId="52880"/>
    <cellStyle name="Cálculo 127 2" xfId="52881"/>
    <cellStyle name="Cálculo 128" xfId="52882"/>
    <cellStyle name="Cálculo 128 2" xfId="52883"/>
    <cellStyle name="Cálculo 129" xfId="52884"/>
    <cellStyle name="Cálculo 129 2" xfId="52885"/>
    <cellStyle name="Cálculo 13" xfId="532"/>
    <cellStyle name="Cálculo 13 10" xfId="533"/>
    <cellStyle name="Cálculo 13 10 2" xfId="534"/>
    <cellStyle name="Cálculo 13 11" xfId="535"/>
    <cellStyle name="Cálculo 13 11 2" xfId="536"/>
    <cellStyle name="Cálculo 13 12" xfId="537"/>
    <cellStyle name="Cálculo 13 13" xfId="538"/>
    <cellStyle name="Cálculo 13 2" xfId="539"/>
    <cellStyle name="Cálculo 13 2 10" xfId="540"/>
    <cellStyle name="Cálculo 13 2 2" xfId="541"/>
    <cellStyle name="Cálculo 13 2 2 2" xfId="542"/>
    <cellStyle name="Cálculo 13 2 3" xfId="543"/>
    <cellStyle name="Cálculo 13 2 3 2" xfId="544"/>
    <cellStyle name="Cálculo 13 2 4" xfId="545"/>
    <cellStyle name="Cálculo 13 2 4 2" xfId="546"/>
    <cellStyle name="Cálculo 13 2 5" xfId="547"/>
    <cellStyle name="Cálculo 13 2 5 2" xfId="548"/>
    <cellStyle name="Cálculo 13 2 6" xfId="549"/>
    <cellStyle name="Cálculo 13 2 7" xfId="550"/>
    <cellStyle name="Cálculo 13 2 8" xfId="551"/>
    <cellStyle name="Cálculo 13 2 9" xfId="552"/>
    <cellStyle name="Cálculo 13 3" xfId="553"/>
    <cellStyle name="Cálculo 13 3 10" xfId="554"/>
    <cellStyle name="Cálculo 13 3 2" xfId="555"/>
    <cellStyle name="Cálculo 13 3 2 2" xfId="556"/>
    <cellStyle name="Cálculo 13 3 3" xfId="557"/>
    <cellStyle name="Cálculo 13 3 4" xfId="558"/>
    <cellStyle name="Cálculo 13 3 5" xfId="559"/>
    <cellStyle name="Cálculo 13 3 6" xfId="560"/>
    <cellStyle name="Cálculo 13 3 7" xfId="561"/>
    <cellStyle name="Cálculo 13 3 8" xfId="562"/>
    <cellStyle name="Cálculo 13 3 9" xfId="563"/>
    <cellStyle name="Cálculo 13 4" xfId="564"/>
    <cellStyle name="Cálculo 13 4 2" xfId="565"/>
    <cellStyle name="Cálculo 13 5" xfId="566"/>
    <cellStyle name="Cálculo 13 5 2" xfId="567"/>
    <cellStyle name="Cálculo 13 6" xfId="568"/>
    <cellStyle name="Cálculo 13 6 2" xfId="569"/>
    <cellStyle name="Cálculo 13 7" xfId="570"/>
    <cellStyle name="Cálculo 13 7 2" xfId="571"/>
    <cellStyle name="Cálculo 13 8" xfId="572"/>
    <cellStyle name="Cálculo 13 8 2" xfId="573"/>
    <cellStyle name="Cálculo 13 9" xfId="574"/>
    <cellStyle name="Cálculo 13 9 2" xfId="575"/>
    <cellStyle name="Cálculo 130" xfId="52886"/>
    <cellStyle name="Cálculo 130 2" xfId="52887"/>
    <cellStyle name="Cálculo 131" xfId="52888"/>
    <cellStyle name="Cálculo 131 2" xfId="52889"/>
    <cellStyle name="Cálculo 132" xfId="52890"/>
    <cellStyle name="Cálculo 132 2" xfId="52891"/>
    <cellStyle name="Cálculo 133" xfId="52892"/>
    <cellStyle name="Cálculo 133 2" xfId="52893"/>
    <cellStyle name="Cálculo 134" xfId="52894"/>
    <cellStyle name="Cálculo 134 2" xfId="52895"/>
    <cellStyle name="Cálculo 135" xfId="52896"/>
    <cellStyle name="Cálculo 135 2" xfId="52897"/>
    <cellStyle name="Cálculo 136" xfId="52898"/>
    <cellStyle name="Cálculo 136 2" xfId="52899"/>
    <cellStyle name="Cálculo 137" xfId="52900"/>
    <cellStyle name="Cálculo 137 2" xfId="52901"/>
    <cellStyle name="Cálculo 138" xfId="52902"/>
    <cellStyle name="Cálculo 138 2" xfId="52903"/>
    <cellStyle name="Cálculo 139" xfId="52904"/>
    <cellStyle name="Cálculo 139 2" xfId="52905"/>
    <cellStyle name="Cálculo 14" xfId="576"/>
    <cellStyle name="Cálculo 14 10" xfId="577"/>
    <cellStyle name="Cálculo 14 10 2" xfId="578"/>
    <cellStyle name="Cálculo 14 11" xfId="579"/>
    <cellStyle name="Cálculo 14 11 2" xfId="580"/>
    <cellStyle name="Cálculo 14 12" xfId="581"/>
    <cellStyle name="Cálculo 14 13" xfId="582"/>
    <cellStyle name="Cálculo 14 2" xfId="583"/>
    <cellStyle name="Cálculo 14 2 10" xfId="584"/>
    <cellStyle name="Cálculo 14 2 2" xfId="585"/>
    <cellStyle name="Cálculo 14 2 2 2" xfId="586"/>
    <cellStyle name="Cálculo 14 2 3" xfId="587"/>
    <cellStyle name="Cálculo 14 2 3 2" xfId="588"/>
    <cellStyle name="Cálculo 14 2 4" xfId="589"/>
    <cellStyle name="Cálculo 14 2 4 2" xfId="590"/>
    <cellStyle name="Cálculo 14 2 5" xfId="591"/>
    <cellStyle name="Cálculo 14 2 5 2" xfId="592"/>
    <cellStyle name="Cálculo 14 2 6" xfId="593"/>
    <cellStyle name="Cálculo 14 2 7" xfId="594"/>
    <cellStyle name="Cálculo 14 2 8" xfId="595"/>
    <cellStyle name="Cálculo 14 2 9" xfId="596"/>
    <cellStyle name="Cálculo 14 3" xfId="597"/>
    <cellStyle name="Cálculo 14 3 10" xfId="598"/>
    <cellStyle name="Cálculo 14 3 2" xfId="599"/>
    <cellStyle name="Cálculo 14 3 2 2" xfId="600"/>
    <cellStyle name="Cálculo 14 3 3" xfId="601"/>
    <cellStyle name="Cálculo 14 3 4" xfId="602"/>
    <cellStyle name="Cálculo 14 3 5" xfId="603"/>
    <cellStyle name="Cálculo 14 3 6" xfId="604"/>
    <cellStyle name="Cálculo 14 3 7" xfId="605"/>
    <cellStyle name="Cálculo 14 3 8" xfId="606"/>
    <cellStyle name="Cálculo 14 3 9" xfId="607"/>
    <cellStyle name="Cálculo 14 4" xfId="608"/>
    <cellStyle name="Cálculo 14 4 2" xfId="609"/>
    <cellStyle name="Cálculo 14 5" xfId="610"/>
    <cellStyle name="Cálculo 14 5 2" xfId="611"/>
    <cellStyle name="Cálculo 14 6" xfId="612"/>
    <cellStyle name="Cálculo 14 6 2" xfId="613"/>
    <cellStyle name="Cálculo 14 7" xfId="614"/>
    <cellStyle name="Cálculo 14 7 2" xfId="615"/>
    <cellStyle name="Cálculo 14 8" xfId="616"/>
    <cellStyle name="Cálculo 14 8 2" xfId="617"/>
    <cellStyle name="Cálculo 14 9" xfId="618"/>
    <cellStyle name="Cálculo 14 9 2" xfId="619"/>
    <cellStyle name="Cálculo 140" xfId="52906"/>
    <cellStyle name="Cálculo 140 2" xfId="52907"/>
    <cellStyle name="Cálculo 141" xfId="52908"/>
    <cellStyle name="Cálculo 141 2" xfId="52909"/>
    <cellStyle name="Cálculo 142" xfId="52910"/>
    <cellStyle name="Cálculo 142 2" xfId="52911"/>
    <cellStyle name="Cálculo 143" xfId="52912"/>
    <cellStyle name="Cálculo 143 2" xfId="52913"/>
    <cellStyle name="Cálculo 144" xfId="52914"/>
    <cellStyle name="Cálculo 144 2" xfId="52915"/>
    <cellStyle name="Cálculo 145" xfId="52916"/>
    <cellStyle name="Cálculo 145 2" xfId="52917"/>
    <cellStyle name="Cálculo 146" xfId="52918"/>
    <cellStyle name="Cálculo 146 2" xfId="52919"/>
    <cellStyle name="Cálculo 147" xfId="52920"/>
    <cellStyle name="Cálculo 147 2" xfId="52921"/>
    <cellStyle name="Cálculo 148" xfId="52922"/>
    <cellStyle name="Cálculo 148 2" xfId="52923"/>
    <cellStyle name="Cálculo 149" xfId="52924"/>
    <cellStyle name="Cálculo 149 2" xfId="52925"/>
    <cellStyle name="Cálculo 15" xfId="620"/>
    <cellStyle name="Cálculo 15 10" xfId="621"/>
    <cellStyle name="Cálculo 15 10 2" xfId="622"/>
    <cellStyle name="Cálculo 15 11" xfId="623"/>
    <cellStyle name="Cálculo 15 11 2" xfId="624"/>
    <cellStyle name="Cálculo 15 12" xfId="625"/>
    <cellStyle name="Cálculo 15 13" xfId="626"/>
    <cellStyle name="Cálculo 15 2" xfId="627"/>
    <cellStyle name="Cálculo 15 2 10" xfId="628"/>
    <cellStyle name="Cálculo 15 2 2" xfId="629"/>
    <cellStyle name="Cálculo 15 2 2 2" xfId="630"/>
    <cellStyle name="Cálculo 15 2 3" xfId="631"/>
    <cellStyle name="Cálculo 15 2 3 2" xfId="632"/>
    <cellStyle name="Cálculo 15 2 4" xfId="633"/>
    <cellStyle name="Cálculo 15 2 4 2" xfId="634"/>
    <cellStyle name="Cálculo 15 2 5" xfId="635"/>
    <cellStyle name="Cálculo 15 2 5 2" xfId="636"/>
    <cellStyle name="Cálculo 15 2 6" xfId="637"/>
    <cellStyle name="Cálculo 15 2 7" xfId="638"/>
    <cellStyle name="Cálculo 15 2 8" xfId="639"/>
    <cellStyle name="Cálculo 15 2 9" xfId="640"/>
    <cellStyle name="Cálculo 15 3" xfId="641"/>
    <cellStyle name="Cálculo 15 3 10" xfId="642"/>
    <cellStyle name="Cálculo 15 3 2" xfId="643"/>
    <cellStyle name="Cálculo 15 3 2 2" xfId="644"/>
    <cellStyle name="Cálculo 15 3 3" xfId="645"/>
    <cellStyle name="Cálculo 15 3 4" xfId="646"/>
    <cellStyle name="Cálculo 15 3 5" xfId="647"/>
    <cellStyle name="Cálculo 15 3 6" xfId="648"/>
    <cellStyle name="Cálculo 15 3 7" xfId="649"/>
    <cellStyle name="Cálculo 15 3 8" xfId="650"/>
    <cellStyle name="Cálculo 15 3 9" xfId="651"/>
    <cellStyle name="Cálculo 15 4" xfId="652"/>
    <cellStyle name="Cálculo 15 4 2" xfId="653"/>
    <cellStyle name="Cálculo 15 5" xfId="654"/>
    <cellStyle name="Cálculo 15 5 2" xfId="655"/>
    <cellStyle name="Cálculo 15 6" xfId="656"/>
    <cellStyle name="Cálculo 15 6 2" xfId="657"/>
    <cellStyle name="Cálculo 15 7" xfId="658"/>
    <cellStyle name="Cálculo 15 7 2" xfId="659"/>
    <cellStyle name="Cálculo 15 8" xfId="660"/>
    <cellStyle name="Cálculo 15 8 2" xfId="661"/>
    <cellStyle name="Cálculo 15 9" xfId="662"/>
    <cellStyle name="Cálculo 15 9 2" xfId="663"/>
    <cellStyle name="Cálculo 150" xfId="52926"/>
    <cellStyle name="Cálculo 150 2" xfId="52927"/>
    <cellStyle name="Cálculo 151" xfId="52928"/>
    <cellStyle name="Cálculo 151 2" xfId="52929"/>
    <cellStyle name="Cálculo 152" xfId="52930"/>
    <cellStyle name="Cálculo 152 2" xfId="52931"/>
    <cellStyle name="Cálculo 153" xfId="52932"/>
    <cellStyle name="Cálculo 153 2" xfId="52933"/>
    <cellStyle name="Cálculo 154" xfId="52934"/>
    <cellStyle name="Cálculo 154 2" xfId="52935"/>
    <cellStyle name="Cálculo 155" xfId="52936"/>
    <cellStyle name="Cálculo 155 2" xfId="52937"/>
    <cellStyle name="Cálculo 156" xfId="52938"/>
    <cellStyle name="Cálculo 156 2" xfId="52939"/>
    <cellStyle name="Cálculo 157" xfId="52940"/>
    <cellStyle name="Cálculo 157 2" xfId="52941"/>
    <cellStyle name="Cálculo 158" xfId="52942"/>
    <cellStyle name="Cálculo 158 2" xfId="52943"/>
    <cellStyle name="Cálculo 159" xfId="52944"/>
    <cellStyle name="Cálculo 159 2" xfId="52945"/>
    <cellStyle name="Cálculo 16" xfId="664"/>
    <cellStyle name="Cálculo 16 10" xfId="665"/>
    <cellStyle name="Cálculo 16 10 2" xfId="666"/>
    <cellStyle name="Cálculo 16 11" xfId="667"/>
    <cellStyle name="Cálculo 16 11 2" xfId="668"/>
    <cellStyle name="Cálculo 16 12" xfId="669"/>
    <cellStyle name="Cálculo 16 13" xfId="670"/>
    <cellStyle name="Cálculo 16 2" xfId="671"/>
    <cellStyle name="Cálculo 16 2 10" xfId="672"/>
    <cellStyle name="Cálculo 16 2 2" xfId="673"/>
    <cellStyle name="Cálculo 16 2 2 2" xfId="674"/>
    <cellStyle name="Cálculo 16 2 3" xfId="675"/>
    <cellStyle name="Cálculo 16 2 3 2" xfId="676"/>
    <cellStyle name="Cálculo 16 2 4" xfId="677"/>
    <cellStyle name="Cálculo 16 2 4 2" xfId="678"/>
    <cellStyle name="Cálculo 16 2 5" xfId="679"/>
    <cellStyle name="Cálculo 16 2 5 2" xfId="680"/>
    <cellStyle name="Cálculo 16 2 6" xfId="681"/>
    <cellStyle name="Cálculo 16 2 7" xfId="682"/>
    <cellStyle name="Cálculo 16 2 8" xfId="683"/>
    <cellStyle name="Cálculo 16 2 9" xfId="684"/>
    <cellStyle name="Cálculo 16 3" xfId="685"/>
    <cellStyle name="Cálculo 16 3 10" xfId="686"/>
    <cellStyle name="Cálculo 16 3 2" xfId="687"/>
    <cellStyle name="Cálculo 16 3 2 2" xfId="688"/>
    <cellStyle name="Cálculo 16 3 3" xfId="689"/>
    <cellStyle name="Cálculo 16 3 4" xfId="690"/>
    <cellStyle name="Cálculo 16 3 5" xfId="691"/>
    <cellStyle name="Cálculo 16 3 6" xfId="692"/>
    <cellStyle name="Cálculo 16 3 7" xfId="693"/>
    <cellStyle name="Cálculo 16 3 8" xfId="694"/>
    <cellStyle name="Cálculo 16 3 9" xfId="695"/>
    <cellStyle name="Cálculo 16 4" xfId="696"/>
    <cellStyle name="Cálculo 16 4 2" xfId="697"/>
    <cellStyle name="Cálculo 16 5" xfId="698"/>
    <cellStyle name="Cálculo 16 5 2" xfId="699"/>
    <cellStyle name="Cálculo 16 6" xfId="700"/>
    <cellStyle name="Cálculo 16 6 2" xfId="701"/>
    <cellStyle name="Cálculo 16 7" xfId="702"/>
    <cellStyle name="Cálculo 16 7 2" xfId="703"/>
    <cellStyle name="Cálculo 16 8" xfId="704"/>
    <cellStyle name="Cálculo 16 8 2" xfId="705"/>
    <cellStyle name="Cálculo 16 9" xfId="706"/>
    <cellStyle name="Cálculo 16 9 2" xfId="707"/>
    <cellStyle name="Cálculo 160" xfId="52946"/>
    <cellStyle name="Cálculo 160 2" xfId="52947"/>
    <cellStyle name="Cálculo 161" xfId="52948"/>
    <cellStyle name="Cálculo 161 2" xfId="52949"/>
    <cellStyle name="Cálculo 162" xfId="52950"/>
    <cellStyle name="Cálculo 162 2" xfId="52951"/>
    <cellStyle name="Cálculo 163" xfId="52952"/>
    <cellStyle name="Cálculo 163 2" xfId="52953"/>
    <cellStyle name="Cálculo 164" xfId="52954"/>
    <cellStyle name="Cálculo 164 2" xfId="52955"/>
    <cellStyle name="Cálculo 165" xfId="52956"/>
    <cellStyle name="Cálculo 165 2" xfId="52957"/>
    <cellStyle name="Cálculo 166" xfId="52958"/>
    <cellStyle name="Cálculo 166 2" xfId="52959"/>
    <cellStyle name="Cálculo 167" xfId="52960"/>
    <cellStyle name="Cálculo 167 2" xfId="52961"/>
    <cellStyle name="Cálculo 168" xfId="52962"/>
    <cellStyle name="Cálculo 168 2" xfId="52963"/>
    <cellStyle name="Cálculo 169" xfId="52964"/>
    <cellStyle name="Cálculo 169 2" xfId="52965"/>
    <cellStyle name="Cálculo 17" xfId="708"/>
    <cellStyle name="Cálculo 17 10" xfId="709"/>
    <cellStyle name="Cálculo 17 10 2" xfId="710"/>
    <cellStyle name="Cálculo 17 11" xfId="711"/>
    <cellStyle name="Cálculo 17 11 2" xfId="712"/>
    <cellStyle name="Cálculo 17 12" xfId="713"/>
    <cellStyle name="Cálculo 17 13" xfId="714"/>
    <cellStyle name="Cálculo 17 2" xfId="715"/>
    <cellStyle name="Cálculo 17 2 10" xfId="716"/>
    <cellStyle name="Cálculo 17 2 2" xfId="717"/>
    <cellStyle name="Cálculo 17 2 2 2" xfId="718"/>
    <cellStyle name="Cálculo 17 2 3" xfId="719"/>
    <cellStyle name="Cálculo 17 2 3 2" xfId="720"/>
    <cellStyle name="Cálculo 17 2 4" xfId="721"/>
    <cellStyle name="Cálculo 17 2 4 2" xfId="722"/>
    <cellStyle name="Cálculo 17 2 5" xfId="723"/>
    <cellStyle name="Cálculo 17 2 5 2" xfId="724"/>
    <cellStyle name="Cálculo 17 2 6" xfId="725"/>
    <cellStyle name="Cálculo 17 2 7" xfId="726"/>
    <cellStyle name="Cálculo 17 2 8" xfId="727"/>
    <cellStyle name="Cálculo 17 2 9" xfId="728"/>
    <cellStyle name="Cálculo 17 3" xfId="729"/>
    <cellStyle name="Cálculo 17 3 10" xfId="730"/>
    <cellStyle name="Cálculo 17 3 2" xfId="731"/>
    <cellStyle name="Cálculo 17 3 2 2" xfId="732"/>
    <cellStyle name="Cálculo 17 3 3" xfId="733"/>
    <cellStyle name="Cálculo 17 3 4" xfId="734"/>
    <cellStyle name="Cálculo 17 3 5" xfId="735"/>
    <cellStyle name="Cálculo 17 3 6" xfId="736"/>
    <cellStyle name="Cálculo 17 3 7" xfId="737"/>
    <cellStyle name="Cálculo 17 3 8" xfId="738"/>
    <cellStyle name="Cálculo 17 3 9" xfId="739"/>
    <cellStyle name="Cálculo 17 4" xfId="740"/>
    <cellStyle name="Cálculo 17 4 2" xfId="741"/>
    <cellStyle name="Cálculo 17 5" xfId="742"/>
    <cellStyle name="Cálculo 17 5 2" xfId="743"/>
    <cellStyle name="Cálculo 17 6" xfId="744"/>
    <cellStyle name="Cálculo 17 6 2" xfId="745"/>
    <cellStyle name="Cálculo 17 7" xfId="746"/>
    <cellStyle name="Cálculo 17 7 2" xfId="747"/>
    <cellStyle name="Cálculo 17 8" xfId="748"/>
    <cellStyle name="Cálculo 17 8 2" xfId="749"/>
    <cellStyle name="Cálculo 17 9" xfId="750"/>
    <cellStyle name="Cálculo 17 9 2" xfId="751"/>
    <cellStyle name="Cálculo 170" xfId="52966"/>
    <cellStyle name="Cálculo 170 2" xfId="52967"/>
    <cellStyle name="Cálculo 171" xfId="52968"/>
    <cellStyle name="Cálculo 171 2" xfId="52969"/>
    <cellStyle name="Cálculo 172" xfId="52970"/>
    <cellStyle name="Cálculo 172 2" xfId="52971"/>
    <cellStyle name="Cálculo 173" xfId="52972"/>
    <cellStyle name="Cálculo 173 2" xfId="52973"/>
    <cellStyle name="Cálculo 174" xfId="52974"/>
    <cellStyle name="Cálculo 174 2" xfId="52975"/>
    <cellStyle name="Cálculo 175" xfId="52976"/>
    <cellStyle name="Cálculo 175 2" xfId="52977"/>
    <cellStyle name="Cálculo 176" xfId="52978"/>
    <cellStyle name="Cálculo 176 2" xfId="52979"/>
    <cellStyle name="Cálculo 177" xfId="52980"/>
    <cellStyle name="Cálculo 177 2" xfId="52981"/>
    <cellStyle name="Cálculo 178" xfId="52982"/>
    <cellStyle name="Cálculo 178 2" xfId="52983"/>
    <cellStyle name="Cálculo 179" xfId="52984"/>
    <cellStyle name="Cálculo 179 2" xfId="52985"/>
    <cellStyle name="Cálculo 18" xfId="752"/>
    <cellStyle name="Cálculo 18 10" xfId="753"/>
    <cellStyle name="Cálculo 18 10 2" xfId="754"/>
    <cellStyle name="Cálculo 18 11" xfId="755"/>
    <cellStyle name="Cálculo 18 11 2" xfId="756"/>
    <cellStyle name="Cálculo 18 12" xfId="757"/>
    <cellStyle name="Cálculo 18 13" xfId="758"/>
    <cellStyle name="Cálculo 18 2" xfId="759"/>
    <cellStyle name="Cálculo 18 2 10" xfId="760"/>
    <cellStyle name="Cálculo 18 2 2" xfId="761"/>
    <cellStyle name="Cálculo 18 2 2 2" xfId="762"/>
    <cellStyle name="Cálculo 18 2 3" xfId="763"/>
    <cellStyle name="Cálculo 18 2 3 2" xfId="764"/>
    <cellStyle name="Cálculo 18 2 4" xfId="765"/>
    <cellStyle name="Cálculo 18 2 4 2" xfId="766"/>
    <cellStyle name="Cálculo 18 2 5" xfId="767"/>
    <cellStyle name="Cálculo 18 2 5 2" xfId="768"/>
    <cellStyle name="Cálculo 18 2 6" xfId="769"/>
    <cellStyle name="Cálculo 18 2 7" xfId="770"/>
    <cellStyle name="Cálculo 18 2 8" xfId="771"/>
    <cellStyle name="Cálculo 18 2 9" xfId="772"/>
    <cellStyle name="Cálculo 18 3" xfId="773"/>
    <cellStyle name="Cálculo 18 3 10" xfId="774"/>
    <cellStyle name="Cálculo 18 3 2" xfId="775"/>
    <cellStyle name="Cálculo 18 3 2 2" xfId="776"/>
    <cellStyle name="Cálculo 18 3 3" xfId="777"/>
    <cellStyle name="Cálculo 18 3 4" xfId="778"/>
    <cellStyle name="Cálculo 18 3 5" xfId="779"/>
    <cellStyle name="Cálculo 18 3 6" xfId="780"/>
    <cellStyle name="Cálculo 18 3 7" xfId="781"/>
    <cellStyle name="Cálculo 18 3 8" xfId="782"/>
    <cellStyle name="Cálculo 18 3 9" xfId="783"/>
    <cellStyle name="Cálculo 18 4" xfId="784"/>
    <cellStyle name="Cálculo 18 4 2" xfId="785"/>
    <cellStyle name="Cálculo 18 5" xfId="786"/>
    <cellStyle name="Cálculo 18 5 2" xfId="787"/>
    <cellStyle name="Cálculo 18 6" xfId="788"/>
    <cellStyle name="Cálculo 18 6 2" xfId="789"/>
    <cellStyle name="Cálculo 18 7" xfId="790"/>
    <cellStyle name="Cálculo 18 7 2" xfId="791"/>
    <cellStyle name="Cálculo 18 8" xfId="792"/>
    <cellStyle name="Cálculo 18 8 2" xfId="793"/>
    <cellStyle name="Cálculo 18 9" xfId="794"/>
    <cellStyle name="Cálculo 18 9 2" xfId="795"/>
    <cellStyle name="Cálculo 180" xfId="52986"/>
    <cellStyle name="Cálculo 180 2" xfId="52987"/>
    <cellStyle name="Cálculo 181" xfId="52988"/>
    <cellStyle name="Cálculo 181 2" xfId="52989"/>
    <cellStyle name="Cálculo 182" xfId="52990"/>
    <cellStyle name="Cálculo 182 2" xfId="52991"/>
    <cellStyle name="Cálculo 183" xfId="52992"/>
    <cellStyle name="Cálculo 183 2" xfId="52993"/>
    <cellStyle name="Cálculo 184" xfId="52994"/>
    <cellStyle name="Cálculo 184 2" xfId="52995"/>
    <cellStyle name="Cálculo 185" xfId="52996"/>
    <cellStyle name="Cálculo 185 2" xfId="52997"/>
    <cellStyle name="Cálculo 186" xfId="52998"/>
    <cellStyle name="Cálculo 186 2" xfId="52999"/>
    <cellStyle name="Cálculo 187" xfId="53000"/>
    <cellStyle name="Cálculo 187 2" xfId="53001"/>
    <cellStyle name="Cálculo 188" xfId="53002"/>
    <cellStyle name="Cálculo 188 2" xfId="53003"/>
    <cellStyle name="Cálculo 189" xfId="53004"/>
    <cellStyle name="Cálculo 189 2" xfId="53005"/>
    <cellStyle name="Cálculo 19" xfId="796"/>
    <cellStyle name="Cálculo 19 10" xfId="797"/>
    <cellStyle name="Cálculo 19 10 2" xfId="798"/>
    <cellStyle name="Cálculo 19 11" xfId="799"/>
    <cellStyle name="Cálculo 19 11 2" xfId="800"/>
    <cellStyle name="Cálculo 19 12" xfId="801"/>
    <cellStyle name="Cálculo 19 13" xfId="802"/>
    <cellStyle name="Cálculo 19 2" xfId="803"/>
    <cellStyle name="Cálculo 19 2 10" xfId="804"/>
    <cellStyle name="Cálculo 19 2 2" xfId="805"/>
    <cellStyle name="Cálculo 19 2 2 2" xfId="806"/>
    <cellStyle name="Cálculo 19 2 3" xfId="807"/>
    <cellStyle name="Cálculo 19 2 3 2" xfId="808"/>
    <cellStyle name="Cálculo 19 2 4" xfId="809"/>
    <cellStyle name="Cálculo 19 2 4 2" xfId="810"/>
    <cellStyle name="Cálculo 19 2 5" xfId="811"/>
    <cellStyle name="Cálculo 19 2 5 2" xfId="812"/>
    <cellStyle name="Cálculo 19 2 6" xfId="813"/>
    <cellStyle name="Cálculo 19 2 7" xfId="814"/>
    <cellStyle name="Cálculo 19 2 8" xfId="815"/>
    <cellStyle name="Cálculo 19 2 9" xfId="816"/>
    <cellStyle name="Cálculo 19 3" xfId="817"/>
    <cellStyle name="Cálculo 19 3 10" xfId="818"/>
    <cellStyle name="Cálculo 19 3 2" xfId="819"/>
    <cellStyle name="Cálculo 19 3 2 2" xfId="820"/>
    <cellStyle name="Cálculo 19 3 3" xfId="821"/>
    <cellStyle name="Cálculo 19 3 4" xfId="822"/>
    <cellStyle name="Cálculo 19 3 5" xfId="823"/>
    <cellStyle name="Cálculo 19 3 6" xfId="824"/>
    <cellStyle name="Cálculo 19 3 7" xfId="825"/>
    <cellStyle name="Cálculo 19 3 8" xfId="826"/>
    <cellStyle name="Cálculo 19 3 9" xfId="827"/>
    <cellStyle name="Cálculo 19 4" xfId="828"/>
    <cellStyle name="Cálculo 19 4 2" xfId="829"/>
    <cellStyle name="Cálculo 19 5" xfId="830"/>
    <cellStyle name="Cálculo 19 5 2" xfId="831"/>
    <cellStyle name="Cálculo 19 6" xfId="832"/>
    <cellStyle name="Cálculo 19 6 2" xfId="833"/>
    <cellStyle name="Cálculo 19 7" xfId="834"/>
    <cellStyle name="Cálculo 19 7 2" xfId="835"/>
    <cellStyle name="Cálculo 19 8" xfId="836"/>
    <cellStyle name="Cálculo 19 8 2" xfId="837"/>
    <cellStyle name="Cálculo 19 9" xfId="838"/>
    <cellStyle name="Cálculo 19 9 2" xfId="839"/>
    <cellStyle name="Cálculo 190" xfId="53006"/>
    <cellStyle name="Cálculo 190 2" xfId="53007"/>
    <cellStyle name="Cálculo 2" xfId="840"/>
    <cellStyle name="Cálculo 2 10" xfId="841"/>
    <cellStyle name="Cálculo 2 10 10" xfId="842"/>
    <cellStyle name="Cálculo 2 10 10 2" xfId="843"/>
    <cellStyle name="Cálculo 2 10 11" xfId="844"/>
    <cellStyle name="Cálculo 2 10 11 2" xfId="845"/>
    <cellStyle name="Cálculo 2 10 12" xfId="846"/>
    <cellStyle name="Cálculo 2 10 13" xfId="847"/>
    <cellStyle name="Cálculo 2 10 2" xfId="848"/>
    <cellStyle name="Cálculo 2 10 2 10" xfId="849"/>
    <cellStyle name="Cálculo 2 10 2 11" xfId="850"/>
    <cellStyle name="Cálculo 2 10 2 2" xfId="851"/>
    <cellStyle name="Cálculo 2 10 2 2 2" xfId="852"/>
    <cellStyle name="Cálculo 2 10 2 3" xfId="853"/>
    <cellStyle name="Cálculo 2 10 2 3 2" xfId="854"/>
    <cellStyle name="Cálculo 2 10 2 4" xfId="855"/>
    <cellStyle name="Cálculo 2 10 2 4 2" xfId="856"/>
    <cellStyle name="Cálculo 2 10 2 5" xfId="857"/>
    <cellStyle name="Cálculo 2 10 2 5 2" xfId="858"/>
    <cellStyle name="Cálculo 2 10 2 6" xfId="859"/>
    <cellStyle name="Cálculo 2 10 2 7" xfId="860"/>
    <cellStyle name="Cálculo 2 10 2 8" xfId="861"/>
    <cellStyle name="Cálculo 2 10 2 9" xfId="862"/>
    <cellStyle name="Cálculo 2 10 3" xfId="863"/>
    <cellStyle name="Cálculo 2 10 3 10" xfId="864"/>
    <cellStyle name="Cálculo 2 10 3 2" xfId="865"/>
    <cellStyle name="Cálculo 2 10 3 2 2" xfId="866"/>
    <cellStyle name="Cálculo 2 10 3 3" xfId="867"/>
    <cellStyle name="Cálculo 2 10 3 4" xfId="868"/>
    <cellStyle name="Cálculo 2 10 3 5" xfId="869"/>
    <cellStyle name="Cálculo 2 10 3 6" xfId="870"/>
    <cellStyle name="Cálculo 2 10 3 7" xfId="871"/>
    <cellStyle name="Cálculo 2 10 3 8" xfId="872"/>
    <cellStyle name="Cálculo 2 10 3 9" xfId="873"/>
    <cellStyle name="Cálculo 2 10 4" xfId="874"/>
    <cellStyle name="Cálculo 2 10 4 2" xfId="875"/>
    <cellStyle name="Cálculo 2 10 5" xfId="876"/>
    <cellStyle name="Cálculo 2 10 5 2" xfId="877"/>
    <cellStyle name="Cálculo 2 10 6" xfId="878"/>
    <cellStyle name="Cálculo 2 10 6 2" xfId="879"/>
    <cellStyle name="Cálculo 2 10 7" xfId="880"/>
    <cellStyle name="Cálculo 2 10 7 2" xfId="881"/>
    <cellStyle name="Cálculo 2 10 8" xfId="882"/>
    <cellStyle name="Cálculo 2 10 8 2" xfId="883"/>
    <cellStyle name="Cálculo 2 10 9" xfId="884"/>
    <cellStyle name="Cálculo 2 10 9 2" xfId="885"/>
    <cellStyle name="Cálculo 2 11" xfId="886"/>
    <cellStyle name="Cálculo 2 11 10" xfId="887"/>
    <cellStyle name="Cálculo 2 11 10 2" xfId="888"/>
    <cellStyle name="Cálculo 2 11 11" xfId="889"/>
    <cellStyle name="Cálculo 2 11 11 2" xfId="890"/>
    <cellStyle name="Cálculo 2 11 12" xfId="891"/>
    <cellStyle name="Cálculo 2 11 13" xfId="892"/>
    <cellStyle name="Cálculo 2 11 2" xfId="893"/>
    <cellStyle name="Cálculo 2 11 2 10" xfId="894"/>
    <cellStyle name="Cálculo 2 11 2 11" xfId="895"/>
    <cellStyle name="Cálculo 2 11 2 2" xfId="896"/>
    <cellStyle name="Cálculo 2 11 2 2 2" xfId="897"/>
    <cellStyle name="Cálculo 2 11 2 3" xfId="898"/>
    <cellStyle name="Cálculo 2 11 2 3 2" xfId="899"/>
    <cellStyle name="Cálculo 2 11 2 4" xfId="900"/>
    <cellStyle name="Cálculo 2 11 2 4 2" xfId="901"/>
    <cellStyle name="Cálculo 2 11 2 5" xfId="902"/>
    <cellStyle name="Cálculo 2 11 2 5 2" xfId="903"/>
    <cellStyle name="Cálculo 2 11 2 6" xfId="904"/>
    <cellStyle name="Cálculo 2 11 2 7" xfId="905"/>
    <cellStyle name="Cálculo 2 11 2 8" xfId="906"/>
    <cellStyle name="Cálculo 2 11 2 9" xfId="907"/>
    <cellStyle name="Cálculo 2 11 3" xfId="908"/>
    <cellStyle name="Cálculo 2 11 3 10" xfId="909"/>
    <cellStyle name="Cálculo 2 11 3 2" xfId="910"/>
    <cellStyle name="Cálculo 2 11 3 2 2" xfId="911"/>
    <cellStyle name="Cálculo 2 11 3 3" xfId="912"/>
    <cellStyle name="Cálculo 2 11 3 4" xfId="913"/>
    <cellStyle name="Cálculo 2 11 3 5" xfId="914"/>
    <cellStyle name="Cálculo 2 11 3 6" xfId="915"/>
    <cellStyle name="Cálculo 2 11 3 7" xfId="916"/>
    <cellStyle name="Cálculo 2 11 3 8" xfId="917"/>
    <cellStyle name="Cálculo 2 11 3 9" xfId="918"/>
    <cellStyle name="Cálculo 2 11 4" xfId="919"/>
    <cellStyle name="Cálculo 2 11 4 2" xfId="920"/>
    <cellStyle name="Cálculo 2 11 5" xfId="921"/>
    <cellStyle name="Cálculo 2 11 5 2" xfId="922"/>
    <cellStyle name="Cálculo 2 11 6" xfId="923"/>
    <cellStyle name="Cálculo 2 11 6 2" xfId="924"/>
    <cellStyle name="Cálculo 2 11 7" xfId="925"/>
    <cellStyle name="Cálculo 2 11 7 2" xfId="926"/>
    <cellStyle name="Cálculo 2 11 8" xfId="927"/>
    <cellStyle name="Cálculo 2 11 8 2" xfId="928"/>
    <cellStyle name="Cálculo 2 11 9" xfId="929"/>
    <cellStyle name="Cálculo 2 11 9 2" xfId="930"/>
    <cellStyle name="Cálculo 2 12" xfId="931"/>
    <cellStyle name="Cálculo 2 12 10" xfId="932"/>
    <cellStyle name="Cálculo 2 12 10 2" xfId="933"/>
    <cellStyle name="Cálculo 2 12 11" xfId="934"/>
    <cellStyle name="Cálculo 2 12 11 2" xfId="935"/>
    <cellStyle name="Cálculo 2 12 12" xfId="936"/>
    <cellStyle name="Cálculo 2 12 13" xfId="937"/>
    <cellStyle name="Cálculo 2 12 2" xfId="938"/>
    <cellStyle name="Cálculo 2 12 2 10" xfId="939"/>
    <cellStyle name="Cálculo 2 12 2 11" xfId="940"/>
    <cellStyle name="Cálculo 2 12 2 2" xfId="941"/>
    <cellStyle name="Cálculo 2 12 2 2 2" xfId="942"/>
    <cellStyle name="Cálculo 2 12 2 3" xfId="943"/>
    <cellStyle name="Cálculo 2 12 2 3 2" xfId="944"/>
    <cellStyle name="Cálculo 2 12 2 4" xfId="945"/>
    <cellStyle name="Cálculo 2 12 2 4 2" xfId="946"/>
    <cellStyle name="Cálculo 2 12 2 5" xfId="947"/>
    <cellStyle name="Cálculo 2 12 2 5 2" xfId="948"/>
    <cellStyle name="Cálculo 2 12 2 6" xfId="949"/>
    <cellStyle name="Cálculo 2 12 2 7" xfId="950"/>
    <cellStyle name="Cálculo 2 12 2 8" xfId="951"/>
    <cellStyle name="Cálculo 2 12 2 9" xfId="952"/>
    <cellStyle name="Cálculo 2 12 3" xfId="953"/>
    <cellStyle name="Cálculo 2 12 3 10" xfId="954"/>
    <cellStyle name="Cálculo 2 12 3 2" xfId="955"/>
    <cellStyle name="Cálculo 2 12 3 2 2" xfId="956"/>
    <cellStyle name="Cálculo 2 12 3 3" xfId="957"/>
    <cellStyle name="Cálculo 2 12 3 4" xfId="958"/>
    <cellStyle name="Cálculo 2 12 3 5" xfId="959"/>
    <cellStyle name="Cálculo 2 12 3 6" xfId="960"/>
    <cellStyle name="Cálculo 2 12 3 7" xfId="961"/>
    <cellStyle name="Cálculo 2 12 3 8" xfId="962"/>
    <cellStyle name="Cálculo 2 12 3 9" xfId="963"/>
    <cellStyle name="Cálculo 2 12 4" xfId="964"/>
    <cellStyle name="Cálculo 2 12 4 2" xfId="965"/>
    <cellStyle name="Cálculo 2 12 5" xfId="966"/>
    <cellStyle name="Cálculo 2 12 5 2" xfId="967"/>
    <cellStyle name="Cálculo 2 12 6" xfId="968"/>
    <cellStyle name="Cálculo 2 12 6 2" xfId="969"/>
    <cellStyle name="Cálculo 2 12 7" xfId="970"/>
    <cellStyle name="Cálculo 2 12 7 2" xfId="971"/>
    <cellStyle name="Cálculo 2 12 8" xfId="972"/>
    <cellStyle name="Cálculo 2 12 8 2" xfId="973"/>
    <cellStyle name="Cálculo 2 12 9" xfId="974"/>
    <cellStyle name="Cálculo 2 12 9 2" xfId="975"/>
    <cellStyle name="Cálculo 2 13" xfId="976"/>
    <cellStyle name="Cálculo 2 13 10" xfId="977"/>
    <cellStyle name="Cálculo 2 13 10 2" xfId="978"/>
    <cellStyle name="Cálculo 2 13 11" xfId="979"/>
    <cellStyle name="Cálculo 2 13 11 2" xfId="980"/>
    <cellStyle name="Cálculo 2 13 12" xfId="981"/>
    <cellStyle name="Cálculo 2 13 13" xfId="982"/>
    <cellStyle name="Cálculo 2 13 2" xfId="983"/>
    <cellStyle name="Cálculo 2 13 2 10" xfId="984"/>
    <cellStyle name="Cálculo 2 13 2 11" xfId="985"/>
    <cellStyle name="Cálculo 2 13 2 2" xfId="986"/>
    <cellStyle name="Cálculo 2 13 2 2 2" xfId="987"/>
    <cellStyle name="Cálculo 2 13 2 3" xfId="988"/>
    <cellStyle name="Cálculo 2 13 2 3 2" xfId="989"/>
    <cellStyle name="Cálculo 2 13 2 4" xfId="990"/>
    <cellStyle name="Cálculo 2 13 2 4 2" xfId="991"/>
    <cellStyle name="Cálculo 2 13 2 5" xfId="992"/>
    <cellStyle name="Cálculo 2 13 2 5 2" xfId="993"/>
    <cellStyle name="Cálculo 2 13 2 6" xfId="994"/>
    <cellStyle name="Cálculo 2 13 2 7" xfId="995"/>
    <cellStyle name="Cálculo 2 13 2 8" xfId="996"/>
    <cellStyle name="Cálculo 2 13 2 9" xfId="997"/>
    <cellStyle name="Cálculo 2 13 3" xfId="998"/>
    <cellStyle name="Cálculo 2 13 3 10" xfId="999"/>
    <cellStyle name="Cálculo 2 13 3 2" xfId="1000"/>
    <cellStyle name="Cálculo 2 13 3 2 2" xfId="1001"/>
    <cellStyle name="Cálculo 2 13 3 3" xfId="1002"/>
    <cellStyle name="Cálculo 2 13 3 4" xfId="1003"/>
    <cellStyle name="Cálculo 2 13 3 5" xfId="1004"/>
    <cellStyle name="Cálculo 2 13 3 6" xfId="1005"/>
    <cellStyle name="Cálculo 2 13 3 7" xfId="1006"/>
    <cellStyle name="Cálculo 2 13 3 8" xfId="1007"/>
    <cellStyle name="Cálculo 2 13 3 9" xfId="1008"/>
    <cellStyle name="Cálculo 2 13 4" xfId="1009"/>
    <cellStyle name="Cálculo 2 13 4 2" xfId="1010"/>
    <cellStyle name="Cálculo 2 13 5" xfId="1011"/>
    <cellStyle name="Cálculo 2 13 5 2" xfId="1012"/>
    <cellStyle name="Cálculo 2 13 6" xfId="1013"/>
    <cellStyle name="Cálculo 2 13 6 2" xfId="1014"/>
    <cellStyle name="Cálculo 2 13 7" xfId="1015"/>
    <cellStyle name="Cálculo 2 13 7 2" xfId="1016"/>
    <cellStyle name="Cálculo 2 13 8" xfId="1017"/>
    <cellStyle name="Cálculo 2 13 8 2" xfId="1018"/>
    <cellStyle name="Cálculo 2 13 9" xfId="1019"/>
    <cellStyle name="Cálculo 2 13 9 2" xfId="1020"/>
    <cellStyle name="Cálculo 2 14" xfId="1021"/>
    <cellStyle name="Cálculo 2 14 10" xfId="1022"/>
    <cellStyle name="Cálculo 2 14 10 2" xfId="1023"/>
    <cellStyle name="Cálculo 2 14 11" xfId="1024"/>
    <cellStyle name="Cálculo 2 14 11 2" xfId="1025"/>
    <cellStyle name="Cálculo 2 14 12" xfId="1026"/>
    <cellStyle name="Cálculo 2 14 13" xfId="1027"/>
    <cellStyle name="Cálculo 2 14 2" xfId="1028"/>
    <cellStyle name="Cálculo 2 14 2 10" xfId="1029"/>
    <cellStyle name="Cálculo 2 14 2 11" xfId="1030"/>
    <cellStyle name="Cálculo 2 14 2 2" xfId="1031"/>
    <cellStyle name="Cálculo 2 14 2 2 2" xfId="1032"/>
    <cellStyle name="Cálculo 2 14 2 3" xfId="1033"/>
    <cellStyle name="Cálculo 2 14 2 3 2" xfId="1034"/>
    <cellStyle name="Cálculo 2 14 2 4" xfId="1035"/>
    <cellStyle name="Cálculo 2 14 2 4 2" xfId="1036"/>
    <cellStyle name="Cálculo 2 14 2 5" xfId="1037"/>
    <cellStyle name="Cálculo 2 14 2 5 2" xfId="1038"/>
    <cellStyle name="Cálculo 2 14 2 6" xfId="1039"/>
    <cellStyle name="Cálculo 2 14 2 7" xfId="1040"/>
    <cellStyle name="Cálculo 2 14 2 8" xfId="1041"/>
    <cellStyle name="Cálculo 2 14 2 9" xfId="1042"/>
    <cellStyle name="Cálculo 2 14 3" xfId="1043"/>
    <cellStyle name="Cálculo 2 14 3 10" xfId="1044"/>
    <cellStyle name="Cálculo 2 14 3 2" xfId="1045"/>
    <cellStyle name="Cálculo 2 14 3 2 2" xfId="1046"/>
    <cellStyle name="Cálculo 2 14 3 3" xfId="1047"/>
    <cellStyle name="Cálculo 2 14 3 4" xfId="1048"/>
    <cellStyle name="Cálculo 2 14 3 5" xfId="1049"/>
    <cellStyle name="Cálculo 2 14 3 6" xfId="1050"/>
    <cellStyle name="Cálculo 2 14 3 7" xfId="1051"/>
    <cellStyle name="Cálculo 2 14 3 8" xfId="1052"/>
    <cellStyle name="Cálculo 2 14 3 9" xfId="1053"/>
    <cellStyle name="Cálculo 2 14 4" xfId="1054"/>
    <cellStyle name="Cálculo 2 14 4 2" xfId="1055"/>
    <cellStyle name="Cálculo 2 14 5" xfId="1056"/>
    <cellStyle name="Cálculo 2 14 5 2" xfId="1057"/>
    <cellStyle name="Cálculo 2 14 6" xfId="1058"/>
    <cellStyle name="Cálculo 2 14 6 2" xfId="1059"/>
    <cellStyle name="Cálculo 2 14 7" xfId="1060"/>
    <cellStyle name="Cálculo 2 14 7 2" xfId="1061"/>
    <cellStyle name="Cálculo 2 14 8" xfId="1062"/>
    <cellStyle name="Cálculo 2 14 8 2" xfId="1063"/>
    <cellStyle name="Cálculo 2 14 9" xfId="1064"/>
    <cellStyle name="Cálculo 2 14 9 2" xfId="1065"/>
    <cellStyle name="Cálculo 2 15" xfId="1066"/>
    <cellStyle name="Cálculo 2 15 10" xfId="1067"/>
    <cellStyle name="Cálculo 2 15 10 2" xfId="1068"/>
    <cellStyle name="Cálculo 2 15 11" xfId="1069"/>
    <cellStyle name="Cálculo 2 15 11 2" xfId="1070"/>
    <cellStyle name="Cálculo 2 15 12" xfId="1071"/>
    <cellStyle name="Cálculo 2 15 13" xfId="1072"/>
    <cellStyle name="Cálculo 2 15 2" xfId="1073"/>
    <cellStyle name="Cálculo 2 15 2 10" xfId="1074"/>
    <cellStyle name="Cálculo 2 15 2 11" xfId="1075"/>
    <cellStyle name="Cálculo 2 15 2 2" xfId="1076"/>
    <cellStyle name="Cálculo 2 15 2 2 2" xfId="1077"/>
    <cellStyle name="Cálculo 2 15 2 3" xfId="1078"/>
    <cellStyle name="Cálculo 2 15 2 3 2" xfId="1079"/>
    <cellStyle name="Cálculo 2 15 2 4" xfId="1080"/>
    <cellStyle name="Cálculo 2 15 2 4 2" xfId="1081"/>
    <cellStyle name="Cálculo 2 15 2 5" xfId="1082"/>
    <cellStyle name="Cálculo 2 15 2 5 2" xfId="1083"/>
    <cellStyle name="Cálculo 2 15 2 6" xfId="1084"/>
    <cellStyle name="Cálculo 2 15 2 7" xfId="1085"/>
    <cellStyle name="Cálculo 2 15 2 8" xfId="1086"/>
    <cellStyle name="Cálculo 2 15 2 9" xfId="1087"/>
    <cellStyle name="Cálculo 2 15 3" xfId="1088"/>
    <cellStyle name="Cálculo 2 15 3 10" xfId="1089"/>
    <cellStyle name="Cálculo 2 15 3 2" xfId="1090"/>
    <cellStyle name="Cálculo 2 15 3 2 2" xfId="1091"/>
    <cellStyle name="Cálculo 2 15 3 3" xfId="1092"/>
    <cellStyle name="Cálculo 2 15 3 4" xfId="1093"/>
    <cellStyle name="Cálculo 2 15 3 5" xfId="1094"/>
    <cellStyle name="Cálculo 2 15 3 6" xfId="1095"/>
    <cellStyle name="Cálculo 2 15 3 7" xfId="1096"/>
    <cellStyle name="Cálculo 2 15 3 8" xfId="1097"/>
    <cellStyle name="Cálculo 2 15 3 9" xfId="1098"/>
    <cellStyle name="Cálculo 2 15 4" xfId="1099"/>
    <cellStyle name="Cálculo 2 15 4 2" xfId="1100"/>
    <cellStyle name="Cálculo 2 15 5" xfId="1101"/>
    <cellStyle name="Cálculo 2 15 5 2" xfId="1102"/>
    <cellStyle name="Cálculo 2 15 6" xfId="1103"/>
    <cellStyle name="Cálculo 2 15 6 2" xfId="1104"/>
    <cellStyle name="Cálculo 2 15 7" xfId="1105"/>
    <cellStyle name="Cálculo 2 15 7 2" xfId="1106"/>
    <cellStyle name="Cálculo 2 15 8" xfId="1107"/>
    <cellStyle name="Cálculo 2 15 8 2" xfId="1108"/>
    <cellStyle name="Cálculo 2 15 9" xfId="1109"/>
    <cellStyle name="Cálculo 2 15 9 2" xfId="1110"/>
    <cellStyle name="Cálculo 2 16" xfId="1111"/>
    <cellStyle name="Cálculo 2 16 10" xfId="1112"/>
    <cellStyle name="Cálculo 2 16 11" xfId="1113"/>
    <cellStyle name="Cálculo 2 16 2" xfId="1114"/>
    <cellStyle name="Cálculo 2 16 2 2" xfId="1115"/>
    <cellStyle name="Cálculo 2 16 3" xfId="1116"/>
    <cellStyle name="Cálculo 2 16 3 2" xfId="1117"/>
    <cellStyle name="Cálculo 2 16 4" xfId="1118"/>
    <cellStyle name="Cálculo 2 16 4 2" xfId="1119"/>
    <cellStyle name="Cálculo 2 16 5" xfId="1120"/>
    <cellStyle name="Cálculo 2 16 5 2" xfId="1121"/>
    <cellStyle name="Cálculo 2 16 6" xfId="1122"/>
    <cellStyle name="Cálculo 2 16 7" xfId="1123"/>
    <cellStyle name="Cálculo 2 16 8" xfId="1124"/>
    <cellStyle name="Cálculo 2 16 9" xfId="1125"/>
    <cellStyle name="Cálculo 2 17" xfId="1126"/>
    <cellStyle name="Cálculo 2 17 10" xfId="1127"/>
    <cellStyle name="Cálculo 2 17 2" xfId="1128"/>
    <cellStyle name="Cálculo 2 17 2 2" xfId="1129"/>
    <cellStyle name="Cálculo 2 17 3" xfId="1130"/>
    <cellStyle name="Cálculo 2 17 4" xfId="1131"/>
    <cellStyle name="Cálculo 2 17 5" xfId="1132"/>
    <cellStyle name="Cálculo 2 17 6" xfId="1133"/>
    <cellStyle name="Cálculo 2 17 7" xfId="1134"/>
    <cellStyle name="Cálculo 2 17 8" xfId="1135"/>
    <cellStyle name="Cálculo 2 17 9" xfId="1136"/>
    <cellStyle name="Cálculo 2 18" xfId="1137"/>
    <cellStyle name="Cálculo 2 18 2" xfId="1138"/>
    <cellStyle name="Cálculo 2 19" xfId="1139"/>
    <cellStyle name="Cálculo 2 19 2" xfId="1140"/>
    <cellStyle name="Cálculo 2 2" xfId="1141"/>
    <cellStyle name="Cálculo 2 2 10" xfId="1142"/>
    <cellStyle name="Cálculo 2 2 10 2" xfId="1143"/>
    <cellStyle name="Cálculo 2 2 11" xfId="1144"/>
    <cellStyle name="Cálculo 2 2 11 2" xfId="1145"/>
    <cellStyle name="Cálculo 2 2 12" xfId="1146"/>
    <cellStyle name="Cálculo 2 2 13" xfId="1147"/>
    <cellStyle name="Cálculo 2 2 2" xfId="1148"/>
    <cellStyle name="Cálculo 2 2 2 10" xfId="1149"/>
    <cellStyle name="Cálculo 2 2 2 11" xfId="1150"/>
    <cellStyle name="Cálculo 2 2 2 2" xfId="1151"/>
    <cellStyle name="Cálculo 2 2 2 2 2" xfId="1152"/>
    <cellStyle name="Cálculo 2 2 2 3" xfId="1153"/>
    <cellStyle name="Cálculo 2 2 2 3 2" xfId="1154"/>
    <cellStyle name="Cálculo 2 2 2 4" xfId="1155"/>
    <cellStyle name="Cálculo 2 2 2 4 2" xfId="1156"/>
    <cellStyle name="Cálculo 2 2 2 5" xfId="1157"/>
    <cellStyle name="Cálculo 2 2 2 5 2" xfId="1158"/>
    <cellStyle name="Cálculo 2 2 2 6" xfId="1159"/>
    <cellStyle name="Cálculo 2 2 2 7" xfId="1160"/>
    <cellStyle name="Cálculo 2 2 2 8" xfId="1161"/>
    <cellStyle name="Cálculo 2 2 2 9" xfId="1162"/>
    <cellStyle name="Cálculo 2 2 3" xfId="1163"/>
    <cellStyle name="Cálculo 2 2 3 10" xfId="1164"/>
    <cellStyle name="Cálculo 2 2 3 2" xfId="1165"/>
    <cellStyle name="Cálculo 2 2 3 2 2" xfId="1166"/>
    <cellStyle name="Cálculo 2 2 3 3" xfId="1167"/>
    <cellStyle name="Cálculo 2 2 3 4" xfId="1168"/>
    <cellStyle name="Cálculo 2 2 3 5" xfId="1169"/>
    <cellStyle name="Cálculo 2 2 3 6" xfId="1170"/>
    <cellStyle name="Cálculo 2 2 3 7" xfId="1171"/>
    <cellStyle name="Cálculo 2 2 3 8" xfId="1172"/>
    <cellStyle name="Cálculo 2 2 3 9" xfId="1173"/>
    <cellStyle name="Cálculo 2 2 4" xfId="1174"/>
    <cellStyle name="Cálculo 2 2 4 2" xfId="1175"/>
    <cellStyle name="Cálculo 2 2 5" xfId="1176"/>
    <cellStyle name="Cálculo 2 2 5 2" xfId="1177"/>
    <cellStyle name="Cálculo 2 2 6" xfId="1178"/>
    <cellStyle name="Cálculo 2 2 6 2" xfId="1179"/>
    <cellStyle name="Cálculo 2 2 7" xfId="1180"/>
    <cellStyle name="Cálculo 2 2 7 2" xfId="1181"/>
    <cellStyle name="Cálculo 2 2 8" xfId="1182"/>
    <cellStyle name="Cálculo 2 2 8 2" xfId="1183"/>
    <cellStyle name="Cálculo 2 2 9" xfId="1184"/>
    <cellStyle name="Cálculo 2 2 9 2" xfId="1185"/>
    <cellStyle name="Cálculo 2 20" xfId="1186"/>
    <cellStyle name="Cálculo 2 20 2" xfId="1187"/>
    <cellStyle name="Cálculo 2 21" xfId="1188"/>
    <cellStyle name="Cálculo 2 21 2" xfId="1189"/>
    <cellStyle name="Cálculo 2 22" xfId="1190"/>
    <cellStyle name="Cálculo 2 22 2" xfId="1191"/>
    <cellStyle name="Cálculo 2 23" xfId="1192"/>
    <cellStyle name="Cálculo 2 23 2" xfId="1193"/>
    <cellStyle name="Cálculo 2 24" xfId="1194"/>
    <cellStyle name="Cálculo 2 24 2" xfId="1195"/>
    <cellStyle name="Cálculo 2 25" xfId="1196"/>
    <cellStyle name="Cálculo 2 25 2" xfId="1197"/>
    <cellStyle name="Cálculo 2 26" xfId="1198"/>
    <cellStyle name="Cálculo 2 26 2" xfId="53008"/>
    <cellStyle name="Cálculo 2 27" xfId="1199"/>
    <cellStyle name="Cálculo 2 27 2" xfId="53009"/>
    <cellStyle name="Cálculo 2 28" xfId="53010"/>
    <cellStyle name="Cálculo 2 28 2" xfId="53011"/>
    <cellStyle name="Cálculo 2 29" xfId="53012"/>
    <cellStyle name="Cálculo 2 29 2" xfId="53013"/>
    <cellStyle name="Cálculo 2 3" xfId="1200"/>
    <cellStyle name="Cálculo 2 3 10" xfId="1201"/>
    <cellStyle name="Cálculo 2 3 10 2" xfId="1202"/>
    <cellStyle name="Cálculo 2 3 11" xfId="1203"/>
    <cellStyle name="Cálculo 2 3 11 2" xfId="1204"/>
    <cellStyle name="Cálculo 2 3 12" xfId="1205"/>
    <cellStyle name="Cálculo 2 3 13" xfId="1206"/>
    <cellStyle name="Cálculo 2 3 2" xfId="1207"/>
    <cellStyle name="Cálculo 2 3 2 10" xfId="1208"/>
    <cellStyle name="Cálculo 2 3 2 11" xfId="1209"/>
    <cellStyle name="Cálculo 2 3 2 2" xfId="1210"/>
    <cellStyle name="Cálculo 2 3 2 2 2" xfId="1211"/>
    <cellStyle name="Cálculo 2 3 2 3" xfId="1212"/>
    <cellStyle name="Cálculo 2 3 2 3 2" xfId="1213"/>
    <cellStyle name="Cálculo 2 3 2 4" xfId="1214"/>
    <cellStyle name="Cálculo 2 3 2 4 2" xfId="1215"/>
    <cellStyle name="Cálculo 2 3 2 5" xfId="1216"/>
    <cellStyle name="Cálculo 2 3 2 5 2" xfId="1217"/>
    <cellStyle name="Cálculo 2 3 2 6" xfId="1218"/>
    <cellStyle name="Cálculo 2 3 2 7" xfId="1219"/>
    <cellStyle name="Cálculo 2 3 2 8" xfId="1220"/>
    <cellStyle name="Cálculo 2 3 2 9" xfId="1221"/>
    <cellStyle name="Cálculo 2 3 3" xfId="1222"/>
    <cellStyle name="Cálculo 2 3 3 10" xfId="1223"/>
    <cellStyle name="Cálculo 2 3 3 2" xfId="1224"/>
    <cellStyle name="Cálculo 2 3 3 2 2" xfId="1225"/>
    <cellStyle name="Cálculo 2 3 3 3" xfId="1226"/>
    <cellStyle name="Cálculo 2 3 3 4" xfId="1227"/>
    <cellStyle name="Cálculo 2 3 3 5" xfId="1228"/>
    <cellStyle name="Cálculo 2 3 3 6" xfId="1229"/>
    <cellStyle name="Cálculo 2 3 3 7" xfId="1230"/>
    <cellStyle name="Cálculo 2 3 3 8" xfId="1231"/>
    <cellStyle name="Cálculo 2 3 3 9" xfId="1232"/>
    <cellStyle name="Cálculo 2 3 4" xfId="1233"/>
    <cellStyle name="Cálculo 2 3 4 2" xfId="1234"/>
    <cellStyle name="Cálculo 2 3 5" xfId="1235"/>
    <cellStyle name="Cálculo 2 3 5 2" xfId="1236"/>
    <cellStyle name="Cálculo 2 3 6" xfId="1237"/>
    <cellStyle name="Cálculo 2 3 6 2" xfId="1238"/>
    <cellStyle name="Cálculo 2 3 7" xfId="1239"/>
    <cellStyle name="Cálculo 2 3 7 2" xfId="1240"/>
    <cellStyle name="Cálculo 2 3 8" xfId="1241"/>
    <cellStyle name="Cálculo 2 3 8 2" xfId="1242"/>
    <cellStyle name="Cálculo 2 3 9" xfId="1243"/>
    <cellStyle name="Cálculo 2 3 9 2" xfId="1244"/>
    <cellStyle name="Cálculo 2 30" xfId="53014"/>
    <cellStyle name="Cálculo 2 30 2" xfId="53015"/>
    <cellStyle name="Cálculo 2 31" xfId="53016"/>
    <cellStyle name="Cálculo 2 31 2" xfId="53017"/>
    <cellStyle name="Cálculo 2 32" xfId="53018"/>
    <cellStyle name="Cálculo 2 32 2" xfId="53019"/>
    <cellStyle name="Cálculo 2 33" xfId="53020"/>
    <cellStyle name="Cálculo 2 33 2" xfId="53021"/>
    <cellStyle name="Cálculo 2 34" xfId="53022"/>
    <cellStyle name="Cálculo 2 34 2" xfId="53023"/>
    <cellStyle name="Cálculo 2 35" xfId="53024"/>
    <cellStyle name="Cálculo 2 35 2" xfId="53025"/>
    <cellStyle name="Cálculo 2 36" xfId="53026"/>
    <cellStyle name="Cálculo 2 4" xfId="1245"/>
    <cellStyle name="Cálculo 2 4 10" xfId="1246"/>
    <cellStyle name="Cálculo 2 4 10 2" xfId="1247"/>
    <cellStyle name="Cálculo 2 4 11" xfId="1248"/>
    <cellStyle name="Cálculo 2 4 11 2" xfId="1249"/>
    <cellStyle name="Cálculo 2 4 12" xfId="1250"/>
    <cellStyle name="Cálculo 2 4 13" xfId="1251"/>
    <cellStyle name="Cálculo 2 4 2" xfId="1252"/>
    <cellStyle name="Cálculo 2 4 2 10" xfId="1253"/>
    <cellStyle name="Cálculo 2 4 2 11" xfId="1254"/>
    <cellStyle name="Cálculo 2 4 2 2" xfId="1255"/>
    <cellStyle name="Cálculo 2 4 2 2 2" xfId="1256"/>
    <cellStyle name="Cálculo 2 4 2 3" xfId="1257"/>
    <cellStyle name="Cálculo 2 4 2 3 2" xfId="1258"/>
    <cellStyle name="Cálculo 2 4 2 4" xfId="1259"/>
    <cellStyle name="Cálculo 2 4 2 4 2" xfId="1260"/>
    <cellStyle name="Cálculo 2 4 2 5" xfId="1261"/>
    <cellStyle name="Cálculo 2 4 2 5 2" xfId="1262"/>
    <cellStyle name="Cálculo 2 4 2 6" xfId="1263"/>
    <cellStyle name="Cálculo 2 4 2 7" xfId="1264"/>
    <cellStyle name="Cálculo 2 4 2 8" xfId="1265"/>
    <cellStyle name="Cálculo 2 4 2 9" xfId="1266"/>
    <cellStyle name="Cálculo 2 4 3" xfId="1267"/>
    <cellStyle name="Cálculo 2 4 3 10" xfId="1268"/>
    <cellStyle name="Cálculo 2 4 3 2" xfId="1269"/>
    <cellStyle name="Cálculo 2 4 3 2 2" xfId="1270"/>
    <cellStyle name="Cálculo 2 4 3 3" xfId="1271"/>
    <cellStyle name="Cálculo 2 4 3 4" xfId="1272"/>
    <cellStyle name="Cálculo 2 4 3 5" xfId="1273"/>
    <cellStyle name="Cálculo 2 4 3 6" xfId="1274"/>
    <cellStyle name="Cálculo 2 4 3 7" xfId="1275"/>
    <cellStyle name="Cálculo 2 4 3 8" xfId="1276"/>
    <cellStyle name="Cálculo 2 4 3 9" xfId="1277"/>
    <cellStyle name="Cálculo 2 4 4" xfId="1278"/>
    <cellStyle name="Cálculo 2 4 4 2" xfId="1279"/>
    <cellStyle name="Cálculo 2 4 5" xfId="1280"/>
    <cellStyle name="Cálculo 2 4 5 2" xfId="1281"/>
    <cellStyle name="Cálculo 2 4 6" xfId="1282"/>
    <cellStyle name="Cálculo 2 4 6 2" xfId="1283"/>
    <cellStyle name="Cálculo 2 4 7" xfId="1284"/>
    <cellStyle name="Cálculo 2 4 7 2" xfId="1285"/>
    <cellStyle name="Cálculo 2 4 8" xfId="1286"/>
    <cellStyle name="Cálculo 2 4 8 2" xfId="1287"/>
    <cellStyle name="Cálculo 2 4 9" xfId="1288"/>
    <cellStyle name="Cálculo 2 4 9 2" xfId="1289"/>
    <cellStyle name="Cálculo 2 5" xfId="1290"/>
    <cellStyle name="Cálculo 2 5 10" xfId="1291"/>
    <cellStyle name="Cálculo 2 5 10 2" xfId="1292"/>
    <cellStyle name="Cálculo 2 5 11" xfId="1293"/>
    <cellStyle name="Cálculo 2 5 11 2" xfId="1294"/>
    <cellStyle name="Cálculo 2 5 12" xfId="1295"/>
    <cellStyle name="Cálculo 2 5 13" xfId="1296"/>
    <cellStyle name="Cálculo 2 5 2" xfId="1297"/>
    <cellStyle name="Cálculo 2 5 2 10" xfId="1298"/>
    <cellStyle name="Cálculo 2 5 2 11" xfId="1299"/>
    <cellStyle name="Cálculo 2 5 2 2" xfId="1300"/>
    <cellStyle name="Cálculo 2 5 2 2 2" xfId="1301"/>
    <cellStyle name="Cálculo 2 5 2 3" xfId="1302"/>
    <cellStyle name="Cálculo 2 5 2 3 2" xfId="1303"/>
    <cellStyle name="Cálculo 2 5 2 4" xfId="1304"/>
    <cellStyle name="Cálculo 2 5 2 4 2" xfId="1305"/>
    <cellStyle name="Cálculo 2 5 2 5" xfId="1306"/>
    <cellStyle name="Cálculo 2 5 2 5 2" xfId="1307"/>
    <cellStyle name="Cálculo 2 5 2 6" xfId="1308"/>
    <cellStyle name="Cálculo 2 5 2 7" xfId="1309"/>
    <cellStyle name="Cálculo 2 5 2 8" xfId="1310"/>
    <cellStyle name="Cálculo 2 5 2 9" xfId="1311"/>
    <cellStyle name="Cálculo 2 5 3" xfId="1312"/>
    <cellStyle name="Cálculo 2 5 3 10" xfId="1313"/>
    <cellStyle name="Cálculo 2 5 3 2" xfId="1314"/>
    <cellStyle name="Cálculo 2 5 3 2 2" xfId="1315"/>
    <cellStyle name="Cálculo 2 5 3 3" xfId="1316"/>
    <cellStyle name="Cálculo 2 5 3 4" xfId="1317"/>
    <cellStyle name="Cálculo 2 5 3 5" xfId="1318"/>
    <cellStyle name="Cálculo 2 5 3 6" xfId="1319"/>
    <cellStyle name="Cálculo 2 5 3 7" xfId="1320"/>
    <cellStyle name="Cálculo 2 5 3 8" xfId="1321"/>
    <cellStyle name="Cálculo 2 5 3 9" xfId="1322"/>
    <cellStyle name="Cálculo 2 5 4" xfId="1323"/>
    <cellStyle name="Cálculo 2 5 4 2" xfId="1324"/>
    <cellStyle name="Cálculo 2 5 5" xfId="1325"/>
    <cellStyle name="Cálculo 2 5 5 2" xfId="1326"/>
    <cellStyle name="Cálculo 2 5 6" xfId="1327"/>
    <cellStyle name="Cálculo 2 5 6 2" xfId="1328"/>
    <cellStyle name="Cálculo 2 5 7" xfId="1329"/>
    <cellStyle name="Cálculo 2 5 7 2" xfId="1330"/>
    <cellStyle name="Cálculo 2 5 8" xfId="1331"/>
    <cellStyle name="Cálculo 2 5 8 2" xfId="1332"/>
    <cellStyle name="Cálculo 2 5 9" xfId="1333"/>
    <cellStyle name="Cálculo 2 5 9 2" xfId="1334"/>
    <cellStyle name="Cálculo 2 6" xfId="1335"/>
    <cellStyle name="Cálculo 2 6 10" xfId="1336"/>
    <cellStyle name="Cálculo 2 6 10 2" xfId="1337"/>
    <cellStyle name="Cálculo 2 6 11" xfId="1338"/>
    <cellStyle name="Cálculo 2 6 11 2" xfId="1339"/>
    <cellStyle name="Cálculo 2 6 12" xfId="1340"/>
    <cellStyle name="Cálculo 2 6 13" xfId="1341"/>
    <cellStyle name="Cálculo 2 6 2" xfId="1342"/>
    <cellStyle name="Cálculo 2 6 2 10" xfId="1343"/>
    <cellStyle name="Cálculo 2 6 2 11" xfId="1344"/>
    <cellStyle name="Cálculo 2 6 2 2" xfId="1345"/>
    <cellStyle name="Cálculo 2 6 2 2 2" xfId="1346"/>
    <cellStyle name="Cálculo 2 6 2 3" xfId="1347"/>
    <cellStyle name="Cálculo 2 6 2 3 2" xfId="1348"/>
    <cellStyle name="Cálculo 2 6 2 4" xfId="1349"/>
    <cellStyle name="Cálculo 2 6 2 4 2" xfId="1350"/>
    <cellStyle name="Cálculo 2 6 2 5" xfId="1351"/>
    <cellStyle name="Cálculo 2 6 2 5 2" xfId="1352"/>
    <cellStyle name="Cálculo 2 6 2 6" xfId="1353"/>
    <cellStyle name="Cálculo 2 6 2 7" xfId="1354"/>
    <cellStyle name="Cálculo 2 6 2 8" xfId="1355"/>
    <cellStyle name="Cálculo 2 6 2 9" xfId="1356"/>
    <cellStyle name="Cálculo 2 6 3" xfId="1357"/>
    <cellStyle name="Cálculo 2 6 3 10" xfId="1358"/>
    <cellStyle name="Cálculo 2 6 3 2" xfId="1359"/>
    <cellStyle name="Cálculo 2 6 3 2 2" xfId="1360"/>
    <cellStyle name="Cálculo 2 6 3 3" xfId="1361"/>
    <cellStyle name="Cálculo 2 6 3 4" xfId="1362"/>
    <cellStyle name="Cálculo 2 6 3 5" xfId="1363"/>
    <cellStyle name="Cálculo 2 6 3 6" xfId="1364"/>
    <cellStyle name="Cálculo 2 6 3 7" xfId="1365"/>
    <cellStyle name="Cálculo 2 6 3 8" xfId="1366"/>
    <cellStyle name="Cálculo 2 6 3 9" xfId="1367"/>
    <cellStyle name="Cálculo 2 6 4" xfId="1368"/>
    <cellStyle name="Cálculo 2 6 4 2" xfId="1369"/>
    <cellStyle name="Cálculo 2 6 5" xfId="1370"/>
    <cellStyle name="Cálculo 2 6 5 2" xfId="1371"/>
    <cellStyle name="Cálculo 2 6 6" xfId="1372"/>
    <cellStyle name="Cálculo 2 6 6 2" xfId="1373"/>
    <cellStyle name="Cálculo 2 6 7" xfId="1374"/>
    <cellStyle name="Cálculo 2 6 7 2" xfId="1375"/>
    <cellStyle name="Cálculo 2 6 8" xfId="1376"/>
    <cellStyle name="Cálculo 2 6 8 2" xfId="1377"/>
    <cellStyle name="Cálculo 2 6 9" xfId="1378"/>
    <cellStyle name="Cálculo 2 6 9 2" xfId="1379"/>
    <cellStyle name="Cálculo 2 7" xfId="1380"/>
    <cellStyle name="Cálculo 2 7 10" xfId="1381"/>
    <cellStyle name="Cálculo 2 7 10 2" xfId="1382"/>
    <cellStyle name="Cálculo 2 7 11" xfId="1383"/>
    <cellStyle name="Cálculo 2 7 11 2" xfId="1384"/>
    <cellStyle name="Cálculo 2 7 12" xfId="1385"/>
    <cellStyle name="Cálculo 2 7 13" xfId="1386"/>
    <cellStyle name="Cálculo 2 7 2" xfId="1387"/>
    <cellStyle name="Cálculo 2 7 2 10" xfId="1388"/>
    <cellStyle name="Cálculo 2 7 2 11" xfId="1389"/>
    <cellStyle name="Cálculo 2 7 2 2" xfId="1390"/>
    <cellStyle name="Cálculo 2 7 2 2 2" xfId="1391"/>
    <cellStyle name="Cálculo 2 7 2 3" xfId="1392"/>
    <cellStyle name="Cálculo 2 7 2 3 2" xfId="1393"/>
    <cellStyle name="Cálculo 2 7 2 4" xfId="1394"/>
    <cellStyle name="Cálculo 2 7 2 4 2" xfId="1395"/>
    <cellStyle name="Cálculo 2 7 2 5" xfId="1396"/>
    <cellStyle name="Cálculo 2 7 2 5 2" xfId="1397"/>
    <cellStyle name="Cálculo 2 7 2 6" xfId="1398"/>
    <cellStyle name="Cálculo 2 7 2 7" xfId="1399"/>
    <cellStyle name="Cálculo 2 7 2 8" xfId="1400"/>
    <cellStyle name="Cálculo 2 7 2 9" xfId="1401"/>
    <cellStyle name="Cálculo 2 7 3" xfId="1402"/>
    <cellStyle name="Cálculo 2 7 3 10" xfId="1403"/>
    <cellStyle name="Cálculo 2 7 3 2" xfId="1404"/>
    <cellStyle name="Cálculo 2 7 3 2 2" xfId="1405"/>
    <cellStyle name="Cálculo 2 7 3 3" xfId="1406"/>
    <cellStyle name="Cálculo 2 7 3 4" xfId="1407"/>
    <cellStyle name="Cálculo 2 7 3 5" xfId="1408"/>
    <cellStyle name="Cálculo 2 7 3 6" xfId="1409"/>
    <cellStyle name="Cálculo 2 7 3 7" xfId="1410"/>
    <cellStyle name="Cálculo 2 7 3 8" xfId="1411"/>
    <cellStyle name="Cálculo 2 7 3 9" xfId="1412"/>
    <cellStyle name="Cálculo 2 7 4" xfId="1413"/>
    <cellStyle name="Cálculo 2 7 4 2" xfId="1414"/>
    <cellStyle name="Cálculo 2 7 5" xfId="1415"/>
    <cellStyle name="Cálculo 2 7 5 2" xfId="1416"/>
    <cellStyle name="Cálculo 2 7 6" xfId="1417"/>
    <cellStyle name="Cálculo 2 7 6 2" xfId="1418"/>
    <cellStyle name="Cálculo 2 7 7" xfId="1419"/>
    <cellStyle name="Cálculo 2 7 7 2" xfId="1420"/>
    <cellStyle name="Cálculo 2 7 8" xfId="1421"/>
    <cellStyle name="Cálculo 2 7 8 2" xfId="1422"/>
    <cellStyle name="Cálculo 2 7 9" xfId="1423"/>
    <cellStyle name="Cálculo 2 7 9 2" xfId="1424"/>
    <cellStyle name="Cálculo 2 8" xfId="1425"/>
    <cellStyle name="Cálculo 2 8 10" xfId="1426"/>
    <cellStyle name="Cálculo 2 8 10 2" xfId="1427"/>
    <cellStyle name="Cálculo 2 8 11" xfId="1428"/>
    <cellStyle name="Cálculo 2 8 11 2" xfId="1429"/>
    <cellStyle name="Cálculo 2 8 12" xfId="1430"/>
    <cellStyle name="Cálculo 2 8 13" xfId="1431"/>
    <cellStyle name="Cálculo 2 8 2" xfId="1432"/>
    <cellStyle name="Cálculo 2 8 2 10" xfId="1433"/>
    <cellStyle name="Cálculo 2 8 2 11" xfId="1434"/>
    <cellStyle name="Cálculo 2 8 2 2" xfId="1435"/>
    <cellStyle name="Cálculo 2 8 2 2 2" xfId="1436"/>
    <cellStyle name="Cálculo 2 8 2 3" xfId="1437"/>
    <cellStyle name="Cálculo 2 8 2 3 2" xfId="1438"/>
    <cellStyle name="Cálculo 2 8 2 4" xfId="1439"/>
    <cellStyle name="Cálculo 2 8 2 4 2" xfId="1440"/>
    <cellStyle name="Cálculo 2 8 2 5" xfId="1441"/>
    <cellStyle name="Cálculo 2 8 2 5 2" xfId="1442"/>
    <cellStyle name="Cálculo 2 8 2 6" xfId="1443"/>
    <cellStyle name="Cálculo 2 8 2 7" xfId="1444"/>
    <cellStyle name="Cálculo 2 8 2 8" xfId="1445"/>
    <cellStyle name="Cálculo 2 8 2 9" xfId="1446"/>
    <cellStyle name="Cálculo 2 8 3" xfId="1447"/>
    <cellStyle name="Cálculo 2 8 3 10" xfId="1448"/>
    <cellStyle name="Cálculo 2 8 3 2" xfId="1449"/>
    <cellStyle name="Cálculo 2 8 3 2 2" xfId="1450"/>
    <cellStyle name="Cálculo 2 8 3 3" xfId="1451"/>
    <cellStyle name="Cálculo 2 8 3 4" xfId="1452"/>
    <cellStyle name="Cálculo 2 8 3 5" xfId="1453"/>
    <cellStyle name="Cálculo 2 8 3 6" xfId="1454"/>
    <cellStyle name="Cálculo 2 8 3 7" xfId="1455"/>
    <cellStyle name="Cálculo 2 8 3 8" xfId="1456"/>
    <cellStyle name="Cálculo 2 8 3 9" xfId="1457"/>
    <cellStyle name="Cálculo 2 8 4" xfId="1458"/>
    <cellStyle name="Cálculo 2 8 4 2" xfId="1459"/>
    <cellStyle name="Cálculo 2 8 5" xfId="1460"/>
    <cellStyle name="Cálculo 2 8 5 2" xfId="1461"/>
    <cellStyle name="Cálculo 2 8 6" xfId="1462"/>
    <cellStyle name="Cálculo 2 8 6 2" xfId="1463"/>
    <cellStyle name="Cálculo 2 8 7" xfId="1464"/>
    <cellStyle name="Cálculo 2 8 7 2" xfId="1465"/>
    <cellStyle name="Cálculo 2 8 8" xfId="1466"/>
    <cellStyle name="Cálculo 2 8 8 2" xfId="1467"/>
    <cellStyle name="Cálculo 2 8 9" xfId="1468"/>
    <cellStyle name="Cálculo 2 8 9 2" xfId="1469"/>
    <cellStyle name="Cálculo 2 9" xfId="1470"/>
    <cellStyle name="Cálculo 2 9 10" xfId="1471"/>
    <cellStyle name="Cálculo 2 9 10 2" xfId="1472"/>
    <cellStyle name="Cálculo 2 9 11" xfId="1473"/>
    <cellStyle name="Cálculo 2 9 11 2" xfId="1474"/>
    <cellStyle name="Cálculo 2 9 12" xfId="1475"/>
    <cellStyle name="Cálculo 2 9 13" xfId="1476"/>
    <cellStyle name="Cálculo 2 9 2" xfId="1477"/>
    <cellStyle name="Cálculo 2 9 2 10" xfId="1478"/>
    <cellStyle name="Cálculo 2 9 2 11" xfId="1479"/>
    <cellStyle name="Cálculo 2 9 2 2" xfId="1480"/>
    <cellStyle name="Cálculo 2 9 2 2 2" xfId="1481"/>
    <cellStyle name="Cálculo 2 9 2 3" xfId="1482"/>
    <cellStyle name="Cálculo 2 9 2 3 2" xfId="1483"/>
    <cellStyle name="Cálculo 2 9 2 4" xfId="1484"/>
    <cellStyle name="Cálculo 2 9 2 4 2" xfId="1485"/>
    <cellStyle name="Cálculo 2 9 2 5" xfId="1486"/>
    <cellStyle name="Cálculo 2 9 2 5 2" xfId="1487"/>
    <cellStyle name="Cálculo 2 9 2 6" xfId="1488"/>
    <cellStyle name="Cálculo 2 9 2 7" xfId="1489"/>
    <cellStyle name="Cálculo 2 9 2 8" xfId="1490"/>
    <cellStyle name="Cálculo 2 9 2 9" xfId="1491"/>
    <cellStyle name="Cálculo 2 9 3" xfId="1492"/>
    <cellStyle name="Cálculo 2 9 3 10" xfId="1493"/>
    <cellStyle name="Cálculo 2 9 3 2" xfId="1494"/>
    <cellStyle name="Cálculo 2 9 3 2 2" xfId="1495"/>
    <cellStyle name="Cálculo 2 9 3 3" xfId="1496"/>
    <cellStyle name="Cálculo 2 9 3 4" xfId="1497"/>
    <cellStyle name="Cálculo 2 9 3 5" xfId="1498"/>
    <cellStyle name="Cálculo 2 9 3 6" xfId="1499"/>
    <cellStyle name="Cálculo 2 9 3 7" xfId="1500"/>
    <cellStyle name="Cálculo 2 9 3 8" xfId="1501"/>
    <cellStyle name="Cálculo 2 9 3 9" xfId="1502"/>
    <cellStyle name="Cálculo 2 9 4" xfId="1503"/>
    <cellStyle name="Cálculo 2 9 4 2" xfId="1504"/>
    <cellStyle name="Cálculo 2 9 5" xfId="1505"/>
    <cellStyle name="Cálculo 2 9 5 2" xfId="1506"/>
    <cellStyle name="Cálculo 2 9 6" xfId="1507"/>
    <cellStyle name="Cálculo 2 9 6 2" xfId="1508"/>
    <cellStyle name="Cálculo 2 9 7" xfId="1509"/>
    <cellStyle name="Cálculo 2 9 7 2" xfId="1510"/>
    <cellStyle name="Cálculo 2 9 8" xfId="1511"/>
    <cellStyle name="Cálculo 2 9 8 2" xfId="1512"/>
    <cellStyle name="Cálculo 2 9 9" xfId="1513"/>
    <cellStyle name="Cálculo 2 9 9 2" xfId="1514"/>
    <cellStyle name="Cálculo 20" xfId="1515"/>
    <cellStyle name="Cálculo 20 2" xfId="1516"/>
    <cellStyle name="Cálculo 20 2 2" xfId="53027"/>
    <cellStyle name="Cálculo 20 3" xfId="1517"/>
    <cellStyle name="Cálculo 20 3 2" xfId="53028"/>
    <cellStyle name="Cálculo 20 4" xfId="1518"/>
    <cellStyle name="Cálculo 21" xfId="1519"/>
    <cellStyle name="Cálculo 21 2" xfId="53029"/>
    <cellStyle name="Cálculo 22" xfId="1520"/>
    <cellStyle name="Cálculo 22 2" xfId="53030"/>
    <cellStyle name="Cálculo 23" xfId="1521"/>
    <cellStyle name="Cálculo 23 2" xfId="53031"/>
    <cellStyle name="Cálculo 24" xfId="1522"/>
    <cellStyle name="Cálculo 24 2" xfId="53032"/>
    <cellStyle name="Cálculo 24 2 2" xfId="53033"/>
    <cellStyle name="Cálculo 25" xfId="1523"/>
    <cellStyle name="Cálculo 25 2" xfId="53034"/>
    <cellStyle name="Cálculo 25 2 2" xfId="53035"/>
    <cellStyle name="Cálculo 26" xfId="1524"/>
    <cellStyle name="Cálculo 26 10" xfId="53036"/>
    <cellStyle name="Cálculo 26 10 2" xfId="53037"/>
    <cellStyle name="Cálculo 26 11" xfId="53038"/>
    <cellStyle name="Cálculo 26 11 2" xfId="53039"/>
    <cellStyle name="Cálculo 26 12" xfId="53040"/>
    <cellStyle name="Cálculo 26 12 2" xfId="53041"/>
    <cellStyle name="Cálculo 26 13" xfId="53042"/>
    <cellStyle name="Cálculo 26 13 2" xfId="53043"/>
    <cellStyle name="Cálculo 26 14" xfId="53044"/>
    <cellStyle name="Cálculo 26 14 2" xfId="53045"/>
    <cellStyle name="Cálculo 26 15" xfId="53046"/>
    <cellStyle name="Cálculo 26 15 2" xfId="53047"/>
    <cellStyle name="Cálculo 26 16" xfId="53048"/>
    <cellStyle name="Cálculo 26 16 2" xfId="53049"/>
    <cellStyle name="Cálculo 26 17" xfId="53050"/>
    <cellStyle name="Cálculo 26 2" xfId="53051"/>
    <cellStyle name="Cálculo 26 2 2" xfId="53052"/>
    <cellStyle name="Cálculo 26 3" xfId="53053"/>
    <cellStyle name="Cálculo 26 3 2" xfId="53054"/>
    <cellStyle name="Cálculo 26 4" xfId="53055"/>
    <cellStyle name="Cálculo 26 4 2" xfId="53056"/>
    <cellStyle name="Cálculo 26 5" xfId="53057"/>
    <cellStyle name="Cálculo 26 5 2" xfId="53058"/>
    <cellStyle name="Cálculo 26 6" xfId="53059"/>
    <cellStyle name="Cálculo 26 6 2" xfId="53060"/>
    <cellStyle name="Cálculo 26 7" xfId="53061"/>
    <cellStyle name="Cálculo 26 7 2" xfId="53062"/>
    <cellStyle name="Cálculo 26 8" xfId="53063"/>
    <cellStyle name="Cálculo 26 8 2" xfId="53064"/>
    <cellStyle name="Cálculo 26 9" xfId="53065"/>
    <cellStyle name="Cálculo 26 9 2" xfId="53066"/>
    <cellStyle name="Cálculo 27" xfId="1525"/>
    <cellStyle name="Cálculo 27 10" xfId="53067"/>
    <cellStyle name="Cálculo 27 10 2" xfId="53068"/>
    <cellStyle name="Cálculo 27 11" xfId="53069"/>
    <cellStyle name="Cálculo 27 11 2" xfId="53070"/>
    <cellStyle name="Cálculo 27 12" xfId="53071"/>
    <cellStyle name="Cálculo 27 12 2" xfId="53072"/>
    <cellStyle name="Cálculo 27 13" xfId="53073"/>
    <cellStyle name="Cálculo 27 13 2" xfId="53074"/>
    <cellStyle name="Cálculo 27 14" xfId="53075"/>
    <cellStyle name="Cálculo 27 14 2" xfId="53076"/>
    <cellStyle name="Cálculo 27 15" xfId="53077"/>
    <cellStyle name="Cálculo 27 15 2" xfId="53078"/>
    <cellStyle name="Cálculo 27 16" xfId="53079"/>
    <cellStyle name="Cálculo 27 16 2" xfId="53080"/>
    <cellStyle name="Cálculo 27 17" xfId="53081"/>
    <cellStyle name="Cálculo 27 2" xfId="53082"/>
    <cellStyle name="Cálculo 27 2 2" xfId="53083"/>
    <cellStyle name="Cálculo 27 3" xfId="53084"/>
    <cellStyle name="Cálculo 27 3 2" xfId="53085"/>
    <cellStyle name="Cálculo 27 4" xfId="53086"/>
    <cellStyle name="Cálculo 27 4 2" xfId="53087"/>
    <cellStyle name="Cálculo 27 5" xfId="53088"/>
    <cellStyle name="Cálculo 27 5 2" xfId="53089"/>
    <cellStyle name="Cálculo 27 6" xfId="53090"/>
    <cellStyle name="Cálculo 27 6 2" xfId="53091"/>
    <cellStyle name="Cálculo 27 7" xfId="53092"/>
    <cellStyle name="Cálculo 27 7 2" xfId="53093"/>
    <cellStyle name="Cálculo 27 8" xfId="53094"/>
    <cellStyle name="Cálculo 27 8 2" xfId="53095"/>
    <cellStyle name="Cálculo 27 9" xfId="53096"/>
    <cellStyle name="Cálculo 27 9 2" xfId="53097"/>
    <cellStyle name="Cálculo 28" xfId="1526"/>
    <cellStyle name="Cálculo 28 10" xfId="53098"/>
    <cellStyle name="Cálculo 28 10 2" xfId="53099"/>
    <cellStyle name="Cálculo 28 11" xfId="53100"/>
    <cellStyle name="Cálculo 28 11 2" xfId="53101"/>
    <cellStyle name="Cálculo 28 12" xfId="53102"/>
    <cellStyle name="Cálculo 28 12 2" xfId="53103"/>
    <cellStyle name="Cálculo 28 13" xfId="53104"/>
    <cellStyle name="Cálculo 28 13 2" xfId="53105"/>
    <cellStyle name="Cálculo 28 14" xfId="53106"/>
    <cellStyle name="Cálculo 28 14 2" xfId="53107"/>
    <cellStyle name="Cálculo 28 15" xfId="53108"/>
    <cellStyle name="Cálculo 28 15 2" xfId="53109"/>
    <cellStyle name="Cálculo 28 16" xfId="53110"/>
    <cellStyle name="Cálculo 28 16 2" xfId="53111"/>
    <cellStyle name="Cálculo 28 17" xfId="53112"/>
    <cellStyle name="Cálculo 28 2" xfId="53113"/>
    <cellStyle name="Cálculo 28 2 2" xfId="53114"/>
    <cellStyle name="Cálculo 28 3" xfId="53115"/>
    <cellStyle name="Cálculo 28 3 2" xfId="53116"/>
    <cellStyle name="Cálculo 28 4" xfId="53117"/>
    <cellStyle name="Cálculo 28 4 2" xfId="53118"/>
    <cellStyle name="Cálculo 28 5" xfId="53119"/>
    <cellStyle name="Cálculo 28 5 2" xfId="53120"/>
    <cellStyle name="Cálculo 28 6" xfId="53121"/>
    <cellStyle name="Cálculo 28 6 2" xfId="53122"/>
    <cellStyle name="Cálculo 28 7" xfId="53123"/>
    <cellStyle name="Cálculo 28 7 2" xfId="53124"/>
    <cellStyle name="Cálculo 28 8" xfId="53125"/>
    <cellStyle name="Cálculo 28 8 2" xfId="53126"/>
    <cellStyle name="Cálculo 28 9" xfId="53127"/>
    <cellStyle name="Cálculo 28 9 2" xfId="53128"/>
    <cellStyle name="Cálculo 29" xfId="1527"/>
    <cellStyle name="Cálculo 29 10" xfId="53129"/>
    <cellStyle name="Cálculo 29 10 2" xfId="53130"/>
    <cellStyle name="Cálculo 29 11" xfId="53131"/>
    <cellStyle name="Cálculo 29 11 2" xfId="53132"/>
    <cellStyle name="Cálculo 29 12" xfId="53133"/>
    <cellStyle name="Cálculo 29 12 2" xfId="53134"/>
    <cellStyle name="Cálculo 29 13" xfId="53135"/>
    <cellStyle name="Cálculo 29 13 2" xfId="53136"/>
    <cellStyle name="Cálculo 29 14" xfId="53137"/>
    <cellStyle name="Cálculo 29 14 2" xfId="53138"/>
    <cellStyle name="Cálculo 29 15" xfId="53139"/>
    <cellStyle name="Cálculo 29 15 2" xfId="53140"/>
    <cellStyle name="Cálculo 29 16" xfId="53141"/>
    <cellStyle name="Cálculo 29 16 2" xfId="53142"/>
    <cellStyle name="Cálculo 29 17" xfId="53143"/>
    <cellStyle name="Cálculo 29 2" xfId="53144"/>
    <cellStyle name="Cálculo 29 2 2" xfId="53145"/>
    <cellStyle name="Cálculo 29 3" xfId="53146"/>
    <cellStyle name="Cálculo 29 3 2" xfId="53147"/>
    <cellStyle name="Cálculo 29 4" xfId="53148"/>
    <cellStyle name="Cálculo 29 4 2" xfId="53149"/>
    <cellStyle name="Cálculo 29 5" xfId="53150"/>
    <cellStyle name="Cálculo 29 5 2" xfId="53151"/>
    <cellStyle name="Cálculo 29 6" xfId="53152"/>
    <cellStyle name="Cálculo 29 6 2" xfId="53153"/>
    <cellStyle name="Cálculo 29 7" xfId="53154"/>
    <cellStyle name="Cálculo 29 7 2" xfId="53155"/>
    <cellStyle name="Cálculo 29 8" xfId="53156"/>
    <cellStyle name="Cálculo 29 8 2" xfId="53157"/>
    <cellStyle name="Cálculo 29 9" xfId="53158"/>
    <cellStyle name="Cálculo 29 9 2" xfId="53159"/>
    <cellStyle name="Cálculo 3" xfId="1528"/>
    <cellStyle name="Cálculo 3 10" xfId="1529"/>
    <cellStyle name="Cálculo 3 10 2" xfId="1530"/>
    <cellStyle name="Cálculo 3 11" xfId="1531"/>
    <cellStyle name="Cálculo 3 11 2" xfId="1532"/>
    <cellStyle name="Cálculo 3 12" xfId="1533"/>
    <cellStyle name="Cálculo 3 13" xfId="1534"/>
    <cellStyle name="Cálculo 3 2" xfId="1535"/>
    <cellStyle name="Cálculo 3 2 10" xfId="1536"/>
    <cellStyle name="Cálculo 3 2 11" xfId="1537"/>
    <cellStyle name="Cálculo 3 2 2" xfId="1538"/>
    <cellStyle name="Cálculo 3 2 2 2" xfId="1539"/>
    <cellStyle name="Cálculo 3 2 3" xfId="1540"/>
    <cellStyle name="Cálculo 3 2 3 2" xfId="1541"/>
    <cellStyle name="Cálculo 3 2 4" xfId="1542"/>
    <cellStyle name="Cálculo 3 2 4 2" xfId="1543"/>
    <cellStyle name="Cálculo 3 2 5" xfId="1544"/>
    <cellStyle name="Cálculo 3 2 5 2" xfId="1545"/>
    <cellStyle name="Cálculo 3 2 6" xfId="1546"/>
    <cellStyle name="Cálculo 3 2 7" xfId="1547"/>
    <cellStyle name="Cálculo 3 2 8" xfId="1548"/>
    <cellStyle name="Cálculo 3 2 9" xfId="1549"/>
    <cellStyle name="Cálculo 3 3" xfId="1550"/>
    <cellStyle name="Cálculo 3 3 10" xfId="1551"/>
    <cellStyle name="Cálculo 3 3 2" xfId="1552"/>
    <cellStyle name="Cálculo 3 3 2 2" xfId="1553"/>
    <cellStyle name="Cálculo 3 3 3" xfId="1554"/>
    <cellStyle name="Cálculo 3 3 4" xfId="1555"/>
    <cellStyle name="Cálculo 3 3 5" xfId="1556"/>
    <cellStyle name="Cálculo 3 3 6" xfId="1557"/>
    <cellStyle name="Cálculo 3 3 7" xfId="1558"/>
    <cellStyle name="Cálculo 3 3 8" xfId="1559"/>
    <cellStyle name="Cálculo 3 3 9" xfId="1560"/>
    <cellStyle name="Cálculo 3 4" xfId="1561"/>
    <cellStyle name="Cálculo 3 4 2" xfId="1562"/>
    <cellStyle name="Cálculo 3 5" xfId="1563"/>
    <cellStyle name="Cálculo 3 5 2" xfId="1564"/>
    <cellStyle name="Cálculo 3 6" xfId="1565"/>
    <cellStyle name="Cálculo 3 6 2" xfId="1566"/>
    <cellStyle name="Cálculo 3 7" xfId="1567"/>
    <cellStyle name="Cálculo 3 7 2" xfId="1568"/>
    <cellStyle name="Cálculo 3 8" xfId="1569"/>
    <cellStyle name="Cálculo 3 8 2" xfId="1570"/>
    <cellStyle name="Cálculo 3 9" xfId="1571"/>
    <cellStyle name="Cálculo 3 9 2" xfId="1572"/>
    <cellStyle name="Cálculo 30" xfId="53160"/>
    <cellStyle name="Cálculo 30 2" xfId="53161"/>
    <cellStyle name="Cálculo 31" xfId="53162"/>
    <cellStyle name="Cálculo 31 2" xfId="53163"/>
    <cellStyle name="Cálculo 32" xfId="53164"/>
    <cellStyle name="Cálculo 32 2" xfId="53165"/>
    <cellStyle name="Cálculo 33" xfId="53166"/>
    <cellStyle name="Cálculo 33 2" xfId="53167"/>
    <cellStyle name="Cálculo 34" xfId="53168"/>
    <cellStyle name="Cálculo 34 2" xfId="53169"/>
    <cellStyle name="Cálculo 35" xfId="53170"/>
    <cellStyle name="Cálculo 35 2" xfId="53171"/>
    <cellStyle name="Cálculo 36" xfId="53172"/>
    <cellStyle name="Cálculo 36 2" xfId="53173"/>
    <cellStyle name="Cálculo 37" xfId="53174"/>
    <cellStyle name="Cálculo 37 2" xfId="53175"/>
    <cellStyle name="Cálculo 38" xfId="53176"/>
    <cellStyle name="Cálculo 38 2" xfId="53177"/>
    <cellStyle name="Cálculo 39" xfId="53178"/>
    <cellStyle name="Cálculo 39 2" xfId="53179"/>
    <cellStyle name="Cálculo 4" xfId="1573"/>
    <cellStyle name="Cálculo 4 10" xfId="1574"/>
    <cellStyle name="Cálculo 4 10 2" xfId="1575"/>
    <cellStyle name="Cálculo 4 11" xfId="1576"/>
    <cellStyle name="Cálculo 4 11 2" xfId="1577"/>
    <cellStyle name="Cálculo 4 12" xfId="1578"/>
    <cellStyle name="Cálculo 4 13" xfId="1579"/>
    <cellStyle name="Cálculo 4 2" xfId="1580"/>
    <cellStyle name="Cálculo 4 2 10" xfId="1581"/>
    <cellStyle name="Cálculo 4 2 2" xfId="1582"/>
    <cellStyle name="Cálculo 4 2 2 2" xfId="1583"/>
    <cellStyle name="Cálculo 4 2 3" xfId="1584"/>
    <cellStyle name="Cálculo 4 2 3 2" xfId="1585"/>
    <cellStyle name="Cálculo 4 2 4" xfId="1586"/>
    <cellStyle name="Cálculo 4 2 4 2" xfId="1587"/>
    <cellStyle name="Cálculo 4 2 5" xfId="1588"/>
    <cellStyle name="Cálculo 4 2 5 2" xfId="1589"/>
    <cellStyle name="Cálculo 4 2 6" xfId="1590"/>
    <cellStyle name="Cálculo 4 2 7" xfId="1591"/>
    <cellStyle name="Cálculo 4 2 8" xfId="1592"/>
    <cellStyle name="Cálculo 4 2 9" xfId="1593"/>
    <cellStyle name="Cálculo 4 3" xfId="1594"/>
    <cellStyle name="Cálculo 4 3 10" xfId="1595"/>
    <cellStyle name="Cálculo 4 3 2" xfId="1596"/>
    <cellStyle name="Cálculo 4 3 2 2" xfId="1597"/>
    <cellStyle name="Cálculo 4 3 3" xfId="1598"/>
    <cellStyle name="Cálculo 4 3 4" xfId="1599"/>
    <cellStyle name="Cálculo 4 3 5" xfId="1600"/>
    <cellStyle name="Cálculo 4 3 6" xfId="1601"/>
    <cellStyle name="Cálculo 4 3 7" xfId="1602"/>
    <cellStyle name="Cálculo 4 3 8" xfId="1603"/>
    <cellStyle name="Cálculo 4 3 9" xfId="1604"/>
    <cellStyle name="Cálculo 4 4" xfId="1605"/>
    <cellStyle name="Cálculo 4 4 2" xfId="1606"/>
    <cellStyle name="Cálculo 4 5" xfId="1607"/>
    <cellStyle name="Cálculo 4 5 2" xfId="1608"/>
    <cellStyle name="Cálculo 4 6" xfId="1609"/>
    <cellStyle name="Cálculo 4 6 2" xfId="1610"/>
    <cellStyle name="Cálculo 4 7" xfId="1611"/>
    <cellStyle name="Cálculo 4 7 2" xfId="1612"/>
    <cellStyle name="Cálculo 4 8" xfId="1613"/>
    <cellStyle name="Cálculo 4 8 2" xfId="1614"/>
    <cellStyle name="Cálculo 4 9" xfId="1615"/>
    <cellStyle name="Cálculo 4 9 2" xfId="1616"/>
    <cellStyle name="Cálculo 40" xfId="53180"/>
    <cellStyle name="Cálculo 40 2" xfId="53181"/>
    <cellStyle name="Cálculo 41" xfId="53182"/>
    <cellStyle name="Cálculo 41 2" xfId="53183"/>
    <cellStyle name="Cálculo 42" xfId="53184"/>
    <cellStyle name="Cálculo 42 2" xfId="53185"/>
    <cellStyle name="Cálculo 43" xfId="53186"/>
    <cellStyle name="Cálculo 43 2" xfId="53187"/>
    <cellStyle name="Cálculo 44" xfId="53188"/>
    <cellStyle name="Cálculo 44 2" xfId="53189"/>
    <cellStyle name="Cálculo 45" xfId="53190"/>
    <cellStyle name="Cálculo 45 2" xfId="53191"/>
    <cellStyle name="Cálculo 46" xfId="53192"/>
    <cellStyle name="Cálculo 46 2" xfId="53193"/>
    <cellStyle name="Cálculo 47" xfId="53194"/>
    <cellStyle name="Cálculo 47 2" xfId="53195"/>
    <cellStyle name="Cálculo 48" xfId="53196"/>
    <cellStyle name="Cálculo 48 2" xfId="53197"/>
    <cellStyle name="Cálculo 49" xfId="53198"/>
    <cellStyle name="Cálculo 49 2" xfId="53199"/>
    <cellStyle name="Cálculo 5" xfId="1617"/>
    <cellStyle name="Cálculo 5 10" xfId="1618"/>
    <cellStyle name="Cálculo 5 10 2" xfId="1619"/>
    <cellStyle name="Cálculo 5 11" xfId="1620"/>
    <cellStyle name="Cálculo 5 11 2" xfId="1621"/>
    <cellStyle name="Cálculo 5 12" xfId="1622"/>
    <cellStyle name="Cálculo 5 13" xfId="1623"/>
    <cellStyle name="Cálculo 5 2" xfId="1624"/>
    <cellStyle name="Cálculo 5 2 10" xfId="1625"/>
    <cellStyle name="Cálculo 5 2 2" xfId="1626"/>
    <cellStyle name="Cálculo 5 2 2 2" xfId="1627"/>
    <cellStyle name="Cálculo 5 2 3" xfId="1628"/>
    <cellStyle name="Cálculo 5 2 3 2" xfId="1629"/>
    <cellStyle name="Cálculo 5 2 4" xfId="1630"/>
    <cellStyle name="Cálculo 5 2 4 2" xfId="1631"/>
    <cellStyle name="Cálculo 5 2 5" xfId="1632"/>
    <cellStyle name="Cálculo 5 2 5 2" xfId="1633"/>
    <cellStyle name="Cálculo 5 2 6" xfId="1634"/>
    <cellStyle name="Cálculo 5 2 7" xfId="1635"/>
    <cellStyle name="Cálculo 5 2 8" xfId="1636"/>
    <cellStyle name="Cálculo 5 2 9" xfId="1637"/>
    <cellStyle name="Cálculo 5 3" xfId="1638"/>
    <cellStyle name="Cálculo 5 3 10" xfId="1639"/>
    <cellStyle name="Cálculo 5 3 2" xfId="1640"/>
    <cellStyle name="Cálculo 5 3 2 2" xfId="1641"/>
    <cellStyle name="Cálculo 5 3 3" xfId="1642"/>
    <cellStyle name="Cálculo 5 3 4" xfId="1643"/>
    <cellStyle name="Cálculo 5 3 5" xfId="1644"/>
    <cellStyle name="Cálculo 5 3 6" xfId="1645"/>
    <cellStyle name="Cálculo 5 3 7" xfId="1646"/>
    <cellStyle name="Cálculo 5 3 8" xfId="1647"/>
    <cellStyle name="Cálculo 5 3 9" xfId="1648"/>
    <cellStyle name="Cálculo 5 4" xfId="1649"/>
    <cellStyle name="Cálculo 5 4 2" xfId="1650"/>
    <cellStyle name="Cálculo 5 5" xfId="1651"/>
    <cellStyle name="Cálculo 5 5 2" xfId="1652"/>
    <cellStyle name="Cálculo 5 6" xfId="1653"/>
    <cellStyle name="Cálculo 5 6 2" xfId="1654"/>
    <cellStyle name="Cálculo 5 7" xfId="1655"/>
    <cellStyle name="Cálculo 5 7 2" xfId="1656"/>
    <cellStyle name="Cálculo 5 8" xfId="1657"/>
    <cellStyle name="Cálculo 5 8 2" xfId="1658"/>
    <cellStyle name="Cálculo 5 9" xfId="1659"/>
    <cellStyle name="Cálculo 5 9 2" xfId="1660"/>
    <cellStyle name="Cálculo 50" xfId="53200"/>
    <cellStyle name="Cálculo 50 2" xfId="53201"/>
    <cellStyle name="Cálculo 51" xfId="53202"/>
    <cellStyle name="Cálculo 51 2" xfId="53203"/>
    <cellStyle name="Cálculo 52" xfId="53204"/>
    <cellStyle name="Cálculo 52 2" xfId="53205"/>
    <cellStyle name="Cálculo 53" xfId="53206"/>
    <cellStyle name="Cálculo 53 2" xfId="53207"/>
    <cellStyle name="Cálculo 54" xfId="53208"/>
    <cellStyle name="Cálculo 54 2" xfId="53209"/>
    <cellStyle name="Cálculo 55" xfId="53210"/>
    <cellStyle name="Cálculo 55 2" xfId="53211"/>
    <cellStyle name="Cálculo 56" xfId="53212"/>
    <cellStyle name="Cálculo 56 2" xfId="53213"/>
    <cellStyle name="Cálculo 57" xfId="53214"/>
    <cellStyle name="Cálculo 57 2" xfId="53215"/>
    <cellStyle name="Cálculo 58" xfId="53216"/>
    <cellStyle name="Cálculo 58 2" xfId="53217"/>
    <cellStyle name="Cálculo 59" xfId="53218"/>
    <cellStyle name="Cálculo 59 2" xfId="53219"/>
    <cellStyle name="Cálculo 6" xfId="1661"/>
    <cellStyle name="Cálculo 6 10" xfId="1662"/>
    <cellStyle name="Cálculo 6 10 2" xfId="1663"/>
    <cellStyle name="Cálculo 6 11" xfId="1664"/>
    <cellStyle name="Cálculo 6 11 2" xfId="1665"/>
    <cellStyle name="Cálculo 6 12" xfId="1666"/>
    <cellStyle name="Cálculo 6 13" xfId="1667"/>
    <cellStyle name="Cálculo 6 2" xfId="1668"/>
    <cellStyle name="Cálculo 6 2 10" xfId="1669"/>
    <cellStyle name="Cálculo 6 2 2" xfId="1670"/>
    <cellStyle name="Cálculo 6 2 2 2" xfId="1671"/>
    <cellStyle name="Cálculo 6 2 3" xfId="1672"/>
    <cellStyle name="Cálculo 6 2 3 2" xfId="1673"/>
    <cellStyle name="Cálculo 6 2 4" xfId="1674"/>
    <cellStyle name="Cálculo 6 2 4 2" xfId="1675"/>
    <cellStyle name="Cálculo 6 2 5" xfId="1676"/>
    <cellStyle name="Cálculo 6 2 5 2" xfId="1677"/>
    <cellStyle name="Cálculo 6 2 6" xfId="1678"/>
    <cellStyle name="Cálculo 6 2 7" xfId="1679"/>
    <cellStyle name="Cálculo 6 2 8" xfId="1680"/>
    <cellStyle name="Cálculo 6 2 9" xfId="1681"/>
    <cellStyle name="Cálculo 6 3" xfId="1682"/>
    <cellStyle name="Cálculo 6 3 10" xfId="1683"/>
    <cellStyle name="Cálculo 6 3 2" xfId="1684"/>
    <cellStyle name="Cálculo 6 3 2 2" xfId="1685"/>
    <cellStyle name="Cálculo 6 3 3" xfId="1686"/>
    <cellStyle name="Cálculo 6 3 4" xfId="1687"/>
    <cellStyle name="Cálculo 6 3 5" xfId="1688"/>
    <cellStyle name="Cálculo 6 3 6" xfId="1689"/>
    <cellStyle name="Cálculo 6 3 7" xfId="1690"/>
    <cellStyle name="Cálculo 6 3 8" xfId="1691"/>
    <cellStyle name="Cálculo 6 3 9" xfId="1692"/>
    <cellStyle name="Cálculo 6 4" xfId="1693"/>
    <cellStyle name="Cálculo 6 4 2" xfId="1694"/>
    <cellStyle name="Cálculo 6 5" xfId="1695"/>
    <cellStyle name="Cálculo 6 5 2" xfId="1696"/>
    <cellStyle name="Cálculo 6 6" xfId="1697"/>
    <cellStyle name="Cálculo 6 6 2" xfId="1698"/>
    <cellStyle name="Cálculo 6 7" xfId="1699"/>
    <cellStyle name="Cálculo 6 7 2" xfId="1700"/>
    <cellStyle name="Cálculo 6 8" xfId="1701"/>
    <cellStyle name="Cálculo 6 8 2" xfId="1702"/>
    <cellStyle name="Cálculo 6 9" xfId="1703"/>
    <cellStyle name="Cálculo 6 9 2" xfId="1704"/>
    <cellStyle name="Cálculo 60" xfId="53220"/>
    <cellStyle name="Cálculo 60 2" xfId="53221"/>
    <cellStyle name="Cálculo 61" xfId="53222"/>
    <cellStyle name="Cálculo 61 2" xfId="53223"/>
    <cellStyle name="Cálculo 62" xfId="53224"/>
    <cellStyle name="Cálculo 62 2" xfId="53225"/>
    <cellStyle name="Cálculo 63" xfId="53226"/>
    <cellStyle name="Cálculo 63 2" xfId="53227"/>
    <cellStyle name="Cálculo 64" xfId="53228"/>
    <cellStyle name="Cálculo 64 2" xfId="53229"/>
    <cellStyle name="Cálculo 65" xfId="53230"/>
    <cellStyle name="Cálculo 65 2" xfId="53231"/>
    <cellStyle name="Cálculo 66" xfId="53232"/>
    <cellStyle name="Cálculo 66 2" xfId="53233"/>
    <cellStyle name="Cálculo 67" xfId="53234"/>
    <cellStyle name="Cálculo 67 2" xfId="53235"/>
    <cellStyle name="Cálculo 68" xfId="53236"/>
    <cellStyle name="Cálculo 68 2" xfId="53237"/>
    <cellStyle name="Cálculo 69" xfId="53238"/>
    <cellStyle name="Cálculo 69 2" xfId="53239"/>
    <cellStyle name="Cálculo 7" xfId="1705"/>
    <cellStyle name="Cálculo 7 10" xfId="1706"/>
    <cellStyle name="Cálculo 7 10 2" xfId="1707"/>
    <cellStyle name="Cálculo 7 11" xfId="1708"/>
    <cellStyle name="Cálculo 7 11 2" xfId="1709"/>
    <cellStyle name="Cálculo 7 12" xfId="1710"/>
    <cellStyle name="Cálculo 7 13" xfId="1711"/>
    <cellStyle name="Cálculo 7 2" xfId="1712"/>
    <cellStyle name="Cálculo 7 2 10" xfId="1713"/>
    <cellStyle name="Cálculo 7 2 2" xfId="1714"/>
    <cellStyle name="Cálculo 7 2 2 2" xfId="1715"/>
    <cellStyle name="Cálculo 7 2 3" xfId="1716"/>
    <cellStyle name="Cálculo 7 2 3 2" xfId="1717"/>
    <cellStyle name="Cálculo 7 2 4" xfId="1718"/>
    <cellStyle name="Cálculo 7 2 4 2" xfId="1719"/>
    <cellStyle name="Cálculo 7 2 5" xfId="1720"/>
    <cellStyle name="Cálculo 7 2 5 2" xfId="1721"/>
    <cellStyle name="Cálculo 7 2 6" xfId="1722"/>
    <cellStyle name="Cálculo 7 2 7" xfId="1723"/>
    <cellStyle name="Cálculo 7 2 8" xfId="1724"/>
    <cellStyle name="Cálculo 7 2 9" xfId="1725"/>
    <cellStyle name="Cálculo 7 3" xfId="1726"/>
    <cellStyle name="Cálculo 7 3 10" xfId="1727"/>
    <cellStyle name="Cálculo 7 3 2" xfId="1728"/>
    <cellStyle name="Cálculo 7 3 2 2" xfId="1729"/>
    <cellStyle name="Cálculo 7 3 3" xfId="1730"/>
    <cellStyle name="Cálculo 7 3 4" xfId="1731"/>
    <cellStyle name="Cálculo 7 3 5" xfId="1732"/>
    <cellStyle name="Cálculo 7 3 6" xfId="1733"/>
    <cellStyle name="Cálculo 7 3 7" xfId="1734"/>
    <cellStyle name="Cálculo 7 3 8" xfId="1735"/>
    <cellStyle name="Cálculo 7 3 9" xfId="1736"/>
    <cellStyle name="Cálculo 7 4" xfId="1737"/>
    <cellStyle name="Cálculo 7 4 2" xfId="1738"/>
    <cellStyle name="Cálculo 7 5" xfId="1739"/>
    <cellStyle name="Cálculo 7 5 2" xfId="1740"/>
    <cellStyle name="Cálculo 7 6" xfId="1741"/>
    <cellStyle name="Cálculo 7 6 2" xfId="1742"/>
    <cellStyle name="Cálculo 7 7" xfId="1743"/>
    <cellStyle name="Cálculo 7 7 2" xfId="1744"/>
    <cellStyle name="Cálculo 7 8" xfId="1745"/>
    <cellStyle name="Cálculo 7 8 2" xfId="1746"/>
    <cellStyle name="Cálculo 7 9" xfId="1747"/>
    <cellStyle name="Cálculo 7 9 2" xfId="1748"/>
    <cellStyle name="Cálculo 70" xfId="53240"/>
    <cellStyle name="Cálculo 70 2" xfId="53241"/>
    <cellStyle name="Cálculo 71" xfId="53242"/>
    <cellStyle name="Cálculo 71 2" xfId="53243"/>
    <cellStyle name="Cálculo 72" xfId="53244"/>
    <cellStyle name="Cálculo 72 2" xfId="53245"/>
    <cellStyle name="Cálculo 73" xfId="53246"/>
    <cellStyle name="Cálculo 73 2" xfId="53247"/>
    <cellStyle name="Cálculo 74" xfId="53248"/>
    <cellStyle name="Cálculo 74 2" xfId="53249"/>
    <cellStyle name="Cálculo 75" xfId="53250"/>
    <cellStyle name="Cálculo 75 2" xfId="53251"/>
    <cellStyle name="Cálculo 76" xfId="53252"/>
    <cellStyle name="Cálculo 76 2" xfId="53253"/>
    <cellStyle name="Cálculo 77" xfId="53254"/>
    <cellStyle name="Cálculo 77 2" xfId="53255"/>
    <cellStyle name="Cálculo 78" xfId="53256"/>
    <cellStyle name="Cálculo 78 2" xfId="53257"/>
    <cellStyle name="Cálculo 79" xfId="53258"/>
    <cellStyle name="Cálculo 79 2" xfId="53259"/>
    <cellStyle name="Cálculo 8" xfId="1749"/>
    <cellStyle name="Cálculo 8 10" xfId="1750"/>
    <cellStyle name="Cálculo 8 10 2" xfId="1751"/>
    <cellStyle name="Cálculo 8 11" xfId="1752"/>
    <cellStyle name="Cálculo 8 11 2" xfId="1753"/>
    <cellStyle name="Cálculo 8 12" xfId="1754"/>
    <cellStyle name="Cálculo 8 13" xfId="1755"/>
    <cellStyle name="Cálculo 8 2" xfId="1756"/>
    <cellStyle name="Cálculo 8 2 10" xfId="1757"/>
    <cellStyle name="Cálculo 8 2 2" xfId="1758"/>
    <cellStyle name="Cálculo 8 2 2 2" xfId="1759"/>
    <cellStyle name="Cálculo 8 2 3" xfId="1760"/>
    <cellStyle name="Cálculo 8 2 3 2" xfId="1761"/>
    <cellStyle name="Cálculo 8 2 4" xfId="1762"/>
    <cellStyle name="Cálculo 8 2 4 2" xfId="1763"/>
    <cellStyle name="Cálculo 8 2 5" xfId="1764"/>
    <cellStyle name="Cálculo 8 2 5 2" xfId="1765"/>
    <cellStyle name="Cálculo 8 2 6" xfId="1766"/>
    <cellStyle name="Cálculo 8 2 7" xfId="1767"/>
    <cellStyle name="Cálculo 8 2 8" xfId="1768"/>
    <cellStyle name="Cálculo 8 2 9" xfId="1769"/>
    <cellStyle name="Cálculo 8 3" xfId="1770"/>
    <cellStyle name="Cálculo 8 3 10" xfId="1771"/>
    <cellStyle name="Cálculo 8 3 2" xfId="1772"/>
    <cellStyle name="Cálculo 8 3 2 2" xfId="1773"/>
    <cellStyle name="Cálculo 8 3 3" xfId="1774"/>
    <cellStyle name="Cálculo 8 3 4" xfId="1775"/>
    <cellStyle name="Cálculo 8 3 5" xfId="1776"/>
    <cellStyle name="Cálculo 8 3 6" xfId="1777"/>
    <cellStyle name="Cálculo 8 3 7" xfId="1778"/>
    <cellStyle name="Cálculo 8 3 8" xfId="1779"/>
    <cellStyle name="Cálculo 8 3 9" xfId="1780"/>
    <cellStyle name="Cálculo 8 4" xfId="1781"/>
    <cellStyle name="Cálculo 8 4 2" xfId="1782"/>
    <cellStyle name="Cálculo 8 5" xfId="1783"/>
    <cellStyle name="Cálculo 8 5 2" xfId="1784"/>
    <cellStyle name="Cálculo 8 6" xfId="1785"/>
    <cellStyle name="Cálculo 8 6 2" xfId="1786"/>
    <cellStyle name="Cálculo 8 7" xfId="1787"/>
    <cellStyle name="Cálculo 8 7 2" xfId="1788"/>
    <cellStyle name="Cálculo 8 8" xfId="1789"/>
    <cellStyle name="Cálculo 8 8 2" xfId="1790"/>
    <cellStyle name="Cálculo 8 9" xfId="1791"/>
    <cellStyle name="Cálculo 8 9 2" xfId="1792"/>
    <cellStyle name="Cálculo 80" xfId="53260"/>
    <cellStyle name="Cálculo 80 2" xfId="53261"/>
    <cellStyle name="Cálculo 81" xfId="53262"/>
    <cellStyle name="Cálculo 81 2" xfId="53263"/>
    <cellStyle name="Cálculo 82" xfId="53264"/>
    <cellStyle name="Cálculo 82 2" xfId="53265"/>
    <cellStyle name="Cálculo 83" xfId="53266"/>
    <cellStyle name="Cálculo 83 2" xfId="53267"/>
    <cellStyle name="Cálculo 84" xfId="53268"/>
    <cellStyle name="Cálculo 84 2" xfId="53269"/>
    <cellStyle name="Cálculo 85" xfId="53270"/>
    <cellStyle name="Cálculo 85 2" xfId="53271"/>
    <cellStyle name="Cálculo 86" xfId="53272"/>
    <cellStyle name="Cálculo 86 2" xfId="53273"/>
    <cellStyle name="Cálculo 87" xfId="53274"/>
    <cellStyle name="Cálculo 87 2" xfId="53275"/>
    <cellStyle name="Cálculo 88" xfId="53276"/>
    <cellStyle name="Cálculo 88 2" xfId="53277"/>
    <cellStyle name="Cálculo 89" xfId="53278"/>
    <cellStyle name="Cálculo 89 2" xfId="53279"/>
    <cellStyle name="Cálculo 9" xfId="1793"/>
    <cellStyle name="Cálculo 9 10" xfId="1794"/>
    <cellStyle name="Cálculo 9 10 2" xfId="1795"/>
    <cellStyle name="Cálculo 9 11" xfId="1796"/>
    <cellStyle name="Cálculo 9 11 2" xfId="1797"/>
    <cellStyle name="Cálculo 9 12" xfId="1798"/>
    <cellStyle name="Cálculo 9 13" xfId="1799"/>
    <cellStyle name="Cálculo 9 2" xfId="1800"/>
    <cellStyle name="Cálculo 9 2 10" xfId="1801"/>
    <cellStyle name="Cálculo 9 2 2" xfId="1802"/>
    <cellStyle name="Cálculo 9 2 2 2" xfId="1803"/>
    <cellStyle name="Cálculo 9 2 3" xfId="1804"/>
    <cellStyle name="Cálculo 9 2 3 2" xfId="1805"/>
    <cellStyle name="Cálculo 9 2 4" xfId="1806"/>
    <cellStyle name="Cálculo 9 2 4 2" xfId="1807"/>
    <cellStyle name="Cálculo 9 2 5" xfId="1808"/>
    <cellStyle name="Cálculo 9 2 5 2" xfId="1809"/>
    <cellStyle name="Cálculo 9 2 6" xfId="1810"/>
    <cellStyle name="Cálculo 9 2 7" xfId="1811"/>
    <cellStyle name="Cálculo 9 2 8" xfId="1812"/>
    <cellStyle name="Cálculo 9 2 9" xfId="1813"/>
    <cellStyle name="Cálculo 9 3" xfId="1814"/>
    <cellStyle name="Cálculo 9 3 10" xfId="1815"/>
    <cellStyle name="Cálculo 9 3 2" xfId="1816"/>
    <cellStyle name="Cálculo 9 3 2 2" xfId="1817"/>
    <cellStyle name="Cálculo 9 3 3" xfId="1818"/>
    <cellStyle name="Cálculo 9 3 4" xfId="1819"/>
    <cellStyle name="Cálculo 9 3 5" xfId="1820"/>
    <cellStyle name="Cálculo 9 3 6" xfId="1821"/>
    <cellStyle name="Cálculo 9 3 7" xfId="1822"/>
    <cellStyle name="Cálculo 9 3 8" xfId="1823"/>
    <cellStyle name="Cálculo 9 3 9" xfId="1824"/>
    <cellStyle name="Cálculo 9 4" xfId="1825"/>
    <cellStyle name="Cálculo 9 4 2" xfId="1826"/>
    <cellStyle name="Cálculo 9 5" xfId="1827"/>
    <cellStyle name="Cálculo 9 5 2" xfId="1828"/>
    <cellStyle name="Cálculo 9 6" xfId="1829"/>
    <cellStyle name="Cálculo 9 6 2" xfId="1830"/>
    <cellStyle name="Cálculo 9 7" xfId="1831"/>
    <cellStyle name="Cálculo 9 7 2" xfId="1832"/>
    <cellStyle name="Cálculo 9 8" xfId="1833"/>
    <cellStyle name="Cálculo 9 8 2" xfId="1834"/>
    <cellStyle name="Cálculo 9 9" xfId="1835"/>
    <cellStyle name="Cálculo 9 9 2" xfId="1836"/>
    <cellStyle name="Cálculo 90" xfId="53280"/>
    <cellStyle name="Cálculo 90 2" xfId="53281"/>
    <cellStyle name="Cálculo 91" xfId="53282"/>
    <cellStyle name="Cálculo 91 2" xfId="53283"/>
    <cellStyle name="Cálculo 92" xfId="53284"/>
    <cellStyle name="Cálculo 92 2" xfId="53285"/>
    <cellStyle name="Cálculo 93" xfId="53286"/>
    <cellStyle name="Cálculo 93 2" xfId="53287"/>
    <cellStyle name="Cálculo 94" xfId="53288"/>
    <cellStyle name="Cálculo 94 2" xfId="53289"/>
    <cellStyle name="Cálculo 95" xfId="53290"/>
    <cellStyle name="Cálculo 95 2" xfId="53291"/>
    <cellStyle name="Cálculo 96" xfId="53292"/>
    <cellStyle name="Cálculo 96 2" xfId="53293"/>
    <cellStyle name="Cálculo 97" xfId="53294"/>
    <cellStyle name="Cálculo 97 2" xfId="53295"/>
    <cellStyle name="Cálculo 98" xfId="53296"/>
    <cellStyle name="Cálculo 98 2" xfId="53297"/>
    <cellStyle name="Cálculo 99" xfId="53298"/>
    <cellStyle name="Cálculo 99 2" xfId="53299"/>
    <cellStyle name="Célula de Verificação 10" xfId="1837"/>
    <cellStyle name="Célula de Verificação 10 2" xfId="1838"/>
    <cellStyle name="Célula de Verificação 10 3" xfId="1839"/>
    <cellStyle name="Célula de Verificação 10 4" xfId="1840"/>
    <cellStyle name="Célula de Verificação 10 5" xfId="1841"/>
    <cellStyle name="Célula de Verificação 10 6" xfId="1842"/>
    <cellStyle name="Célula de Verificação 10 7" xfId="1843"/>
    <cellStyle name="Célula de Verificação 100" xfId="53300"/>
    <cellStyle name="Célula de Verificação 101" xfId="53301"/>
    <cellStyle name="Célula de Verificação 102" xfId="53302"/>
    <cellStyle name="Célula de Verificação 103" xfId="53303"/>
    <cellStyle name="Célula de Verificação 104" xfId="53304"/>
    <cellStyle name="Célula de Verificação 105" xfId="53305"/>
    <cellStyle name="Célula de Verificação 106" xfId="53306"/>
    <cellStyle name="Célula de Verificação 107" xfId="53307"/>
    <cellStyle name="Célula de Verificação 108" xfId="53308"/>
    <cellStyle name="Célula de Verificação 109" xfId="53309"/>
    <cellStyle name="Célula de Verificação 11" xfId="1844"/>
    <cellStyle name="Célula de Verificação 11 2" xfId="1845"/>
    <cellStyle name="Célula de Verificação 11 3" xfId="1846"/>
    <cellStyle name="Célula de Verificação 11 4" xfId="1847"/>
    <cellStyle name="Célula de Verificação 11 5" xfId="1848"/>
    <cellStyle name="Célula de Verificação 11 6" xfId="1849"/>
    <cellStyle name="Célula de Verificação 11 7" xfId="1850"/>
    <cellStyle name="Célula de Verificação 110" xfId="53310"/>
    <cellStyle name="Célula de Verificação 111" xfId="53311"/>
    <cellStyle name="Célula de Verificação 112" xfId="53312"/>
    <cellStyle name="Célula de Verificação 113" xfId="53313"/>
    <cellStyle name="Célula de Verificação 114" xfId="53314"/>
    <cellStyle name="Célula de Verificação 115" xfId="53315"/>
    <cellStyle name="Célula de Verificação 116" xfId="53316"/>
    <cellStyle name="Célula de Verificação 117" xfId="53317"/>
    <cellStyle name="Célula de Verificação 118" xfId="53318"/>
    <cellStyle name="Célula de Verificação 119" xfId="53319"/>
    <cellStyle name="Célula de Verificação 12" xfId="1851"/>
    <cellStyle name="Célula de Verificação 12 2" xfId="1852"/>
    <cellStyle name="Célula de Verificação 12 3" xfId="1853"/>
    <cellStyle name="Célula de Verificação 12 4" xfId="1854"/>
    <cellStyle name="Célula de Verificação 12 5" xfId="1855"/>
    <cellStyle name="Célula de Verificação 12 6" xfId="1856"/>
    <cellStyle name="Célula de Verificação 12 7" xfId="1857"/>
    <cellStyle name="Célula de Verificação 120" xfId="53320"/>
    <cellStyle name="Célula de Verificação 121" xfId="53321"/>
    <cellStyle name="Célula de Verificação 122" xfId="53322"/>
    <cellStyle name="Célula de Verificação 123" xfId="53323"/>
    <cellStyle name="Célula de Verificação 124" xfId="53324"/>
    <cellStyle name="Célula de Verificação 125" xfId="53325"/>
    <cellStyle name="Célula de Verificação 126" xfId="53326"/>
    <cellStyle name="Célula de Verificação 127" xfId="53327"/>
    <cellStyle name="Célula de Verificação 128" xfId="53328"/>
    <cellStyle name="Célula de Verificação 129" xfId="53329"/>
    <cellStyle name="Célula de Verificação 13" xfId="1858"/>
    <cellStyle name="Célula de Verificação 13 2" xfId="1859"/>
    <cellStyle name="Célula de Verificação 13 3" xfId="1860"/>
    <cellStyle name="Célula de Verificação 13 4" xfId="1861"/>
    <cellStyle name="Célula de Verificação 13 5" xfId="1862"/>
    <cellStyle name="Célula de Verificação 13 6" xfId="1863"/>
    <cellStyle name="Célula de Verificação 13 7" xfId="1864"/>
    <cellStyle name="Célula de Verificação 130" xfId="53330"/>
    <cellStyle name="Célula de Verificação 131" xfId="53331"/>
    <cellStyle name="Célula de Verificação 132" xfId="53332"/>
    <cellStyle name="Célula de Verificação 133" xfId="53333"/>
    <cellStyle name="Célula de Verificação 134" xfId="53334"/>
    <cellStyle name="Célula de Verificação 135" xfId="53335"/>
    <cellStyle name="Célula de Verificação 136" xfId="53336"/>
    <cellStyle name="Célula de Verificação 137" xfId="53337"/>
    <cellStyle name="Célula de Verificação 138" xfId="53338"/>
    <cellStyle name="Célula de Verificação 139" xfId="53339"/>
    <cellStyle name="Célula de Verificação 14" xfId="1865"/>
    <cellStyle name="Célula de Verificação 14 2" xfId="1866"/>
    <cellStyle name="Célula de Verificação 14 3" xfId="1867"/>
    <cellStyle name="Célula de Verificação 14 4" xfId="1868"/>
    <cellStyle name="Célula de Verificação 14 5" xfId="1869"/>
    <cellStyle name="Célula de Verificação 14 6" xfId="1870"/>
    <cellStyle name="Célula de Verificação 14 7" xfId="1871"/>
    <cellStyle name="Célula de Verificação 140" xfId="53340"/>
    <cellStyle name="Célula de Verificação 141" xfId="53341"/>
    <cellStyle name="Célula de Verificação 142" xfId="53342"/>
    <cellStyle name="Célula de Verificação 143" xfId="53343"/>
    <cellStyle name="Célula de Verificação 144" xfId="53344"/>
    <cellStyle name="Célula de Verificação 145" xfId="53345"/>
    <cellStyle name="Célula de Verificação 146" xfId="53346"/>
    <cellStyle name="Célula de Verificação 147" xfId="53347"/>
    <cellStyle name="Célula de Verificação 148" xfId="53348"/>
    <cellStyle name="Célula de Verificação 149" xfId="53349"/>
    <cellStyle name="Célula de Verificação 15" xfId="1872"/>
    <cellStyle name="Célula de Verificação 15 2" xfId="1873"/>
    <cellStyle name="Célula de Verificação 15 3" xfId="1874"/>
    <cellStyle name="Célula de Verificação 15 4" xfId="1875"/>
    <cellStyle name="Célula de Verificação 15 5" xfId="1876"/>
    <cellStyle name="Célula de Verificação 15 6" xfId="1877"/>
    <cellStyle name="Célula de Verificação 15 7" xfId="1878"/>
    <cellStyle name="Célula de Verificação 150" xfId="53350"/>
    <cellStyle name="Célula de Verificação 151" xfId="53351"/>
    <cellStyle name="Célula de Verificação 152" xfId="53352"/>
    <cellStyle name="Célula de Verificação 153" xfId="53353"/>
    <cellStyle name="Célula de Verificação 154" xfId="53354"/>
    <cellStyle name="Célula de Verificação 155" xfId="53355"/>
    <cellStyle name="Célula de Verificação 156" xfId="53356"/>
    <cellStyle name="Célula de Verificação 157" xfId="53357"/>
    <cellStyle name="Célula de Verificação 158" xfId="53358"/>
    <cellStyle name="Célula de Verificação 159" xfId="53359"/>
    <cellStyle name="Célula de Verificação 16" xfId="1879"/>
    <cellStyle name="Célula de Verificação 16 2" xfId="1880"/>
    <cellStyle name="Célula de Verificação 16 3" xfId="1881"/>
    <cellStyle name="Célula de Verificação 16 4" xfId="1882"/>
    <cellStyle name="Célula de Verificação 16 5" xfId="1883"/>
    <cellStyle name="Célula de Verificação 16 6" xfId="1884"/>
    <cellStyle name="Célula de Verificação 16 7" xfId="1885"/>
    <cellStyle name="Célula de Verificação 160" xfId="53360"/>
    <cellStyle name="Célula de Verificação 161" xfId="53361"/>
    <cellStyle name="Célula de Verificação 162" xfId="53362"/>
    <cellStyle name="Célula de Verificação 163" xfId="53363"/>
    <cellStyle name="Célula de Verificação 164" xfId="53364"/>
    <cellStyle name="Célula de Verificação 165" xfId="53365"/>
    <cellStyle name="Célula de Verificação 166" xfId="53366"/>
    <cellStyle name="Célula de Verificação 167" xfId="53367"/>
    <cellStyle name="Célula de Verificação 168" xfId="53368"/>
    <cellStyle name="Célula de Verificação 169" xfId="53369"/>
    <cellStyle name="Célula de Verificação 17" xfId="1886"/>
    <cellStyle name="Célula de Verificação 17 2" xfId="1887"/>
    <cellStyle name="Célula de Verificação 17 3" xfId="1888"/>
    <cellStyle name="Célula de Verificação 17 4" xfId="1889"/>
    <cellStyle name="Célula de Verificação 17 5" xfId="1890"/>
    <cellStyle name="Célula de Verificação 17 6" xfId="1891"/>
    <cellStyle name="Célula de Verificação 17 7" xfId="1892"/>
    <cellStyle name="Célula de Verificação 170" xfId="53370"/>
    <cellStyle name="Célula de Verificação 171" xfId="53371"/>
    <cellStyle name="Célula de Verificação 172" xfId="53372"/>
    <cellStyle name="Célula de Verificação 173" xfId="53373"/>
    <cellStyle name="Célula de Verificação 174" xfId="53374"/>
    <cellStyle name="Célula de Verificação 175" xfId="53375"/>
    <cellStyle name="Célula de Verificação 176" xfId="53376"/>
    <cellStyle name="Célula de Verificação 177" xfId="53377"/>
    <cellStyle name="Célula de Verificação 178" xfId="53378"/>
    <cellStyle name="Célula de Verificação 179" xfId="53379"/>
    <cellStyle name="Célula de Verificação 18" xfId="1893"/>
    <cellStyle name="Célula de Verificação 18 2" xfId="1894"/>
    <cellStyle name="Célula de Verificação 18 3" xfId="1895"/>
    <cellStyle name="Célula de Verificação 18 4" xfId="1896"/>
    <cellStyle name="Célula de Verificação 18 5" xfId="1897"/>
    <cellStyle name="Célula de Verificação 18 6" xfId="1898"/>
    <cellStyle name="Célula de Verificação 18 7" xfId="1899"/>
    <cellStyle name="Célula de Verificação 180" xfId="53380"/>
    <cellStyle name="Célula de Verificação 181" xfId="53381"/>
    <cellStyle name="Célula de Verificação 182" xfId="53382"/>
    <cellStyle name="Célula de Verificação 183" xfId="53383"/>
    <cellStyle name="Célula de Verificação 184" xfId="53384"/>
    <cellStyle name="Célula de Verificação 185" xfId="53385"/>
    <cellStyle name="Célula de Verificação 186" xfId="53386"/>
    <cellStyle name="Célula de Verificação 187" xfId="53387"/>
    <cellStyle name="Célula de Verificação 188" xfId="53388"/>
    <cellStyle name="Célula de Verificação 189" xfId="53389"/>
    <cellStyle name="Célula de Verificação 19" xfId="1900"/>
    <cellStyle name="Célula de Verificação 19 2" xfId="1901"/>
    <cellStyle name="Célula de Verificação 19 3" xfId="1902"/>
    <cellStyle name="Célula de Verificação 19 4" xfId="1903"/>
    <cellStyle name="Célula de Verificação 19 5" xfId="1904"/>
    <cellStyle name="Célula de Verificação 19 6" xfId="1905"/>
    <cellStyle name="Célula de Verificação 19 7" xfId="1906"/>
    <cellStyle name="Célula de Verificação 190" xfId="53390"/>
    <cellStyle name="Célula de Verificação 2" xfId="1907"/>
    <cellStyle name="Célula de Verificação 2 10" xfId="53391"/>
    <cellStyle name="Célula de Verificação 2 11" xfId="53392"/>
    <cellStyle name="Célula de Verificação 2 12" xfId="53393"/>
    <cellStyle name="Célula de Verificação 2 13" xfId="53394"/>
    <cellStyle name="Célula de Verificação 2 14" xfId="53395"/>
    <cellStyle name="Célula de Verificação 2 15" xfId="53396"/>
    <cellStyle name="Célula de Verificação 2 16" xfId="53397"/>
    <cellStyle name="Célula de Verificação 2 17" xfId="53398"/>
    <cellStyle name="Célula de Verificação 2 18" xfId="53399"/>
    <cellStyle name="Célula de Verificação 2 19" xfId="53400"/>
    <cellStyle name="Célula de Verificação 2 2" xfId="1908"/>
    <cellStyle name="Célula de Verificação 2 20" xfId="53401"/>
    <cellStyle name="Célula de Verificação 2 21" xfId="53402"/>
    <cellStyle name="Célula de Verificação 2 22" xfId="53403"/>
    <cellStyle name="Célula de Verificação 2 23" xfId="53404"/>
    <cellStyle name="Célula de Verificação 2 24" xfId="53405"/>
    <cellStyle name="Célula de Verificação 2 25" xfId="53406"/>
    <cellStyle name="Célula de Verificação 2 26" xfId="53407"/>
    <cellStyle name="Célula de Verificação 2 27" xfId="53408"/>
    <cellStyle name="Célula de Verificação 2 28" xfId="53409"/>
    <cellStyle name="Célula de Verificação 2 29" xfId="53410"/>
    <cellStyle name="Célula de Verificação 2 3" xfId="1909"/>
    <cellStyle name="Célula de Verificação 2 30" xfId="53411"/>
    <cellStyle name="Célula de Verificação 2 31" xfId="53412"/>
    <cellStyle name="Célula de Verificação 2 32" xfId="53413"/>
    <cellStyle name="Célula de Verificação 2 33" xfId="53414"/>
    <cellStyle name="Célula de Verificação 2 34" xfId="53415"/>
    <cellStyle name="Célula de Verificação 2 35" xfId="53416"/>
    <cellStyle name="Célula de Verificação 2 4" xfId="1910"/>
    <cellStyle name="Célula de Verificação 2 5" xfId="1911"/>
    <cellStyle name="Célula de Verificação 2 6" xfId="1912"/>
    <cellStyle name="Célula de Verificação 2 7" xfId="1913"/>
    <cellStyle name="Célula de Verificação 2 8" xfId="53417"/>
    <cellStyle name="Célula de Verificação 2 9" xfId="53418"/>
    <cellStyle name="Célula de Verificação 20" xfId="1914"/>
    <cellStyle name="Célula de Verificação 20 2" xfId="1915"/>
    <cellStyle name="Célula de Verificação 20 3" xfId="1916"/>
    <cellStyle name="Célula de Verificação 20 4" xfId="1917"/>
    <cellStyle name="Célula de Verificação 21" xfId="1918"/>
    <cellStyle name="Célula de Verificação 22" xfId="1919"/>
    <cellStyle name="Célula de Verificação 23" xfId="1920"/>
    <cellStyle name="Célula de Verificação 24" xfId="1921"/>
    <cellStyle name="Célula de Verificação 25" xfId="1922"/>
    <cellStyle name="Célula de Verificação 26" xfId="1923"/>
    <cellStyle name="Célula de Verificação 27" xfId="1924"/>
    <cellStyle name="Célula de Verificação 28" xfId="1925"/>
    <cellStyle name="Célula de Verificação 29" xfId="1926"/>
    <cellStyle name="Célula de Verificação 3" xfId="1927"/>
    <cellStyle name="Célula de Verificação 3 2" xfId="1928"/>
    <cellStyle name="Célula de Verificação 3 3" xfId="1929"/>
    <cellStyle name="Célula de Verificação 3 4" xfId="1930"/>
    <cellStyle name="Célula de Verificação 3 5" xfId="1931"/>
    <cellStyle name="Célula de Verificação 3 6" xfId="1932"/>
    <cellStyle name="Célula de Verificação 3 7" xfId="1933"/>
    <cellStyle name="Célula de Verificação 30" xfId="53419"/>
    <cellStyle name="Célula de Verificação 31" xfId="53420"/>
    <cellStyle name="Célula de Verificação 32" xfId="53421"/>
    <cellStyle name="Célula de Verificação 33" xfId="53422"/>
    <cellStyle name="Célula de Verificação 34" xfId="53423"/>
    <cellStyle name="Célula de Verificação 35" xfId="53424"/>
    <cellStyle name="Célula de Verificação 36" xfId="53425"/>
    <cellStyle name="Célula de Verificação 37" xfId="53426"/>
    <cellStyle name="Célula de Verificação 38" xfId="53427"/>
    <cellStyle name="Célula de Verificação 39" xfId="53428"/>
    <cellStyle name="Célula de Verificação 4" xfId="1934"/>
    <cellStyle name="Célula de Verificação 4 2" xfId="1935"/>
    <cellStyle name="Célula de Verificação 4 3" xfId="1936"/>
    <cellStyle name="Célula de Verificação 4 4" xfId="1937"/>
    <cellStyle name="Célula de Verificação 4 5" xfId="1938"/>
    <cellStyle name="Célula de Verificação 4 6" xfId="1939"/>
    <cellStyle name="Célula de Verificação 4 7" xfId="1940"/>
    <cellStyle name="Célula de Verificação 40" xfId="53429"/>
    <cellStyle name="Célula de Verificação 41" xfId="53430"/>
    <cellStyle name="Célula de Verificação 42" xfId="53431"/>
    <cellStyle name="Célula de Verificação 43" xfId="53432"/>
    <cellStyle name="Célula de Verificação 44" xfId="53433"/>
    <cellStyle name="Célula de Verificação 45" xfId="53434"/>
    <cellStyle name="Célula de Verificação 46" xfId="53435"/>
    <cellStyle name="Célula de Verificação 47" xfId="53436"/>
    <cellStyle name="Célula de Verificação 48" xfId="53437"/>
    <cellStyle name="Célula de Verificação 49" xfId="53438"/>
    <cellStyle name="Célula de Verificação 5" xfId="1941"/>
    <cellStyle name="Célula de Verificação 5 2" xfId="1942"/>
    <cellStyle name="Célula de Verificação 5 3" xfId="1943"/>
    <cellStyle name="Célula de Verificação 5 4" xfId="1944"/>
    <cellStyle name="Célula de Verificação 5 5" xfId="1945"/>
    <cellStyle name="Célula de Verificação 5 6" xfId="1946"/>
    <cellStyle name="Célula de Verificação 5 7" xfId="1947"/>
    <cellStyle name="Célula de Verificação 50" xfId="53439"/>
    <cellStyle name="Célula de Verificação 51" xfId="53440"/>
    <cellStyle name="Célula de Verificação 52" xfId="53441"/>
    <cellStyle name="Célula de Verificação 53" xfId="53442"/>
    <cellStyle name="Célula de Verificação 54" xfId="53443"/>
    <cellStyle name="Célula de Verificação 55" xfId="53444"/>
    <cellStyle name="Célula de Verificação 56" xfId="53445"/>
    <cellStyle name="Célula de Verificação 57" xfId="53446"/>
    <cellStyle name="Célula de Verificação 58" xfId="53447"/>
    <cellStyle name="Célula de Verificação 59" xfId="53448"/>
    <cellStyle name="Célula de Verificação 6" xfId="1948"/>
    <cellStyle name="Célula de Verificação 6 2" xfId="1949"/>
    <cellStyle name="Célula de Verificação 6 3" xfId="1950"/>
    <cellStyle name="Célula de Verificação 6 4" xfId="1951"/>
    <cellStyle name="Célula de Verificação 6 5" xfId="1952"/>
    <cellStyle name="Célula de Verificação 6 6" xfId="1953"/>
    <cellStyle name="Célula de Verificação 6 7" xfId="1954"/>
    <cellStyle name="Célula de Verificação 60" xfId="53449"/>
    <cellStyle name="Célula de Verificação 61" xfId="53450"/>
    <cellStyle name="Célula de Verificação 62" xfId="53451"/>
    <cellStyle name="Célula de Verificação 63" xfId="53452"/>
    <cellStyle name="Célula de Verificação 64" xfId="53453"/>
    <cellStyle name="Célula de Verificação 65" xfId="53454"/>
    <cellStyle name="Célula de Verificação 66" xfId="53455"/>
    <cellStyle name="Célula de Verificação 67" xfId="53456"/>
    <cellStyle name="Célula de Verificação 68" xfId="53457"/>
    <cellStyle name="Célula de Verificação 69" xfId="53458"/>
    <cellStyle name="Célula de Verificação 7" xfId="1955"/>
    <cellStyle name="Célula de Verificação 7 2" xfId="1956"/>
    <cellStyle name="Célula de Verificação 7 3" xfId="1957"/>
    <cellStyle name="Célula de Verificação 7 4" xfId="1958"/>
    <cellStyle name="Célula de Verificação 7 5" xfId="1959"/>
    <cellStyle name="Célula de Verificação 7 6" xfId="1960"/>
    <cellStyle name="Célula de Verificação 7 7" xfId="1961"/>
    <cellStyle name="Célula de Verificação 70" xfId="53459"/>
    <cellStyle name="Célula de Verificação 71" xfId="53460"/>
    <cellStyle name="Célula de Verificação 72" xfId="53461"/>
    <cellStyle name="Célula de Verificação 73" xfId="53462"/>
    <cellStyle name="Célula de Verificação 74" xfId="53463"/>
    <cellStyle name="Célula de Verificação 75" xfId="53464"/>
    <cellStyle name="Célula de Verificação 76" xfId="53465"/>
    <cellStyle name="Célula de Verificação 77" xfId="53466"/>
    <cellStyle name="Célula de Verificação 78" xfId="53467"/>
    <cellStyle name="Célula de Verificação 79" xfId="53468"/>
    <cellStyle name="Célula de Verificação 8" xfId="1962"/>
    <cellStyle name="Célula de Verificação 8 2" xfId="1963"/>
    <cellStyle name="Célula de Verificação 8 3" xfId="1964"/>
    <cellStyle name="Célula de Verificação 8 4" xfId="1965"/>
    <cellStyle name="Célula de Verificação 8 5" xfId="1966"/>
    <cellStyle name="Célula de Verificação 8 6" xfId="1967"/>
    <cellStyle name="Célula de Verificação 8 7" xfId="1968"/>
    <cellStyle name="Célula de Verificação 80" xfId="53469"/>
    <cellStyle name="Célula de Verificação 81" xfId="53470"/>
    <cellStyle name="Célula de Verificação 82" xfId="53471"/>
    <cellStyle name="Célula de Verificação 83" xfId="53472"/>
    <cellStyle name="Célula de Verificação 84" xfId="53473"/>
    <cellStyle name="Célula de Verificação 85" xfId="53474"/>
    <cellStyle name="Célula de Verificação 86" xfId="53475"/>
    <cellStyle name="Célula de Verificação 87" xfId="53476"/>
    <cellStyle name="Célula de Verificação 88" xfId="53477"/>
    <cellStyle name="Célula de Verificação 89" xfId="53478"/>
    <cellStyle name="Célula de Verificação 9" xfId="1969"/>
    <cellStyle name="Célula de Verificação 9 2" xfId="1970"/>
    <cellStyle name="Célula de Verificação 9 3" xfId="1971"/>
    <cellStyle name="Célula de Verificação 9 4" xfId="1972"/>
    <cellStyle name="Célula de Verificação 9 5" xfId="1973"/>
    <cellStyle name="Célula de Verificação 9 6" xfId="1974"/>
    <cellStyle name="Célula de Verificação 9 7" xfId="1975"/>
    <cellStyle name="Célula de Verificação 90" xfId="53479"/>
    <cellStyle name="Célula de Verificação 91" xfId="53480"/>
    <cellStyle name="Célula de Verificação 92" xfId="53481"/>
    <cellStyle name="Célula de Verificação 93" xfId="53482"/>
    <cellStyle name="Célula de Verificação 94" xfId="53483"/>
    <cellStyle name="Célula de Verificação 95" xfId="53484"/>
    <cellStyle name="Célula de Verificação 96" xfId="53485"/>
    <cellStyle name="Célula de Verificação 97" xfId="53486"/>
    <cellStyle name="Célula de Verificação 98" xfId="53487"/>
    <cellStyle name="Célula de Verificação 99" xfId="53488"/>
    <cellStyle name="Célula Vinculada 10" xfId="1976"/>
    <cellStyle name="Célula Vinculada 10 2" xfId="1977"/>
    <cellStyle name="Célula Vinculada 10 3" xfId="1978"/>
    <cellStyle name="Célula Vinculada 10 4" xfId="1979"/>
    <cellStyle name="Célula Vinculada 10 5" xfId="1980"/>
    <cellStyle name="Célula Vinculada 10 6" xfId="1981"/>
    <cellStyle name="Célula Vinculada 10 7" xfId="1982"/>
    <cellStyle name="Célula Vinculada 10 8" xfId="1983"/>
    <cellStyle name="Célula Vinculada 10 9" xfId="1984"/>
    <cellStyle name="Célula Vinculada 100" xfId="53489"/>
    <cellStyle name="Célula Vinculada 101" xfId="53490"/>
    <cellStyle name="Célula Vinculada 102" xfId="53491"/>
    <cellStyle name="Célula Vinculada 103" xfId="53492"/>
    <cellStyle name="Célula Vinculada 104" xfId="53493"/>
    <cellStyle name="Célula Vinculada 105" xfId="53494"/>
    <cellStyle name="Célula Vinculada 106" xfId="53495"/>
    <cellStyle name="Célula Vinculada 107" xfId="53496"/>
    <cellStyle name="Célula Vinculada 108" xfId="53497"/>
    <cellStyle name="Célula Vinculada 109" xfId="53498"/>
    <cellStyle name="Célula Vinculada 11" xfId="1985"/>
    <cellStyle name="Célula Vinculada 11 2" xfId="1986"/>
    <cellStyle name="Célula Vinculada 11 3" xfId="1987"/>
    <cellStyle name="Célula Vinculada 11 4" xfId="1988"/>
    <cellStyle name="Célula Vinculada 11 5" xfId="1989"/>
    <cellStyle name="Célula Vinculada 11 6" xfId="1990"/>
    <cellStyle name="Célula Vinculada 11 7" xfId="1991"/>
    <cellStyle name="Célula Vinculada 11 8" xfId="1992"/>
    <cellStyle name="Célula Vinculada 11 9" xfId="1993"/>
    <cellStyle name="Célula Vinculada 110" xfId="53499"/>
    <cellStyle name="Célula Vinculada 111" xfId="53500"/>
    <cellStyle name="Célula Vinculada 112" xfId="53501"/>
    <cellStyle name="Célula Vinculada 113" xfId="53502"/>
    <cellStyle name="Célula Vinculada 114" xfId="53503"/>
    <cellStyle name="Célula Vinculada 115" xfId="53504"/>
    <cellStyle name="Célula Vinculada 116" xfId="53505"/>
    <cellStyle name="Célula Vinculada 117" xfId="53506"/>
    <cellStyle name="Célula Vinculada 118" xfId="53507"/>
    <cellStyle name="Célula Vinculada 119" xfId="53508"/>
    <cellStyle name="Célula Vinculada 12" xfId="1994"/>
    <cellStyle name="Célula Vinculada 12 2" xfId="1995"/>
    <cellStyle name="Célula Vinculada 12 3" xfId="1996"/>
    <cellStyle name="Célula Vinculada 12 4" xfId="1997"/>
    <cellStyle name="Célula Vinculada 12 5" xfId="1998"/>
    <cellStyle name="Célula Vinculada 12 6" xfId="1999"/>
    <cellStyle name="Célula Vinculada 12 7" xfId="2000"/>
    <cellStyle name="Célula Vinculada 12 8" xfId="2001"/>
    <cellStyle name="Célula Vinculada 12 9" xfId="2002"/>
    <cellStyle name="Célula Vinculada 120" xfId="53509"/>
    <cellStyle name="Célula Vinculada 121" xfId="53510"/>
    <cellStyle name="Célula Vinculada 122" xfId="53511"/>
    <cellStyle name="Célula Vinculada 123" xfId="53512"/>
    <cellStyle name="Célula Vinculada 124" xfId="53513"/>
    <cellStyle name="Célula Vinculada 125" xfId="53514"/>
    <cellStyle name="Célula Vinculada 126" xfId="53515"/>
    <cellStyle name="Célula Vinculada 127" xfId="53516"/>
    <cellStyle name="Célula Vinculada 128" xfId="53517"/>
    <cellStyle name="Célula Vinculada 129" xfId="53518"/>
    <cellStyle name="Célula Vinculada 13" xfId="2003"/>
    <cellStyle name="Célula Vinculada 13 2" xfId="2004"/>
    <cellStyle name="Célula Vinculada 13 3" xfId="2005"/>
    <cellStyle name="Célula Vinculada 13 4" xfId="2006"/>
    <cellStyle name="Célula Vinculada 13 5" xfId="2007"/>
    <cellStyle name="Célula Vinculada 13 6" xfId="2008"/>
    <cellStyle name="Célula Vinculada 13 7" xfId="2009"/>
    <cellStyle name="Célula Vinculada 13 8" xfId="2010"/>
    <cellStyle name="Célula Vinculada 13 9" xfId="2011"/>
    <cellStyle name="Célula Vinculada 130" xfId="53519"/>
    <cellStyle name="Célula Vinculada 131" xfId="53520"/>
    <cellStyle name="Célula Vinculada 132" xfId="53521"/>
    <cellStyle name="Célula Vinculada 133" xfId="53522"/>
    <cellStyle name="Célula Vinculada 134" xfId="53523"/>
    <cellStyle name="Célula Vinculada 135" xfId="53524"/>
    <cellStyle name="Célula Vinculada 136" xfId="53525"/>
    <cellStyle name="Célula Vinculada 137" xfId="53526"/>
    <cellStyle name="Célula Vinculada 138" xfId="53527"/>
    <cellStyle name="Célula Vinculada 139" xfId="53528"/>
    <cellStyle name="Célula Vinculada 14" xfId="2012"/>
    <cellStyle name="Célula Vinculada 14 2" xfId="2013"/>
    <cellStyle name="Célula Vinculada 14 3" xfId="2014"/>
    <cellStyle name="Célula Vinculada 14 4" xfId="2015"/>
    <cellStyle name="Célula Vinculada 14 5" xfId="2016"/>
    <cellStyle name="Célula Vinculada 14 6" xfId="2017"/>
    <cellStyle name="Célula Vinculada 14 7" xfId="2018"/>
    <cellStyle name="Célula Vinculada 14 8" xfId="2019"/>
    <cellStyle name="Célula Vinculada 14 9" xfId="2020"/>
    <cellStyle name="Célula Vinculada 140" xfId="53529"/>
    <cellStyle name="Célula Vinculada 141" xfId="53530"/>
    <cellStyle name="Célula Vinculada 142" xfId="53531"/>
    <cellStyle name="Célula Vinculada 143" xfId="53532"/>
    <cellStyle name="Célula Vinculada 144" xfId="53533"/>
    <cellStyle name="Célula Vinculada 145" xfId="53534"/>
    <cellStyle name="Célula Vinculada 146" xfId="53535"/>
    <cellStyle name="Célula Vinculada 147" xfId="53536"/>
    <cellStyle name="Célula Vinculada 148" xfId="53537"/>
    <cellStyle name="Célula Vinculada 149" xfId="53538"/>
    <cellStyle name="Célula Vinculada 15" xfId="2021"/>
    <cellStyle name="Célula Vinculada 15 2" xfId="2022"/>
    <cellStyle name="Célula Vinculada 15 3" xfId="2023"/>
    <cellStyle name="Célula Vinculada 15 4" xfId="2024"/>
    <cellStyle name="Célula Vinculada 15 5" xfId="2025"/>
    <cellStyle name="Célula Vinculada 15 6" xfId="2026"/>
    <cellStyle name="Célula Vinculada 15 7" xfId="2027"/>
    <cellStyle name="Célula Vinculada 15 8" xfId="2028"/>
    <cellStyle name="Célula Vinculada 15 9" xfId="2029"/>
    <cellStyle name="Célula Vinculada 150" xfId="53539"/>
    <cellStyle name="Célula Vinculada 151" xfId="53540"/>
    <cellStyle name="Célula Vinculada 152" xfId="53541"/>
    <cellStyle name="Célula Vinculada 153" xfId="53542"/>
    <cellStyle name="Célula Vinculada 154" xfId="53543"/>
    <cellStyle name="Célula Vinculada 155" xfId="53544"/>
    <cellStyle name="Célula Vinculada 156" xfId="53545"/>
    <cellStyle name="Célula Vinculada 157" xfId="53546"/>
    <cellStyle name="Célula Vinculada 158" xfId="53547"/>
    <cellStyle name="Célula Vinculada 159" xfId="53548"/>
    <cellStyle name="Célula Vinculada 16" xfId="2030"/>
    <cellStyle name="Célula Vinculada 16 2" xfId="2031"/>
    <cellStyle name="Célula Vinculada 16 3" xfId="2032"/>
    <cellStyle name="Célula Vinculada 16 4" xfId="2033"/>
    <cellStyle name="Célula Vinculada 16 5" xfId="2034"/>
    <cellStyle name="Célula Vinculada 16 6" xfId="2035"/>
    <cellStyle name="Célula Vinculada 16 7" xfId="2036"/>
    <cellStyle name="Célula Vinculada 16 8" xfId="2037"/>
    <cellStyle name="Célula Vinculada 16 9" xfId="2038"/>
    <cellStyle name="Célula Vinculada 160" xfId="53549"/>
    <cellStyle name="Célula Vinculada 161" xfId="53550"/>
    <cellStyle name="Célula Vinculada 162" xfId="53551"/>
    <cellStyle name="Célula Vinculada 163" xfId="53552"/>
    <cellStyle name="Célula Vinculada 164" xfId="53553"/>
    <cellStyle name="Célula Vinculada 165" xfId="53554"/>
    <cellStyle name="Célula Vinculada 166" xfId="53555"/>
    <cellStyle name="Célula Vinculada 167" xfId="53556"/>
    <cellStyle name="Célula Vinculada 168" xfId="53557"/>
    <cellStyle name="Célula Vinculada 169" xfId="53558"/>
    <cellStyle name="Célula Vinculada 17" xfId="2039"/>
    <cellStyle name="Célula Vinculada 17 2" xfId="2040"/>
    <cellStyle name="Célula Vinculada 17 3" xfId="2041"/>
    <cellStyle name="Célula Vinculada 17 4" xfId="2042"/>
    <cellStyle name="Célula Vinculada 17 5" xfId="2043"/>
    <cellStyle name="Célula Vinculada 17 6" xfId="2044"/>
    <cellStyle name="Célula Vinculada 17 7" xfId="2045"/>
    <cellStyle name="Célula Vinculada 17 8" xfId="2046"/>
    <cellStyle name="Célula Vinculada 17 9" xfId="2047"/>
    <cellStyle name="Célula Vinculada 170" xfId="53559"/>
    <cellStyle name="Célula Vinculada 171" xfId="53560"/>
    <cellStyle name="Célula Vinculada 172" xfId="53561"/>
    <cellStyle name="Célula Vinculada 173" xfId="53562"/>
    <cellStyle name="Célula Vinculada 174" xfId="53563"/>
    <cellStyle name="Célula Vinculada 175" xfId="53564"/>
    <cellStyle name="Célula Vinculada 176" xfId="53565"/>
    <cellStyle name="Célula Vinculada 177" xfId="53566"/>
    <cellStyle name="Célula Vinculada 178" xfId="53567"/>
    <cellStyle name="Célula Vinculada 179" xfId="53568"/>
    <cellStyle name="Célula Vinculada 18" xfId="2048"/>
    <cellStyle name="Célula Vinculada 18 2" xfId="2049"/>
    <cellStyle name="Célula Vinculada 18 3" xfId="2050"/>
    <cellStyle name="Célula Vinculada 18 4" xfId="2051"/>
    <cellStyle name="Célula Vinculada 18 5" xfId="2052"/>
    <cellStyle name="Célula Vinculada 18 6" xfId="2053"/>
    <cellStyle name="Célula Vinculada 18 7" xfId="2054"/>
    <cellStyle name="Célula Vinculada 18 8" xfId="2055"/>
    <cellStyle name="Célula Vinculada 18 9" xfId="2056"/>
    <cellStyle name="Célula Vinculada 180" xfId="53569"/>
    <cellStyle name="Célula Vinculada 181" xfId="53570"/>
    <cellStyle name="Célula Vinculada 182" xfId="53571"/>
    <cellStyle name="Célula Vinculada 183" xfId="53572"/>
    <cellStyle name="Célula Vinculada 184" xfId="53573"/>
    <cellStyle name="Célula Vinculada 185" xfId="53574"/>
    <cellStyle name="Célula Vinculada 186" xfId="53575"/>
    <cellStyle name="Célula Vinculada 187" xfId="53576"/>
    <cellStyle name="Célula Vinculada 188" xfId="53577"/>
    <cellStyle name="Célula Vinculada 189" xfId="53578"/>
    <cellStyle name="Célula Vinculada 19" xfId="2057"/>
    <cellStyle name="Célula Vinculada 19 2" xfId="2058"/>
    <cellStyle name="Célula Vinculada 19 3" xfId="2059"/>
    <cellStyle name="Célula Vinculada 19 4" xfId="2060"/>
    <cellStyle name="Célula Vinculada 19 5" xfId="2061"/>
    <cellStyle name="Célula Vinculada 19 6" xfId="2062"/>
    <cellStyle name="Célula Vinculada 19 7" xfId="2063"/>
    <cellStyle name="Célula Vinculada 19 8" xfId="2064"/>
    <cellStyle name="Célula Vinculada 19 9" xfId="2065"/>
    <cellStyle name="Célula Vinculada 190" xfId="53579"/>
    <cellStyle name="Célula Vinculada 191" xfId="53580"/>
    <cellStyle name="Célula Vinculada 2" xfId="2066"/>
    <cellStyle name="Célula Vinculada 2 10" xfId="53581"/>
    <cellStyle name="Célula Vinculada 2 10 2" xfId="53582"/>
    <cellStyle name="Célula Vinculada 2 10 3" xfId="53583"/>
    <cellStyle name="Célula Vinculada 2 10 4" xfId="53584"/>
    <cellStyle name="Célula Vinculada 2 10 5" xfId="53585"/>
    <cellStyle name="Célula Vinculada 2 10 6" xfId="53586"/>
    <cellStyle name="Célula Vinculada 2 10 7" xfId="53587"/>
    <cellStyle name="Célula Vinculada 2 11" xfId="53588"/>
    <cellStyle name="Célula Vinculada 2 11 2" xfId="53589"/>
    <cellStyle name="Célula Vinculada 2 11 3" xfId="53590"/>
    <cellStyle name="Célula Vinculada 2 11 4" xfId="53591"/>
    <cellStyle name="Célula Vinculada 2 11 5" xfId="53592"/>
    <cellStyle name="Célula Vinculada 2 11 6" xfId="53593"/>
    <cellStyle name="Célula Vinculada 2 11 7" xfId="53594"/>
    <cellStyle name="Célula Vinculada 2 12" xfId="53595"/>
    <cellStyle name="Célula Vinculada 2 13" xfId="53596"/>
    <cellStyle name="Célula Vinculada 2 14" xfId="53597"/>
    <cellStyle name="Célula Vinculada 2 15" xfId="53598"/>
    <cellStyle name="Célula Vinculada 2 16" xfId="53599"/>
    <cellStyle name="Célula Vinculada 2 17" xfId="53600"/>
    <cellStyle name="Célula Vinculada 2 18" xfId="53601"/>
    <cellStyle name="Célula Vinculada 2 19" xfId="53602"/>
    <cellStyle name="Célula Vinculada 2 2" xfId="2067"/>
    <cellStyle name="Célula Vinculada 2 2 2" xfId="53603"/>
    <cellStyle name="Célula Vinculada 2 20" xfId="53604"/>
    <cellStyle name="Célula Vinculada 2 21" xfId="53605"/>
    <cellStyle name="Célula Vinculada 2 22" xfId="53606"/>
    <cellStyle name="Célula Vinculada 2 23" xfId="53607"/>
    <cellStyle name="Célula Vinculada 2 24" xfId="53608"/>
    <cellStyle name="Célula Vinculada 2 25" xfId="53609"/>
    <cellStyle name="Célula Vinculada 2 26" xfId="53610"/>
    <cellStyle name="Célula Vinculada 2 27" xfId="53611"/>
    <cellStyle name="Célula Vinculada 2 28" xfId="53612"/>
    <cellStyle name="Célula Vinculada 2 29" xfId="53613"/>
    <cellStyle name="Célula Vinculada 2 3" xfId="2068"/>
    <cellStyle name="Célula Vinculada 2 3 2" xfId="53614"/>
    <cellStyle name="Célula Vinculada 2 30" xfId="53615"/>
    <cellStyle name="Célula Vinculada 2 31" xfId="53616"/>
    <cellStyle name="Célula Vinculada 2 32" xfId="53617"/>
    <cellStyle name="Célula Vinculada 2 33" xfId="53618"/>
    <cellStyle name="Célula Vinculada 2 34" xfId="53619"/>
    <cellStyle name="Célula Vinculada 2 35" xfId="53620"/>
    <cellStyle name="Célula Vinculada 2 36" xfId="53621"/>
    <cellStyle name="Célula Vinculada 2 4" xfId="2069"/>
    <cellStyle name="Célula Vinculada 2 4 2" xfId="53622"/>
    <cellStyle name="Célula Vinculada 2 5" xfId="2070"/>
    <cellStyle name="Célula Vinculada 2 5 2" xfId="53623"/>
    <cellStyle name="Célula Vinculada 2 6" xfId="2071"/>
    <cellStyle name="Célula Vinculada 2 6 2" xfId="53624"/>
    <cellStyle name="Célula Vinculada 2 7" xfId="2072"/>
    <cellStyle name="Célula Vinculada 2 7 2" xfId="53625"/>
    <cellStyle name="Célula Vinculada 2 8" xfId="2073"/>
    <cellStyle name="Célula Vinculada 2 8 2" xfId="53626"/>
    <cellStyle name="Célula Vinculada 2 8 3" xfId="53627"/>
    <cellStyle name="Célula Vinculada 2 8 4" xfId="53628"/>
    <cellStyle name="Célula Vinculada 2 8 5" xfId="53629"/>
    <cellStyle name="Célula Vinculada 2 8 6" xfId="53630"/>
    <cellStyle name="Célula Vinculada 2 8 7" xfId="53631"/>
    <cellStyle name="Célula Vinculada 2 8 8" xfId="53632"/>
    <cellStyle name="Célula Vinculada 2 9" xfId="2074"/>
    <cellStyle name="Célula Vinculada 2 9 2" xfId="53633"/>
    <cellStyle name="Célula Vinculada 2 9 3" xfId="53634"/>
    <cellStyle name="Célula Vinculada 2 9 4" xfId="53635"/>
    <cellStyle name="Célula Vinculada 2 9 5" xfId="53636"/>
    <cellStyle name="Célula Vinculada 2 9 6" xfId="53637"/>
    <cellStyle name="Célula Vinculada 2 9 7" xfId="53638"/>
    <cellStyle name="Célula Vinculada 20" xfId="2075"/>
    <cellStyle name="Célula Vinculada 20 2" xfId="2076"/>
    <cellStyle name="Célula Vinculada 20 3" xfId="2077"/>
    <cellStyle name="Célula Vinculada 20 4" xfId="2078"/>
    <cellStyle name="Célula Vinculada 21" xfId="2079"/>
    <cellStyle name="Célula Vinculada 21 2" xfId="53639"/>
    <cellStyle name="Célula Vinculada 22" xfId="2080"/>
    <cellStyle name="Célula Vinculada 22 2" xfId="53640"/>
    <cellStyle name="Célula Vinculada 23" xfId="2081"/>
    <cellStyle name="Célula Vinculada 23 2" xfId="53641"/>
    <cellStyle name="Célula Vinculada 24" xfId="2082"/>
    <cellStyle name="Célula Vinculada 24 2" xfId="53642"/>
    <cellStyle name="Célula Vinculada 25" xfId="2083"/>
    <cellStyle name="Célula Vinculada 25 2" xfId="53643"/>
    <cellStyle name="Célula Vinculada 26" xfId="2084"/>
    <cellStyle name="Célula Vinculada 26 10" xfId="53644"/>
    <cellStyle name="Célula Vinculada 26 11" xfId="53645"/>
    <cellStyle name="Célula Vinculada 26 12" xfId="53646"/>
    <cellStyle name="Célula Vinculada 26 13" xfId="53647"/>
    <cellStyle name="Célula Vinculada 26 14" xfId="53648"/>
    <cellStyle name="Célula Vinculada 26 15" xfId="53649"/>
    <cellStyle name="Célula Vinculada 26 16" xfId="53650"/>
    <cellStyle name="Célula Vinculada 26 17" xfId="53651"/>
    <cellStyle name="Célula Vinculada 26 2" xfId="53652"/>
    <cellStyle name="Célula Vinculada 26 3" xfId="53653"/>
    <cellStyle name="Célula Vinculada 26 4" xfId="53654"/>
    <cellStyle name="Célula Vinculada 26 5" xfId="53655"/>
    <cellStyle name="Célula Vinculada 26 6" xfId="53656"/>
    <cellStyle name="Célula Vinculada 26 7" xfId="53657"/>
    <cellStyle name="Célula Vinculada 26 8" xfId="53658"/>
    <cellStyle name="Célula Vinculada 26 9" xfId="53659"/>
    <cellStyle name="Célula Vinculada 27" xfId="2085"/>
    <cellStyle name="Célula Vinculada 27 10" xfId="53660"/>
    <cellStyle name="Célula Vinculada 27 11" xfId="53661"/>
    <cellStyle name="Célula Vinculada 27 12" xfId="53662"/>
    <cellStyle name="Célula Vinculada 27 13" xfId="53663"/>
    <cellStyle name="Célula Vinculada 27 14" xfId="53664"/>
    <cellStyle name="Célula Vinculada 27 15" xfId="53665"/>
    <cellStyle name="Célula Vinculada 27 16" xfId="53666"/>
    <cellStyle name="Célula Vinculada 27 2" xfId="53667"/>
    <cellStyle name="Célula Vinculada 27 3" xfId="53668"/>
    <cellStyle name="Célula Vinculada 27 4" xfId="53669"/>
    <cellStyle name="Célula Vinculada 27 5" xfId="53670"/>
    <cellStyle name="Célula Vinculada 27 6" xfId="53671"/>
    <cellStyle name="Célula Vinculada 27 7" xfId="53672"/>
    <cellStyle name="Célula Vinculada 27 8" xfId="53673"/>
    <cellStyle name="Célula Vinculada 27 9" xfId="53674"/>
    <cellStyle name="Célula Vinculada 28" xfId="2086"/>
    <cellStyle name="Célula Vinculada 28 10" xfId="53675"/>
    <cellStyle name="Célula Vinculada 28 11" xfId="53676"/>
    <cellStyle name="Célula Vinculada 28 12" xfId="53677"/>
    <cellStyle name="Célula Vinculada 28 13" xfId="53678"/>
    <cellStyle name="Célula Vinculada 28 14" xfId="53679"/>
    <cellStyle name="Célula Vinculada 28 15" xfId="53680"/>
    <cellStyle name="Célula Vinculada 28 16" xfId="53681"/>
    <cellStyle name="Célula Vinculada 28 2" xfId="53682"/>
    <cellStyle name="Célula Vinculada 28 3" xfId="53683"/>
    <cellStyle name="Célula Vinculada 28 4" xfId="53684"/>
    <cellStyle name="Célula Vinculada 28 5" xfId="53685"/>
    <cellStyle name="Célula Vinculada 28 6" xfId="53686"/>
    <cellStyle name="Célula Vinculada 28 7" xfId="53687"/>
    <cellStyle name="Célula Vinculada 28 8" xfId="53688"/>
    <cellStyle name="Célula Vinculada 28 9" xfId="53689"/>
    <cellStyle name="Célula Vinculada 29" xfId="53690"/>
    <cellStyle name="Célula Vinculada 29 10" xfId="53691"/>
    <cellStyle name="Célula Vinculada 29 11" xfId="53692"/>
    <cellStyle name="Célula Vinculada 29 12" xfId="53693"/>
    <cellStyle name="Célula Vinculada 29 13" xfId="53694"/>
    <cellStyle name="Célula Vinculada 29 14" xfId="53695"/>
    <cellStyle name="Célula Vinculada 29 15" xfId="53696"/>
    <cellStyle name="Célula Vinculada 29 16" xfId="53697"/>
    <cellStyle name="Célula Vinculada 29 2" xfId="53698"/>
    <cellStyle name="Célula Vinculada 29 3" xfId="53699"/>
    <cellStyle name="Célula Vinculada 29 4" xfId="53700"/>
    <cellStyle name="Célula Vinculada 29 5" xfId="53701"/>
    <cellStyle name="Célula Vinculada 29 6" xfId="53702"/>
    <cellStyle name="Célula Vinculada 29 7" xfId="53703"/>
    <cellStyle name="Célula Vinculada 29 8" xfId="53704"/>
    <cellStyle name="Célula Vinculada 29 9" xfId="53705"/>
    <cellStyle name="Célula Vinculada 3" xfId="2087"/>
    <cellStyle name="Célula Vinculada 3 10" xfId="53706"/>
    <cellStyle name="Célula Vinculada 3 11" xfId="53707"/>
    <cellStyle name="Célula Vinculada 3 12" xfId="53708"/>
    <cellStyle name="Célula Vinculada 3 2" xfId="2088"/>
    <cellStyle name="Célula Vinculada 3 2 2" xfId="53709"/>
    <cellStyle name="Célula Vinculada 3 3" xfId="2089"/>
    <cellStyle name="Célula Vinculada 3 3 2" xfId="53710"/>
    <cellStyle name="Célula Vinculada 3 4" xfId="2090"/>
    <cellStyle name="Célula Vinculada 3 4 2" xfId="53711"/>
    <cellStyle name="Célula Vinculada 3 5" xfId="2091"/>
    <cellStyle name="Célula Vinculada 3 6" xfId="2092"/>
    <cellStyle name="Célula Vinculada 3 7" xfId="2093"/>
    <cellStyle name="Célula Vinculada 3 8" xfId="2094"/>
    <cellStyle name="Célula Vinculada 3 9" xfId="2095"/>
    <cellStyle name="Célula Vinculada 30" xfId="53712"/>
    <cellStyle name="Célula Vinculada 31" xfId="53713"/>
    <cellStyle name="Célula Vinculada 32" xfId="53714"/>
    <cellStyle name="Célula Vinculada 33" xfId="53715"/>
    <cellStyle name="Célula Vinculada 34" xfId="53716"/>
    <cellStyle name="Célula Vinculada 35" xfId="53717"/>
    <cellStyle name="Célula Vinculada 36" xfId="53718"/>
    <cellStyle name="Célula Vinculada 37" xfId="53719"/>
    <cellStyle name="Célula Vinculada 38" xfId="53720"/>
    <cellStyle name="Célula Vinculada 39" xfId="53721"/>
    <cellStyle name="Célula Vinculada 4" xfId="2096"/>
    <cellStyle name="Célula Vinculada 4 10" xfId="53722"/>
    <cellStyle name="Célula Vinculada 4 11" xfId="53723"/>
    <cellStyle name="Célula Vinculada 4 12" xfId="53724"/>
    <cellStyle name="Célula Vinculada 4 2" xfId="2097"/>
    <cellStyle name="Célula Vinculada 4 2 2" xfId="53725"/>
    <cellStyle name="Célula Vinculada 4 3" xfId="2098"/>
    <cellStyle name="Célula Vinculada 4 3 2" xfId="53726"/>
    <cellStyle name="Célula Vinculada 4 4" xfId="2099"/>
    <cellStyle name="Célula Vinculada 4 4 2" xfId="53727"/>
    <cellStyle name="Célula Vinculada 4 5" xfId="2100"/>
    <cellStyle name="Célula Vinculada 4 6" xfId="2101"/>
    <cellStyle name="Célula Vinculada 4 7" xfId="2102"/>
    <cellStyle name="Célula Vinculada 4 8" xfId="2103"/>
    <cellStyle name="Célula Vinculada 4 9" xfId="2104"/>
    <cellStyle name="Célula Vinculada 40" xfId="53728"/>
    <cellStyle name="Célula Vinculada 41" xfId="53729"/>
    <cellStyle name="Célula Vinculada 42" xfId="53730"/>
    <cellStyle name="Célula Vinculada 43" xfId="53731"/>
    <cellStyle name="Célula Vinculada 44" xfId="53732"/>
    <cellStyle name="Célula Vinculada 45" xfId="53733"/>
    <cellStyle name="Célula Vinculada 46" xfId="53734"/>
    <cellStyle name="Célula Vinculada 47" xfId="53735"/>
    <cellStyle name="Célula Vinculada 48" xfId="53736"/>
    <cellStyle name="Célula Vinculada 49" xfId="53737"/>
    <cellStyle name="Célula Vinculada 5" xfId="2105"/>
    <cellStyle name="Célula Vinculada 5 2" xfId="2106"/>
    <cellStyle name="Célula Vinculada 5 3" xfId="2107"/>
    <cellStyle name="Célula Vinculada 5 4" xfId="2108"/>
    <cellStyle name="Célula Vinculada 5 5" xfId="2109"/>
    <cellStyle name="Célula Vinculada 5 6" xfId="2110"/>
    <cellStyle name="Célula Vinculada 5 7" xfId="2111"/>
    <cellStyle name="Célula Vinculada 5 8" xfId="2112"/>
    <cellStyle name="Célula Vinculada 5 9" xfId="2113"/>
    <cellStyle name="Célula Vinculada 50" xfId="53738"/>
    <cellStyle name="Célula Vinculada 51" xfId="53739"/>
    <cellStyle name="Célula Vinculada 52" xfId="53740"/>
    <cellStyle name="Célula Vinculada 53" xfId="53741"/>
    <cellStyle name="Célula Vinculada 54" xfId="53742"/>
    <cellStyle name="Célula Vinculada 55" xfId="53743"/>
    <cellStyle name="Célula Vinculada 56" xfId="53744"/>
    <cellStyle name="Célula Vinculada 57" xfId="53745"/>
    <cellStyle name="Célula Vinculada 58" xfId="53746"/>
    <cellStyle name="Célula Vinculada 59" xfId="53747"/>
    <cellStyle name="Célula Vinculada 6" xfId="2114"/>
    <cellStyle name="Célula Vinculada 6 2" xfId="2115"/>
    <cellStyle name="Célula Vinculada 6 3" xfId="2116"/>
    <cellStyle name="Célula Vinculada 6 4" xfId="2117"/>
    <cellStyle name="Célula Vinculada 6 5" xfId="2118"/>
    <cellStyle name="Célula Vinculada 6 6" xfId="2119"/>
    <cellStyle name="Célula Vinculada 6 7" xfId="2120"/>
    <cellStyle name="Célula Vinculada 6 8" xfId="2121"/>
    <cellStyle name="Célula Vinculada 6 9" xfId="2122"/>
    <cellStyle name="Célula Vinculada 60" xfId="53748"/>
    <cellStyle name="Célula Vinculada 61" xfId="53749"/>
    <cellStyle name="Célula Vinculada 62" xfId="53750"/>
    <cellStyle name="Célula Vinculada 63" xfId="53751"/>
    <cellStyle name="Célula Vinculada 64" xfId="53752"/>
    <cellStyle name="Célula Vinculada 65" xfId="53753"/>
    <cellStyle name="Célula Vinculada 66" xfId="53754"/>
    <cellStyle name="Célula Vinculada 67" xfId="53755"/>
    <cellStyle name="Célula Vinculada 68" xfId="53756"/>
    <cellStyle name="Célula Vinculada 69" xfId="53757"/>
    <cellStyle name="Célula Vinculada 7" xfId="2123"/>
    <cellStyle name="Célula Vinculada 7 2" xfId="2124"/>
    <cellStyle name="Célula Vinculada 7 3" xfId="2125"/>
    <cellStyle name="Célula Vinculada 7 4" xfId="2126"/>
    <cellStyle name="Célula Vinculada 7 5" xfId="2127"/>
    <cellStyle name="Célula Vinculada 7 6" xfId="2128"/>
    <cellStyle name="Célula Vinculada 7 7" xfId="2129"/>
    <cellStyle name="Célula Vinculada 7 8" xfId="2130"/>
    <cellStyle name="Célula Vinculada 7 9" xfId="2131"/>
    <cellStyle name="Célula Vinculada 70" xfId="53758"/>
    <cellStyle name="Célula Vinculada 71" xfId="53759"/>
    <cellStyle name="Célula Vinculada 72" xfId="53760"/>
    <cellStyle name="Célula Vinculada 73" xfId="53761"/>
    <cellStyle name="Célula Vinculada 74" xfId="53762"/>
    <cellStyle name="Célula Vinculada 75" xfId="53763"/>
    <cellStyle name="Célula Vinculada 76" xfId="53764"/>
    <cellStyle name="Célula Vinculada 77" xfId="53765"/>
    <cellStyle name="Célula Vinculada 78" xfId="53766"/>
    <cellStyle name="Célula Vinculada 79" xfId="53767"/>
    <cellStyle name="Célula Vinculada 8" xfId="2132"/>
    <cellStyle name="Célula Vinculada 8 2" xfId="2133"/>
    <cellStyle name="Célula Vinculada 8 3" xfId="2134"/>
    <cellStyle name="Célula Vinculada 8 4" xfId="2135"/>
    <cellStyle name="Célula Vinculada 8 5" xfId="2136"/>
    <cellStyle name="Célula Vinculada 8 6" xfId="2137"/>
    <cellStyle name="Célula Vinculada 8 7" xfId="2138"/>
    <cellStyle name="Célula Vinculada 8 8" xfId="2139"/>
    <cellStyle name="Célula Vinculada 8 9" xfId="2140"/>
    <cellStyle name="Célula Vinculada 80" xfId="53768"/>
    <cellStyle name="Célula Vinculada 81" xfId="53769"/>
    <cellStyle name="Célula Vinculada 82" xfId="53770"/>
    <cellStyle name="Célula Vinculada 83" xfId="53771"/>
    <cellStyle name="Célula Vinculada 84" xfId="53772"/>
    <cellStyle name="Célula Vinculada 85" xfId="53773"/>
    <cellStyle name="Célula Vinculada 86" xfId="53774"/>
    <cellStyle name="Célula Vinculada 87" xfId="53775"/>
    <cellStyle name="Célula Vinculada 88" xfId="53776"/>
    <cellStyle name="Célula Vinculada 89" xfId="53777"/>
    <cellStyle name="Célula Vinculada 9" xfId="2141"/>
    <cellStyle name="Célula Vinculada 9 2" xfId="2142"/>
    <cellStyle name="Célula Vinculada 9 3" xfId="2143"/>
    <cellStyle name="Célula Vinculada 9 4" xfId="2144"/>
    <cellStyle name="Célula Vinculada 9 5" xfId="2145"/>
    <cellStyle name="Célula Vinculada 9 6" xfId="2146"/>
    <cellStyle name="Célula Vinculada 9 7" xfId="2147"/>
    <cellStyle name="Célula Vinculada 9 8" xfId="2148"/>
    <cellStyle name="Célula Vinculada 9 9" xfId="2149"/>
    <cellStyle name="Célula Vinculada 90" xfId="53778"/>
    <cellStyle name="Célula Vinculada 91" xfId="53779"/>
    <cellStyle name="Célula Vinculada 92" xfId="53780"/>
    <cellStyle name="Célula Vinculada 93" xfId="53781"/>
    <cellStyle name="Célula Vinculada 94" xfId="53782"/>
    <cellStyle name="Célula Vinculada 95" xfId="53783"/>
    <cellStyle name="Célula Vinculada 96" xfId="53784"/>
    <cellStyle name="Célula Vinculada 97" xfId="53785"/>
    <cellStyle name="Célula Vinculada 98" xfId="53786"/>
    <cellStyle name="Célula Vinculada 99" xfId="53787"/>
    <cellStyle name="Data" xfId="53788"/>
    <cellStyle name="Ênfase1 10" xfId="2150"/>
    <cellStyle name="Ênfase1 10 2" xfId="53789"/>
    <cellStyle name="Ênfase1 100" xfId="53790"/>
    <cellStyle name="Ênfase1 101" xfId="53791"/>
    <cellStyle name="Ênfase1 102" xfId="53792"/>
    <cellStyle name="Ênfase1 103" xfId="53793"/>
    <cellStyle name="Ênfase1 104" xfId="53794"/>
    <cellStyle name="Ênfase1 105" xfId="53795"/>
    <cellStyle name="Ênfase1 106" xfId="53796"/>
    <cellStyle name="Ênfase1 107" xfId="53797"/>
    <cellStyle name="Ênfase1 108" xfId="53798"/>
    <cellStyle name="Ênfase1 109" xfId="53799"/>
    <cellStyle name="Ênfase1 11" xfId="2151"/>
    <cellStyle name="Ênfase1 11 2" xfId="53800"/>
    <cellStyle name="Ênfase1 110" xfId="53801"/>
    <cellStyle name="Ênfase1 111" xfId="53802"/>
    <cellStyle name="Ênfase1 112" xfId="53803"/>
    <cellStyle name="Ênfase1 113" xfId="53804"/>
    <cellStyle name="Ênfase1 114" xfId="53805"/>
    <cellStyle name="Ênfase1 115" xfId="53806"/>
    <cellStyle name="Ênfase1 116" xfId="53807"/>
    <cellStyle name="Ênfase1 117" xfId="53808"/>
    <cellStyle name="Ênfase1 118" xfId="53809"/>
    <cellStyle name="Ênfase1 119" xfId="53810"/>
    <cellStyle name="Ênfase1 12" xfId="2152"/>
    <cellStyle name="Ênfase1 12 2" xfId="53811"/>
    <cellStyle name="Ênfase1 120" xfId="53812"/>
    <cellStyle name="Ênfase1 121" xfId="53813"/>
    <cellStyle name="Ênfase1 122" xfId="53814"/>
    <cellStyle name="Ênfase1 123" xfId="53815"/>
    <cellStyle name="Ênfase1 124" xfId="53816"/>
    <cellStyle name="Ênfase1 125" xfId="53817"/>
    <cellStyle name="Ênfase1 126" xfId="53818"/>
    <cellStyle name="Ênfase1 127" xfId="53819"/>
    <cellStyle name="Ênfase1 128" xfId="53820"/>
    <cellStyle name="Ênfase1 129" xfId="53821"/>
    <cellStyle name="Ênfase1 13" xfId="2153"/>
    <cellStyle name="Ênfase1 13 2" xfId="53822"/>
    <cellStyle name="Ênfase1 130" xfId="53823"/>
    <cellStyle name="Ênfase1 131" xfId="53824"/>
    <cellStyle name="Ênfase1 132" xfId="53825"/>
    <cellStyle name="Ênfase1 133" xfId="53826"/>
    <cellStyle name="Ênfase1 134" xfId="53827"/>
    <cellStyle name="Ênfase1 135" xfId="53828"/>
    <cellStyle name="Ênfase1 136" xfId="53829"/>
    <cellStyle name="Ênfase1 137" xfId="53830"/>
    <cellStyle name="Ênfase1 138" xfId="53831"/>
    <cellStyle name="Ênfase1 139" xfId="53832"/>
    <cellStyle name="Ênfase1 14" xfId="2154"/>
    <cellStyle name="Ênfase1 140" xfId="53833"/>
    <cellStyle name="Ênfase1 141" xfId="53834"/>
    <cellStyle name="Ênfase1 142" xfId="53835"/>
    <cellStyle name="Ênfase1 143" xfId="53836"/>
    <cellStyle name="Ênfase1 144" xfId="53837"/>
    <cellStyle name="Ênfase1 145" xfId="53838"/>
    <cellStyle name="Ênfase1 146" xfId="53839"/>
    <cellStyle name="Ênfase1 147" xfId="53840"/>
    <cellStyle name="Ênfase1 148" xfId="53841"/>
    <cellStyle name="Ênfase1 149" xfId="53842"/>
    <cellStyle name="Ênfase1 15" xfId="2155"/>
    <cellStyle name="Ênfase1 15 2" xfId="53843"/>
    <cellStyle name="Ênfase1 15 3" xfId="53844"/>
    <cellStyle name="Ênfase1 150" xfId="53845"/>
    <cellStyle name="Ênfase1 151" xfId="53846"/>
    <cellStyle name="Ênfase1 152" xfId="53847"/>
    <cellStyle name="Ênfase1 153" xfId="53848"/>
    <cellStyle name="Ênfase1 154" xfId="53849"/>
    <cellStyle name="Ênfase1 155" xfId="53850"/>
    <cellStyle name="Ênfase1 156" xfId="53851"/>
    <cellStyle name="Ênfase1 157" xfId="53852"/>
    <cellStyle name="Ênfase1 158" xfId="53853"/>
    <cellStyle name="Ênfase1 159" xfId="53854"/>
    <cellStyle name="Ênfase1 16" xfId="2156"/>
    <cellStyle name="Ênfase1 16 2" xfId="53855"/>
    <cellStyle name="Ênfase1 16 3" xfId="53856"/>
    <cellStyle name="Ênfase1 160" xfId="53857"/>
    <cellStyle name="Ênfase1 161" xfId="53858"/>
    <cellStyle name="Ênfase1 162" xfId="53859"/>
    <cellStyle name="Ênfase1 163" xfId="53860"/>
    <cellStyle name="Ênfase1 164" xfId="53861"/>
    <cellStyle name="Ênfase1 165" xfId="53862"/>
    <cellStyle name="Ênfase1 166" xfId="53863"/>
    <cellStyle name="Ênfase1 167" xfId="53864"/>
    <cellStyle name="Ênfase1 168" xfId="53865"/>
    <cellStyle name="Ênfase1 169" xfId="53866"/>
    <cellStyle name="Ênfase1 17" xfId="2157"/>
    <cellStyle name="Ênfase1 17 2" xfId="53867"/>
    <cellStyle name="Ênfase1 17 3" xfId="53868"/>
    <cellStyle name="Ênfase1 170" xfId="53869"/>
    <cellStyle name="Ênfase1 171" xfId="53870"/>
    <cellStyle name="Ênfase1 172" xfId="53871"/>
    <cellStyle name="Ênfase1 173" xfId="53872"/>
    <cellStyle name="Ênfase1 174" xfId="53873"/>
    <cellStyle name="Ênfase1 175" xfId="53874"/>
    <cellStyle name="Ênfase1 176" xfId="53875"/>
    <cellStyle name="Ênfase1 177" xfId="53876"/>
    <cellStyle name="Ênfase1 178" xfId="53877"/>
    <cellStyle name="Ênfase1 179" xfId="53878"/>
    <cellStyle name="Ênfase1 18" xfId="2158"/>
    <cellStyle name="Ênfase1 18 2" xfId="53879"/>
    <cellStyle name="Ênfase1 18 3" xfId="53880"/>
    <cellStyle name="Ênfase1 180" xfId="53881"/>
    <cellStyle name="Ênfase1 181" xfId="53882"/>
    <cellStyle name="Ênfase1 182" xfId="53883"/>
    <cellStyle name="Ênfase1 183" xfId="53884"/>
    <cellStyle name="Ênfase1 184" xfId="53885"/>
    <cellStyle name="Ênfase1 185" xfId="53886"/>
    <cellStyle name="Ênfase1 186" xfId="53887"/>
    <cellStyle name="Ênfase1 187" xfId="53888"/>
    <cellStyle name="Ênfase1 188" xfId="53889"/>
    <cellStyle name="Ênfase1 189" xfId="53890"/>
    <cellStyle name="Ênfase1 19" xfId="2159"/>
    <cellStyle name="Ênfase1 19 2" xfId="53891"/>
    <cellStyle name="Ênfase1 19 3" xfId="53892"/>
    <cellStyle name="Ênfase1 190" xfId="53893"/>
    <cellStyle name="Ênfase1 2" xfId="2160"/>
    <cellStyle name="Ênfase1 2 10" xfId="53894"/>
    <cellStyle name="Ênfase1 2 10 2" xfId="53895"/>
    <cellStyle name="Ênfase1 2 10 3" xfId="53896"/>
    <cellStyle name="Ênfase1 2 10 4" xfId="53897"/>
    <cellStyle name="Ênfase1 2 10 5" xfId="53898"/>
    <cellStyle name="Ênfase1 2 10 6" xfId="53899"/>
    <cellStyle name="Ênfase1 2 10 7" xfId="53900"/>
    <cellStyle name="Ênfase1 2 11" xfId="53901"/>
    <cellStyle name="Ênfase1 2 11 2" xfId="53902"/>
    <cellStyle name="Ênfase1 2 11 3" xfId="53903"/>
    <cellStyle name="Ênfase1 2 11 4" xfId="53904"/>
    <cellStyle name="Ênfase1 2 11 5" xfId="53905"/>
    <cellStyle name="Ênfase1 2 11 6" xfId="53906"/>
    <cellStyle name="Ênfase1 2 11 7" xfId="53907"/>
    <cellStyle name="Ênfase1 2 12" xfId="53908"/>
    <cellStyle name="Ênfase1 2 13" xfId="53909"/>
    <cellStyle name="Ênfase1 2 14" xfId="53910"/>
    <cellStyle name="Ênfase1 2 15" xfId="53911"/>
    <cellStyle name="Ênfase1 2 16" xfId="53912"/>
    <cellStyle name="Ênfase1 2 17" xfId="53913"/>
    <cellStyle name="Ênfase1 2 18" xfId="53914"/>
    <cellStyle name="Ênfase1 2 19" xfId="53915"/>
    <cellStyle name="Ênfase1 2 2" xfId="53916"/>
    <cellStyle name="Ênfase1 2 20" xfId="53917"/>
    <cellStyle name="Ênfase1 2 21" xfId="53918"/>
    <cellStyle name="Ênfase1 2 22" xfId="53919"/>
    <cellStyle name="Ênfase1 2 23" xfId="53920"/>
    <cellStyle name="Ênfase1 2 24" xfId="53921"/>
    <cellStyle name="Ênfase1 2 25" xfId="53922"/>
    <cellStyle name="Ênfase1 2 26" xfId="53923"/>
    <cellStyle name="Ênfase1 2 27" xfId="53924"/>
    <cellStyle name="Ênfase1 2 28" xfId="53925"/>
    <cellStyle name="Ênfase1 2 29" xfId="53926"/>
    <cellStyle name="Ênfase1 2 3" xfId="53927"/>
    <cellStyle name="Ênfase1 2 30" xfId="53928"/>
    <cellStyle name="Ênfase1 2 31" xfId="53929"/>
    <cellStyle name="Ênfase1 2 32" xfId="53930"/>
    <cellStyle name="Ênfase1 2 33" xfId="53931"/>
    <cellStyle name="Ênfase1 2 34" xfId="53932"/>
    <cellStyle name="Ênfase1 2 35" xfId="53933"/>
    <cellStyle name="Ênfase1 2 4" xfId="53934"/>
    <cellStyle name="Ênfase1 2 5" xfId="53935"/>
    <cellStyle name="Ênfase1 2 6" xfId="53936"/>
    <cellStyle name="Ênfase1 2 7" xfId="53937"/>
    <cellStyle name="Ênfase1 2 8" xfId="53938"/>
    <cellStyle name="Ênfase1 2 8 2" xfId="53939"/>
    <cellStyle name="Ênfase1 2 8 3" xfId="53940"/>
    <cellStyle name="Ênfase1 2 8 4" xfId="53941"/>
    <cellStyle name="Ênfase1 2 8 5" xfId="53942"/>
    <cellStyle name="Ênfase1 2 8 6" xfId="53943"/>
    <cellStyle name="Ênfase1 2 8 7" xfId="53944"/>
    <cellStyle name="Ênfase1 2 9" xfId="53945"/>
    <cellStyle name="Ênfase1 2 9 2" xfId="53946"/>
    <cellStyle name="Ênfase1 2 9 3" xfId="53947"/>
    <cellStyle name="Ênfase1 2 9 4" xfId="53948"/>
    <cellStyle name="Ênfase1 2 9 5" xfId="53949"/>
    <cellStyle name="Ênfase1 2 9 6" xfId="53950"/>
    <cellStyle name="Ênfase1 2 9 7" xfId="53951"/>
    <cellStyle name="Ênfase1 20" xfId="2161"/>
    <cellStyle name="Ênfase1 20 2" xfId="53952"/>
    <cellStyle name="Ênfase1 20 3" xfId="53953"/>
    <cellStyle name="Ênfase1 21" xfId="2162"/>
    <cellStyle name="Ênfase1 22" xfId="2163"/>
    <cellStyle name="Ênfase1 23" xfId="53954"/>
    <cellStyle name="Ênfase1 24" xfId="53955"/>
    <cellStyle name="Ênfase1 24 2" xfId="53956"/>
    <cellStyle name="Ênfase1 25" xfId="53957"/>
    <cellStyle name="Ênfase1 25 2" xfId="53958"/>
    <cellStyle name="Ênfase1 26" xfId="53959"/>
    <cellStyle name="Ênfase1 26 10" xfId="53960"/>
    <cellStyle name="Ênfase1 26 11" xfId="53961"/>
    <cellStyle name="Ênfase1 26 12" xfId="53962"/>
    <cellStyle name="Ênfase1 26 13" xfId="53963"/>
    <cellStyle name="Ênfase1 26 14" xfId="53964"/>
    <cellStyle name="Ênfase1 26 15" xfId="53965"/>
    <cellStyle name="Ênfase1 26 16" xfId="53966"/>
    <cellStyle name="Ênfase1 26 2" xfId="53967"/>
    <cellStyle name="Ênfase1 26 3" xfId="53968"/>
    <cellStyle name="Ênfase1 26 4" xfId="53969"/>
    <cellStyle name="Ênfase1 26 5" xfId="53970"/>
    <cellStyle name="Ênfase1 26 6" xfId="53971"/>
    <cellStyle name="Ênfase1 26 7" xfId="53972"/>
    <cellStyle name="Ênfase1 26 8" xfId="53973"/>
    <cellStyle name="Ênfase1 26 9" xfId="53974"/>
    <cellStyle name="Ênfase1 27" xfId="53975"/>
    <cellStyle name="Ênfase1 27 10" xfId="53976"/>
    <cellStyle name="Ênfase1 27 11" xfId="53977"/>
    <cellStyle name="Ênfase1 27 12" xfId="53978"/>
    <cellStyle name="Ênfase1 27 13" xfId="53979"/>
    <cellStyle name="Ênfase1 27 14" xfId="53980"/>
    <cellStyle name="Ênfase1 27 15" xfId="53981"/>
    <cellStyle name="Ênfase1 27 16" xfId="53982"/>
    <cellStyle name="Ênfase1 27 2" xfId="53983"/>
    <cellStyle name="Ênfase1 27 3" xfId="53984"/>
    <cellStyle name="Ênfase1 27 4" xfId="53985"/>
    <cellStyle name="Ênfase1 27 5" xfId="53986"/>
    <cellStyle name="Ênfase1 27 6" xfId="53987"/>
    <cellStyle name="Ênfase1 27 7" xfId="53988"/>
    <cellStyle name="Ênfase1 27 8" xfId="53989"/>
    <cellStyle name="Ênfase1 27 9" xfId="53990"/>
    <cellStyle name="Ênfase1 28" xfId="53991"/>
    <cellStyle name="Ênfase1 28 10" xfId="53992"/>
    <cellStyle name="Ênfase1 28 11" xfId="53993"/>
    <cellStyle name="Ênfase1 28 12" xfId="53994"/>
    <cellStyle name="Ênfase1 28 13" xfId="53995"/>
    <cellStyle name="Ênfase1 28 14" xfId="53996"/>
    <cellStyle name="Ênfase1 28 15" xfId="53997"/>
    <cellStyle name="Ênfase1 28 16" xfId="53998"/>
    <cellStyle name="Ênfase1 28 2" xfId="53999"/>
    <cellStyle name="Ênfase1 28 3" xfId="54000"/>
    <cellStyle name="Ênfase1 28 4" xfId="54001"/>
    <cellStyle name="Ênfase1 28 5" xfId="54002"/>
    <cellStyle name="Ênfase1 28 6" xfId="54003"/>
    <cellStyle name="Ênfase1 28 7" xfId="54004"/>
    <cellStyle name="Ênfase1 28 8" xfId="54005"/>
    <cellStyle name="Ênfase1 28 9" xfId="54006"/>
    <cellStyle name="Ênfase1 29" xfId="54007"/>
    <cellStyle name="Ênfase1 29 10" xfId="54008"/>
    <cellStyle name="Ênfase1 29 11" xfId="54009"/>
    <cellStyle name="Ênfase1 29 12" xfId="54010"/>
    <cellStyle name="Ênfase1 29 13" xfId="54011"/>
    <cellStyle name="Ênfase1 29 14" xfId="54012"/>
    <cellStyle name="Ênfase1 29 15" xfId="54013"/>
    <cellStyle name="Ênfase1 29 16" xfId="54014"/>
    <cellStyle name="Ênfase1 29 2" xfId="54015"/>
    <cellStyle name="Ênfase1 29 3" xfId="54016"/>
    <cellStyle name="Ênfase1 29 4" xfId="54017"/>
    <cellStyle name="Ênfase1 29 5" xfId="54018"/>
    <cellStyle name="Ênfase1 29 6" xfId="54019"/>
    <cellStyle name="Ênfase1 29 7" xfId="54020"/>
    <cellStyle name="Ênfase1 29 8" xfId="54021"/>
    <cellStyle name="Ênfase1 29 9" xfId="54022"/>
    <cellStyle name="Ênfase1 3" xfId="2164"/>
    <cellStyle name="Ênfase1 3 10" xfId="54023"/>
    <cellStyle name="Ênfase1 3 11" xfId="54024"/>
    <cellStyle name="Ênfase1 3 2" xfId="54025"/>
    <cellStyle name="Ênfase1 3 3" xfId="54026"/>
    <cellStyle name="Ênfase1 3 4" xfId="54027"/>
    <cellStyle name="Ênfase1 3 5" xfId="54028"/>
    <cellStyle name="Ênfase1 3 6" xfId="54029"/>
    <cellStyle name="Ênfase1 3 7" xfId="54030"/>
    <cellStyle name="Ênfase1 3 8" xfId="54031"/>
    <cellStyle name="Ênfase1 3 9" xfId="54032"/>
    <cellStyle name="Ênfase1 30" xfId="54033"/>
    <cellStyle name="Ênfase1 31" xfId="54034"/>
    <cellStyle name="Ênfase1 32" xfId="54035"/>
    <cellStyle name="Ênfase1 33" xfId="54036"/>
    <cellStyle name="Ênfase1 34" xfId="54037"/>
    <cellStyle name="Ênfase1 35" xfId="54038"/>
    <cellStyle name="Ênfase1 36" xfId="54039"/>
    <cellStyle name="Ênfase1 37" xfId="54040"/>
    <cellStyle name="Ênfase1 38" xfId="54041"/>
    <cellStyle name="Ênfase1 39" xfId="54042"/>
    <cellStyle name="Ênfase1 4" xfId="2165"/>
    <cellStyle name="Ênfase1 4 10" xfId="54043"/>
    <cellStyle name="Ênfase1 4 11" xfId="54044"/>
    <cellStyle name="Ênfase1 4 2" xfId="54045"/>
    <cellStyle name="Ênfase1 4 3" xfId="54046"/>
    <cellStyle name="Ênfase1 4 4" xfId="54047"/>
    <cellStyle name="Ênfase1 4 5" xfId="54048"/>
    <cellStyle name="Ênfase1 4 6" xfId="54049"/>
    <cellStyle name="Ênfase1 4 7" xfId="54050"/>
    <cellStyle name="Ênfase1 4 8" xfId="54051"/>
    <cellStyle name="Ênfase1 4 9" xfId="54052"/>
    <cellStyle name="Ênfase1 40" xfId="54053"/>
    <cellStyle name="Ênfase1 41" xfId="54054"/>
    <cellStyle name="Ênfase1 42" xfId="54055"/>
    <cellStyle name="Ênfase1 43" xfId="54056"/>
    <cellStyle name="Ênfase1 44" xfId="54057"/>
    <cellStyle name="Ênfase1 45" xfId="54058"/>
    <cellStyle name="Ênfase1 46" xfId="54059"/>
    <cellStyle name="Ênfase1 47" xfId="54060"/>
    <cellStyle name="Ênfase1 48" xfId="54061"/>
    <cellStyle name="Ênfase1 49" xfId="54062"/>
    <cellStyle name="Ênfase1 5" xfId="2166"/>
    <cellStyle name="Ênfase1 5 2" xfId="54063"/>
    <cellStyle name="Ênfase1 5 3" xfId="54064"/>
    <cellStyle name="Ênfase1 5 4" xfId="54065"/>
    <cellStyle name="Ênfase1 50" xfId="54066"/>
    <cellStyle name="Ênfase1 51" xfId="54067"/>
    <cellStyle name="Ênfase1 52" xfId="54068"/>
    <cellStyle name="Ênfase1 53" xfId="54069"/>
    <cellStyle name="Ênfase1 54" xfId="54070"/>
    <cellStyle name="Ênfase1 55" xfId="54071"/>
    <cellStyle name="Ênfase1 56" xfId="54072"/>
    <cellStyle name="Ênfase1 57" xfId="54073"/>
    <cellStyle name="Ênfase1 58" xfId="54074"/>
    <cellStyle name="Ênfase1 59" xfId="54075"/>
    <cellStyle name="Ênfase1 6" xfId="2167"/>
    <cellStyle name="Ênfase1 6 2" xfId="54076"/>
    <cellStyle name="Ênfase1 6 3" xfId="54077"/>
    <cellStyle name="Ênfase1 6 4" xfId="54078"/>
    <cellStyle name="Ênfase1 60" xfId="54079"/>
    <cellStyle name="Ênfase1 61" xfId="54080"/>
    <cellStyle name="Ênfase1 62" xfId="54081"/>
    <cellStyle name="Ênfase1 63" xfId="54082"/>
    <cellStyle name="Ênfase1 64" xfId="54083"/>
    <cellStyle name="Ênfase1 65" xfId="54084"/>
    <cellStyle name="Ênfase1 66" xfId="54085"/>
    <cellStyle name="Ênfase1 67" xfId="54086"/>
    <cellStyle name="Ênfase1 68" xfId="54087"/>
    <cellStyle name="Ênfase1 69" xfId="54088"/>
    <cellStyle name="Ênfase1 7" xfId="2168"/>
    <cellStyle name="Ênfase1 7 2" xfId="54089"/>
    <cellStyle name="Ênfase1 7 3" xfId="54090"/>
    <cellStyle name="Ênfase1 7 4" xfId="54091"/>
    <cellStyle name="Ênfase1 70" xfId="54092"/>
    <cellStyle name="Ênfase1 71" xfId="54093"/>
    <cellStyle name="Ênfase1 72" xfId="54094"/>
    <cellStyle name="Ênfase1 73" xfId="54095"/>
    <cellStyle name="Ênfase1 74" xfId="54096"/>
    <cellStyle name="Ênfase1 75" xfId="54097"/>
    <cellStyle name="Ênfase1 76" xfId="54098"/>
    <cellStyle name="Ênfase1 77" xfId="54099"/>
    <cellStyle name="Ênfase1 78" xfId="54100"/>
    <cellStyle name="Ênfase1 79" xfId="54101"/>
    <cellStyle name="Ênfase1 8" xfId="2169"/>
    <cellStyle name="Ênfase1 8 2" xfId="54102"/>
    <cellStyle name="Ênfase1 8 3" xfId="54103"/>
    <cellStyle name="Ênfase1 8 4" xfId="54104"/>
    <cellStyle name="Ênfase1 80" xfId="54105"/>
    <cellStyle name="Ênfase1 81" xfId="54106"/>
    <cellStyle name="Ênfase1 82" xfId="54107"/>
    <cellStyle name="Ênfase1 83" xfId="54108"/>
    <cellStyle name="Ênfase1 84" xfId="54109"/>
    <cellStyle name="Ênfase1 85" xfId="54110"/>
    <cellStyle name="Ênfase1 86" xfId="54111"/>
    <cellStyle name="Ênfase1 87" xfId="54112"/>
    <cellStyle name="Ênfase1 88" xfId="54113"/>
    <cellStyle name="Ênfase1 89" xfId="54114"/>
    <cellStyle name="Ênfase1 9" xfId="2170"/>
    <cellStyle name="Ênfase1 90" xfId="54115"/>
    <cellStyle name="Ênfase1 91" xfId="54116"/>
    <cellStyle name="Ênfase1 92" xfId="54117"/>
    <cellStyle name="Ênfase1 93" xfId="54118"/>
    <cellStyle name="Ênfase1 94" xfId="54119"/>
    <cellStyle name="Ênfase1 95" xfId="54120"/>
    <cellStyle name="Ênfase1 96" xfId="54121"/>
    <cellStyle name="Ênfase1 97" xfId="54122"/>
    <cellStyle name="Ênfase1 98" xfId="54123"/>
    <cellStyle name="Ênfase1 99" xfId="54124"/>
    <cellStyle name="Ênfase2 10" xfId="2171"/>
    <cellStyle name="Ênfase2 10 2" xfId="54125"/>
    <cellStyle name="Ênfase2 100" xfId="54126"/>
    <cellStyle name="Ênfase2 101" xfId="54127"/>
    <cellStyle name="Ênfase2 102" xfId="54128"/>
    <cellStyle name="Ênfase2 103" xfId="54129"/>
    <cellStyle name="Ênfase2 104" xfId="54130"/>
    <cellStyle name="Ênfase2 105" xfId="54131"/>
    <cellStyle name="Ênfase2 106" xfId="54132"/>
    <cellStyle name="Ênfase2 107" xfId="54133"/>
    <cellStyle name="Ênfase2 108" xfId="54134"/>
    <cellStyle name="Ênfase2 109" xfId="54135"/>
    <cellStyle name="Ênfase2 11" xfId="2172"/>
    <cellStyle name="Ênfase2 11 2" xfId="54136"/>
    <cellStyle name="Ênfase2 110" xfId="54137"/>
    <cellStyle name="Ênfase2 111" xfId="54138"/>
    <cellStyle name="Ênfase2 112" xfId="54139"/>
    <cellStyle name="Ênfase2 113" xfId="54140"/>
    <cellStyle name="Ênfase2 114" xfId="54141"/>
    <cellStyle name="Ênfase2 115" xfId="54142"/>
    <cellStyle name="Ênfase2 116" xfId="54143"/>
    <cellStyle name="Ênfase2 117" xfId="54144"/>
    <cellStyle name="Ênfase2 118" xfId="54145"/>
    <cellStyle name="Ênfase2 119" xfId="54146"/>
    <cellStyle name="Ênfase2 12" xfId="2173"/>
    <cellStyle name="Ênfase2 12 2" xfId="54147"/>
    <cellStyle name="Ênfase2 120" xfId="54148"/>
    <cellStyle name="Ênfase2 121" xfId="54149"/>
    <cellStyle name="Ênfase2 122" xfId="54150"/>
    <cellStyle name="Ênfase2 123" xfId="54151"/>
    <cellStyle name="Ênfase2 124" xfId="54152"/>
    <cellStyle name="Ênfase2 125" xfId="54153"/>
    <cellStyle name="Ênfase2 126" xfId="54154"/>
    <cellStyle name="Ênfase2 127" xfId="54155"/>
    <cellStyle name="Ênfase2 128" xfId="54156"/>
    <cellStyle name="Ênfase2 129" xfId="54157"/>
    <cellStyle name="Ênfase2 13" xfId="2174"/>
    <cellStyle name="Ênfase2 13 2" xfId="54158"/>
    <cellStyle name="Ênfase2 130" xfId="54159"/>
    <cellStyle name="Ênfase2 131" xfId="54160"/>
    <cellStyle name="Ênfase2 132" xfId="54161"/>
    <cellStyle name="Ênfase2 133" xfId="54162"/>
    <cellStyle name="Ênfase2 134" xfId="54163"/>
    <cellStyle name="Ênfase2 135" xfId="54164"/>
    <cellStyle name="Ênfase2 136" xfId="54165"/>
    <cellStyle name="Ênfase2 137" xfId="54166"/>
    <cellStyle name="Ênfase2 138" xfId="54167"/>
    <cellStyle name="Ênfase2 139" xfId="54168"/>
    <cellStyle name="Ênfase2 14" xfId="2175"/>
    <cellStyle name="Ênfase2 140" xfId="54169"/>
    <cellStyle name="Ênfase2 141" xfId="54170"/>
    <cellStyle name="Ênfase2 142" xfId="54171"/>
    <cellStyle name="Ênfase2 143" xfId="54172"/>
    <cellStyle name="Ênfase2 144" xfId="54173"/>
    <cellStyle name="Ênfase2 145" xfId="54174"/>
    <cellStyle name="Ênfase2 146" xfId="54175"/>
    <cellStyle name="Ênfase2 147" xfId="54176"/>
    <cellStyle name="Ênfase2 148" xfId="54177"/>
    <cellStyle name="Ênfase2 149" xfId="54178"/>
    <cellStyle name="Ênfase2 15" xfId="2176"/>
    <cellStyle name="Ênfase2 15 2" xfId="54179"/>
    <cellStyle name="Ênfase2 15 3" xfId="54180"/>
    <cellStyle name="Ênfase2 150" xfId="54181"/>
    <cellStyle name="Ênfase2 151" xfId="54182"/>
    <cellStyle name="Ênfase2 152" xfId="54183"/>
    <cellStyle name="Ênfase2 153" xfId="54184"/>
    <cellStyle name="Ênfase2 154" xfId="54185"/>
    <cellStyle name="Ênfase2 155" xfId="54186"/>
    <cellStyle name="Ênfase2 156" xfId="54187"/>
    <cellStyle name="Ênfase2 157" xfId="54188"/>
    <cellStyle name="Ênfase2 158" xfId="54189"/>
    <cellStyle name="Ênfase2 159" xfId="54190"/>
    <cellStyle name="Ênfase2 16" xfId="2177"/>
    <cellStyle name="Ênfase2 16 2" xfId="54191"/>
    <cellStyle name="Ênfase2 16 3" xfId="54192"/>
    <cellStyle name="Ênfase2 160" xfId="54193"/>
    <cellStyle name="Ênfase2 161" xfId="54194"/>
    <cellStyle name="Ênfase2 162" xfId="54195"/>
    <cellStyle name="Ênfase2 163" xfId="54196"/>
    <cellStyle name="Ênfase2 164" xfId="54197"/>
    <cellStyle name="Ênfase2 165" xfId="54198"/>
    <cellStyle name="Ênfase2 166" xfId="54199"/>
    <cellStyle name="Ênfase2 167" xfId="54200"/>
    <cellStyle name="Ênfase2 168" xfId="54201"/>
    <cellStyle name="Ênfase2 169" xfId="54202"/>
    <cellStyle name="Ênfase2 17" xfId="2178"/>
    <cellStyle name="Ênfase2 17 2" xfId="54203"/>
    <cellStyle name="Ênfase2 17 3" xfId="54204"/>
    <cellStyle name="Ênfase2 170" xfId="54205"/>
    <cellStyle name="Ênfase2 171" xfId="54206"/>
    <cellStyle name="Ênfase2 172" xfId="54207"/>
    <cellStyle name="Ênfase2 173" xfId="54208"/>
    <cellStyle name="Ênfase2 174" xfId="54209"/>
    <cellStyle name="Ênfase2 175" xfId="54210"/>
    <cellStyle name="Ênfase2 176" xfId="54211"/>
    <cellStyle name="Ênfase2 177" xfId="54212"/>
    <cellStyle name="Ênfase2 178" xfId="54213"/>
    <cellStyle name="Ênfase2 179" xfId="54214"/>
    <cellStyle name="Ênfase2 18" xfId="2179"/>
    <cellStyle name="Ênfase2 18 2" xfId="54215"/>
    <cellStyle name="Ênfase2 18 3" xfId="54216"/>
    <cellStyle name="Ênfase2 180" xfId="54217"/>
    <cellStyle name="Ênfase2 181" xfId="54218"/>
    <cellStyle name="Ênfase2 182" xfId="54219"/>
    <cellStyle name="Ênfase2 183" xfId="54220"/>
    <cellStyle name="Ênfase2 184" xfId="54221"/>
    <cellStyle name="Ênfase2 185" xfId="54222"/>
    <cellStyle name="Ênfase2 186" xfId="54223"/>
    <cellStyle name="Ênfase2 187" xfId="54224"/>
    <cellStyle name="Ênfase2 188" xfId="54225"/>
    <cellStyle name="Ênfase2 189" xfId="54226"/>
    <cellStyle name="Ênfase2 19" xfId="2180"/>
    <cellStyle name="Ênfase2 19 2" xfId="54227"/>
    <cellStyle name="Ênfase2 19 3" xfId="54228"/>
    <cellStyle name="Ênfase2 190" xfId="54229"/>
    <cellStyle name="Ênfase2 2" xfId="2181"/>
    <cellStyle name="Ênfase2 2 10" xfId="54230"/>
    <cellStyle name="Ênfase2 2 10 2" xfId="54231"/>
    <cellStyle name="Ênfase2 2 10 3" xfId="54232"/>
    <cellStyle name="Ênfase2 2 10 4" xfId="54233"/>
    <cellStyle name="Ênfase2 2 10 5" xfId="54234"/>
    <cellStyle name="Ênfase2 2 10 6" xfId="54235"/>
    <cellStyle name="Ênfase2 2 10 7" xfId="54236"/>
    <cellStyle name="Ênfase2 2 11" xfId="54237"/>
    <cellStyle name="Ênfase2 2 11 2" xfId="54238"/>
    <cellStyle name="Ênfase2 2 11 3" xfId="54239"/>
    <cellStyle name="Ênfase2 2 11 4" xfId="54240"/>
    <cellStyle name="Ênfase2 2 11 5" xfId="54241"/>
    <cellStyle name="Ênfase2 2 11 6" xfId="54242"/>
    <cellStyle name="Ênfase2 2 11 7" xfId="54243"/>
    <cellStyle name="Ênfase2 2 12" xfId="54244"/>
    <cellStyle name="Ênfase2 2 13" xfId="54245"/>
    <cellStyle name="Ênfase2 2 14" xfId="54246"/>
    <cellStyle name="Ênfase2 2 15" xfId="54247"/>
    <cellStyle name="Ênfase2 2 16" xfId="54248"/>
    <cellStyle name="Ênfase2 2 17" xfId="54249"/>
    <cellStyle name="Ênfase2 2 18" xfId="54250"/>
    <cellStyle name="Ênfase2 2 19" xfId="54251"/>
    <cellStyle name="Ênfase2 2 2" xfId="54252"/>
    <cellStyle name="Ênfase2 2 20" xfId="54253"/>
    <cellStyle name="Ênfase2 2 21" xfId="54254"/>
    <cellStyle name="Ênfase2 2 22" xfId="54255"/>
    <cellStyle name="Ênfase2 2 23" xfId="54256"/>
    <cellStyle name="Ênfase2 2 24" xfId="54257"/>
    <cellStyle name="Ênfase2 2 25" xfId="54258"/>
    <cellStyle name="Ênfase2 2 26" xfId="54259"/>
    <cellStyle name="Ênfase2 2 27" xfId="54260"/>
    <cellStyle name="Ênfase2 2 28" xfId="54261"/>
    <cellStyle name="Ênfase2 2 29" xfId="54262"/>
    <cellStyle name="Ênfase2 2 3" xfId="54263"/>
    <cellStyle name="Ênfase2 2 30" xfId="54264"/>
    <cellStyle name="Ênfase2 2 31" xfId="54265"/>
    <cellStyle name="Ênfase2 2 32" xfId="54266"/>
    <cellStyle name="Ênfase2 2 33" xfId="54267"/>
    <cellStyle name="Ênfase2 2 34" xfId="54268"/>
    <cellStyle name="Ênfase2 2 35" xfId="54269"/>
    <cellStyle name="Ênfase2 2 4" xfId="54270"/>
    <cellStyle name="Ênfase2 2 5" xfId="54271"/>
    <cellStyle name="Ênfase2 2 6" xfId="54272"/>
    <cellStyle name="Ênfase2 2 7" xfId="54273"/>
    <cellStyle name="Ênfase2 2 8" xfId="54274"/>
    <cellStyle name="Ênfase2 2 8 2" xfId="54275"/>
    <cellStyle name="Ênfase2 2 8 3" xfId="54276"/>
    <cellStyle name="Ênfase2 2 8 4" xfId="54277"/>
    <cellStyle name="Ênfase2 2 8 5" xfId="54278"/>
    <cellStyle name="Ênfase2 2 8 6" xfId="54279"/>
    <cellStyle name="Ênfase2 2 8 7" xfId="54280"/>
    <cellStyle name="Ênfase2 2 9" xfId="54281"/>
    <cellStyle name="Ênfase2 2 9 2" xfId="54282"/>
    <cellStyle name="Ênfase2 2 9 3" xfId="54283"/>
    <cellStyle name="Ênfase2 2 9 4" xfId="54284"/>
    <cellStyle name="Ênfase2 2 9 5" xfId="54285"/>
    <cellStyle name="Ênfase2 2 9 6" xfId="54286"/>
    <cellStyle name="Ênfase2 2 9 7" xfId="54287"/>
    <cellStyle name="Ênfase2 20" xfId="2182"/>
    <cellStyle name="Ênfase2 20 2" xfId="54288"/>
    <cellStyle name="Ênfase2 20 3" xfId="54289"/>
    <cellStyle name="Ênfase2 21" xfId="2183"/>
    <cellStyle name="Ênfase2 22" xfId="2184"/>
    <cellStyle name="Ênfase2 23" xfId="54290"/>
    <cellStyle name="Ênfase2 24" xfId="54291"/>
    <cellStyle name="Ênfase2 24 2" xfId="54292"/>
    <cellStyle name="Ênfase2 25" xfId="54293"/>
    <cellStyle name="Ênfase2 25 2" xfId="54294"/>
    <cellStyle name="Ênfase2 26" xfId="54295"/>
    <cellStyle name="Ênfase2 26 10" xfId="54296"/>
    <cellStyle name="Ênfase2 26 11" xfId="54297"/>
    <cellStyle name="Ênfase2 26 12" xfId="54298"/>
    <cellStyle name="Ênfase2 26 13" xfId="54299"/>
    <cellStyle name="Ênfase2 26 14" xfId="54300"/>
    <cellStyle name="Ênfase2 26 15" xfId="54301"/>
    <cellStyle name="Ênfase2 26 16" xfId="54302"/>
    <cellStyle name="Ênfase2 26 2" xfId="54303"/>
    <cellStyle name="Ênfase2 26 3" xfId="54304"/>
    <cellStyle name="Ênfase2 26 4" xfId="54305"/>
    <cellStyle name="Ênfase2 26 5" xfId="54306"/>
    <cellStyle name="Ênfase2 26 6" xfId="54307"/>
    <cellStyle name="Ênfase2 26 7" xfId="54308"/>
    <cellStyle name="Ênfase2 26 8" xfId="54309"/>
    <cellStyle name="Ênfase2 26 9" xfId="54310"/>
    <cellStyle name="Ênfase2 27" xfId="54311"/>
    <cellStyle name="Ênfase2 27 10" xfId="54312"/>
    <cellStyle name="Ênfase2 27 11" xfId="54313"/>
    <cellStyle name="Ênfase2 27 12" xfId="54314"/>
    <cellStyle name="Ênfase2 27 13" xfId="54315"/>
    <cellStyle name="Ênfase2 27 14" xfId="54316"/>
    <cellStyle name="Ênfase2 27 15" xfId="54317"/>
    <cellStyle name="Ênfase2 27 16" xfId="54318"/>
    <cellStyle name="Ênfase2 27 2" xfId="54319"/>
    <cellStyle name="Ênfase2 27 3" xfId="54320"/>
    <cellStyle name="Ênfase2 27 4" xfId="54321"/>
    <cellStyle name="Ênfase2 27 5" xfId="54322"/>
    <cellStyle name="Ênfase2 27 6" xfId="54323"/>
    <cellStyle name="Ênfase2 27 7" xfId="54324"/>
    <cellStyle name="Ênfase2 27 8" xfId="54325"/>
    <cellStyle name="Ênfase2 27 9" xfId="54326"/>
    <cellStyle name="Ênfase2 28" xfId="54327"/>
    <cellStyle name="Ênfase2 28 10" xfId="54328"/>
    <cellStyle name="Ênfase2 28 11" xfId="54329"/>
    <cellStyle name="Ênfase2 28 12" xfId="54330"/>
    <cellStyle name="Ênfase2 28 13" xfId="54331"/>
    <cellStyle name="Ênfase2 28 14" xfId="54332"/>
    <cellStyle name="Ênfase2 28 15" xfId="54333"/>
    <cellStyle name="Ênfase2 28 16" xfId="54334"/>
    <cellStyle name="Ênfase2 28 2" xfId="54335"/>
    <cellStyle name="Ênfase2 28 3" xfId="54336"/>
    <cellStyle name="Ênfase2 28 4" xfId="54337"/>
    <cellStyle name="Ênfase2 28 5" xfId="54338"/>
    <cellStyle name="Ênfase2 28 6" xfId="54339"/>
    <cellStyle name="Ênfase2 28 7" xfId="54340"/>
    <cellStyle name="Ênfase2 28 8" xfId="54341"/>
    <cellStyle name="Ênfase2 28 9" xfId="54342"/>
    <cellStyle name="Ênfase2 29" xfId="54343"/>
    <cellStyle name="Ênfase2 29 10" xfId="54344"/>
    <cellStyle name="Ênfase2 29 11" xfId="54345"/>
    <cellStyle name="Ênfase2 29 12" xfId="54346"/>
    <cellStyle name="Ênfase2 29 13" xfId="54347"/>
    <cellStyle name="Ênfase2 29 14" xfId="54348"/>
    <cellStyle name="Ênfase2 29 15" xfId="54349"/>
    <cellStyle name="Ênfase2 29 16" xfId="54350"/>
    <cellStyle name="Ênfase2 29 2" xfId="54351"/>
    <cellStyle name="Ênfase2 29 3" xfId="54352"/>
    <cellStyle name="Ênfase2 29 4" xfId="54353"/>
    <cellStyle name="Ênfase2 29 5" xfId="54354"/>
    <cellStyle name="Ênfase2 29 6" xfId="54355"/>
    <cellStyle name="Ênfase2 29 7" xfId="54356"/>
    <cellStyle name="Ênfase2 29 8" xfId="54357"/>
    <cellStyle name="Ênfase2 29 9" xfId="54358"/>
    <cellStyle name="Ênfase2 3" xfId="2185"/>
    <cellStyle name="Ênfase2 3 10" xfId="54359"/>
    <cellStyle name="Ênfase2 3 11" xfId="54360"/>
    <cellStyle name="Ênfase2 3 2" xfId="54361"/>
    <cellStyle name="Ênfase2 3 3" xfId="54362"/>
    <cellStyle name="Ênfase2 3 4" xfId="54363"/>
    <cellStyle name="Ênfase2 3 5" xfId="54364"/>
    <cellStyle name="Ênfase2 3 6" xfId="54365"/>
    <cellStyle name="Ênfase2 3 7" xfId="54366"/>
    <cellStyle name="Ênfase2 3 8" xfId="54367"/>
    <cellStyle name="Ênfase2 3 9" xfId="54368"/>
    <cellStyle name="Ênfase2 30" xfId="54369"/>
    <cellStyle name="Ênfase2 31" xfId="54370"/>
    <cellStyle name="Ênfase2 32" xfId="54371"/>
    <cellStyle name="Ênfase2 33" xfId="54372"/>
    <cellStyle name="Ênfase2 34" xfId="54373"/>
    <cellStyle name="Ênfase2 35" xfId="54374"/>
    <cellStyle name="Ênfase2 36" xfId="54375"/>
    <cellStyle name="Ênfase2 37" xfId="54376"/>
    <cellStyle name="Ênfase2 38" xfId="54377"/>
    <cellStyle name="Ênfase2 39" xfId="54378"/>
    <cellStyle name="Ênfase2 4" xfId="2186"/>
    <cellStyle name="Ênfase2 4 10" xfId="54379"/>
    <cellStyle name="Ênfase2 4 11" xfId="54380"/>
    <cellStyle name="Ênfase2 4 2" xfId="54381"/>
    <cellStyle name="Ênfase2 4 3" xfId="54382"/>
    <cellStyle name="Ênfase2 4 4" xfId="54383"/>
    <cellStyle name="Ênfase2 4 5" xfId="54384"/>
    <cellStyle name="Ênfase2 4 6" xfId="54385"/>
    <cellStyle name="Ênfase2 4 7" xfId="54386"/>
    <cellStyle name="Ênfase2 4 8" xfId="54387"/>
    <cellStyle name="Ênfase2 4 9" xfId="54388"/>
    <cellStyle name="Ênfase2 40" xfId="54389"/>
    <cellStyle name="Ênfase2 41" xfId="54390"/>
    <cellStyle name="Ênfase2 42" xfId="54391"/>
    <cellStyle name="Ênfase2 43" xfId="54392"/>
    <cellStyle name="Ênfase2 44" xfId="54393"/>
    <cellStyle name="Ênfase2 45" xfId="54394"/>
    <cellStyle name="Ênfase2 46" xfId="54395"/>
    <cellStyle name="Ênfase2 47" xfId="54396"/>
    <cellStyle name="Ênfase2 48" xfId="54397"/>
    <cellStyle name="Ênfase2 49" xfId="54398"/>
    <cellStyle name="Ênfase2 5" xfId="2187"/>
    <cellStyle name="Ênfase2 5 2" xfId="54399"/>
    <cellStyle name="Ênfase2 5 3" xfId="54400"/>
    <cellStyle name="Ênfase2 5 4" xfId="54401"/>
    <cellStyle name="Ênfase2 50" xfId="54402"/>
    <cellStyle name="Ênfase2 51" xfId="54403"/>
    <cellStyle name="Ênfase2 52" xfId="54404"/>
    <cellStyle name="Ênfase2 53" xfId="54405"/>
    <cellStyle name="Ênfase2 54" xfId="54406"/>
    <cellStyle name="Ênfase2 55" xfId="54407"/>
    <cellStyle name="Ênfase2 56" xfId="54408"/>
    <cellStyle name="Ênfase2 57" xfId="54409"/>
    <cellStyle name="Ênfase2 58" xfId="54410"/>
    <cellStyle name="Ênfase2 59" xfId="54411"/>
    <cellStyle name="Ênfase2 6" xfId="2188"/>
    <cellStyle name="Ênfase2 6 2" xfId="54412"/>
    <cellStyle name="Ênfase2 6 3" xfId="54413"/>
    <cellStyle name="Ênfase2 6 4" xfId="54414"/>
    <cellStyle name="Ênfase2 60" xfId="54415"/>
    <cellStyle name="Ênfase2 61" xfId="54416"/>
    <cellStyle name="Ênfase2 62" xfId="54417"/>
    <cellStyle name="Ênfase2 63" xfId="54418"/>
    <cellStyle name="Ênfase2 64" xfId="54419"/>
    <cellStyle name="Ênfase2 65" xfId="54420"/>
    <cellStyle name="Ênfase2 66" xfId="54421"/>
    <cellStyle name="Ênfase2 67" xfId="54422"/>
    <cellStyle name="Ênfase2 68" xfId="54423"/>
    <cellStyle name="Ênfase2 69" xfId="54424"/>
    <cellStyle name="Ênfase2 7" xfId="2189"/>
    <cellStyle name="Ênfase2 7 2" xfId="54425"/>
    <cellStyle name="Ênfase2 7 3" xfId="54426"/>
    <cellStyle name="Ênfase2 7 4" xfId="54427"/>
    <cellStyle name="Ênfase2 70" xfId="54428"/>
    <cellStyle name="Ênfase2 71" xfId="54429"/>
    <cellStyle name="Ênfase2 72" xfId="54430"/>
    <cellStyle name="Ênfase2 73" xfId="54431"/>
    <cellStyle name="Ênfase2 74" xfId="54432"/>
    <cellStyle name="Ênfase2 75" xfId="54433"/>
    <cellStyle name="Ênfase2 76" xfId="54434"/>
    <cellStyle name="Ênfase2 77" xfId="54435"/>
    <cellStyle name="Ênfase2 78" xfId="54436"/>
    <cellStyle name="Ênfase2 79" xfId="54437"/>
    <cellStyle name="Ênfase2 8" xfId="2190"/>
    <cellStyle name="Ênfase2 8 2" xfId="54438"/>
    <cellStyle name="Ênfase2 8 3" xfId="54439"/>
    <cellStyle name="Ênfase2 8 4" xfId="54440"/>
    <cellStyle name="Ênfase2 80" xfId="54441"/>
    <cellStyle name="Ênfase2 81" xfId="54442"/>
    <cellStyle name="Ênfase2 82" xfId="54443"/>
    <cellStyle name="Ênfase2 83" xfId="54444"/>
    <cellStyle name="Ênfase2 84" xfId="54445"/>
    <cellStyle name="Ênfase2 85" xfId="54446"/>
    <cellStyle name="Ênfase2 86" xfId="54447"/>
    <cellStyle name="Ênfase2 87" xfId="54448"/>
    <cellStyle name="Ênfase2 88" xfId="54449"/>
    <cellStyle name="Ênfase2 89" xfId="54450"/>
    <cellStyle name="Ênfase2 9" xfId="2191"/>
    <cellStyle name="Ênfase2 90" xfId="54451"/>
    <cellStyle name="Ênfase2 91" xfId="54452"/>
    <cellStyle name="Ênfase2 92" xfId="54453"/>
    <cellStyle name="Ênfase2 93" xfId="54454"/>
    <cellStyle name="Ênfase2 94" xfId="54455"/>
    <cellStyle name="Ênfase2 95" xfId="54456"/>
    <cellStyle name="Ênfase2 96" xfId="54457"/>
    <cellStyle name="Ênfase2 97" xfId="54458"/>
    <cellStyle name="Ênfase2 98" xfId="54459"/>
    <cellStyle name="Ênfase2 99" xfId="54460"/>
    <cellStyle name="Ênfase3 10" xfId="2192"/>
    <cellStyle name="Ênfase3 10 2" xfId="54461"/>
    <cellStyle name="Ênfase3 100" xfId="54462"/>
    <cellStyle name="Ênfase3 101" xfId="54463"/>
    <cellStyle name="Ênfase3 102" xfId="54464"/>
    <cellStyle name="Ênfase3 103" xfId="54465"/>
    <cellStyle name="Ênfase3 104" xfId="54466"/>
    <cellStyle name="Ênfase3 105" xfId="54467"/>
    <cellStyle name="Ênfase3 106" xfId="54468"/>
    <cellStyle name="Ênfase3 107" xfId="54469"/>
    <cellStyle name="Ênfase3 108" xfId="54470"/>
    <cellStyle name="Ênfase3 109" xfId="54471"/>
    <cellStyle name="Ênfase3 11" xfId="2193"/>
    <cellStyle name="Ênfase3 11 2" xfId="54472"/>
    <cellStyle name="Ênfase3 110" xfId="54473"/>
    <cellStyle name="Ênfase3 111" xfId="54474"/>
    <cellStyle name="Ênfase3 112" xfId="54475"/>
    <cellStyle name="Ênfase3 113" xfId="54476"/>
    <cellStyle name="Ênfase3 114" xfId="54477"/>
    <cellStyle name="Ênfase3 115" xfId="54478"/>
    <cellStyle name="Ênfase3 116" xfId="54479"/>
    <cellStyle name="Ênfase3 117" xfId="54480"/>
    <cellStyle name="Ênfase3 118" xfId="54481"/>
    <cellStyle name="Ênfase3 119" xfId="54482"/>
    <cellStyle name="Ênfase3 12" xfId="2194"/>
    <cellStyle name="Ênfase3 12 2" xfId="54483"/>
    <cellStyle name="Ênfase3 120" xfId="54484"/>
    <cellStyle name="Ênfase3 121" xfId="54485"/>
    <cellStyle name="Ênfase3 122" xfId="54486"/>
    <cellStyle name="Ênfase3 123" xfId="54487"/>
    <cellStyle name="Ênfase3 124" xfId="54488"/>
    <cellStyle name="Ênfase3 125" xfId="54489"/>
    <cellStyle name="Ênfase3 126" xfId="54490"/>
    <cellStyle name="Ênfase3 127" xfId="54491"/>
    <cellStyle name="Ênfase3 128" xfId="54492"/>
    <cellStyle name="Ênfase3 129" xfId="54493"/>
    <cellStyle name="Ênfase3 13" xfId="2195"/>
    <cellStyle name="Ênfase3 13 2" xfId="54494"/>
    <cellStyle name="Ênfase3 130" xfId="54495"/>
    <cellStyle name="Ênfase3 131" xfId="54496"/>
    <cellStyle name="Ênfase3 132" xfId="54497"/>
    <cellStyle name="Ênfase3 133" xfId="54498"/>
    <cellStyle name="Ênfase3 134" xfId="54499"/>
    <cellStyle name="Ênfase3 135" xfId="54500"/>
    <cellStyle name="Ênfase3 136" xfId="54501"/>
    <cellStyle name="Ênfase3 137" xfId="54502"/>
    <cellStyle name="Ênfase3 138" xfId="54503"/>
    <cellStyle name="Ênfase3 139" xfId="54504"/>
    <cellStyle name="Ênfase3 14" xfId="2196"/>
    <cellStyle name="Ênfase3 140" xfId="54505"/>
    <cellStyle name="Ênfase3 141" xfId="54506"/>
    <cellStyle name="Ênfase3 142" xfId="54507"/>
    <cellStyle name="Ênfase3 143" xfId="54508"/>
    <cellStyle name="Ênfase3 144" xfId="54509"/>
    <cellStyle name="Ênfase3 145" xfId="54510"/>
    <cellStyle name="Ênfase3 146" xfId="54511"/>
    <cellStyle name="Ênfase3 147" xfId="54512"/>
    <cellStyle name="Ênfase3 148" xfId="54513"/>
    <cellStyle name="Ênfase3 149" xfId="54514"/>
    <cellStyle name="Ênfase3 15" xfId="2197"/>
    <cellStyle name="Ênfase3 15 2" xfId="54515"/>
    <cellStyle name="Ênfase3 15 3" xfId="54516"/>
    <cellStyle name="Ênfase3 150" xfId="54517"/>
    <cellStyle name="Ênfase3 151" xfId="54518"/>
    <cellStyle name="Ênfase3 152" xfId="54519"/>
    <cellStyle name="Ênfase3 153" xfId="54520"/>
    <cellStyle name="Ênfase3 154" xfId="54521"/>
    <cellStyle name="Ênfase3 155" xfId="54522"/>
    <cellStyle name="Ênfase3 156" xfId="54523"/>
    <cellStyle name="Ênfase3 157" xfId="54524"/>
    <cellStyle name="Ênfase3 158" xfId="54525"/>
    <cellStyle name="Ênfase3 159" xfId="54526"/>
    <cellStyle name="Ênfase3 16" xfId="2198"/>
    <cellStyle name="Ênfase3 16 2" xfId="54527"/>
    <cellStyle name="Ênfase3 16 3" xfId="54528"/>
    <cellStyle name="Ênfase3 160" xfId="54529"/>
    <cellStyle name="Ênfase3 161" xfId="54530"/>
    <cellStyle name="Ênfase3 162" xfId="54531"/>
    <cellStyle name="Ênfase3 163" xfId="54532"/>
    <cellStyle name="Ênfase3 164" xfId="54533"/>
    <cellStyle name="Ênfase3 165" xfId="54534"/>
    <cellStyle name="Ênfase3 166" xfId="54535"/>
    <cellStyle name="Ênfase3 167" xfId="54536"/>
    <cellStyle name="Ênfase3 168" xfId="54537"/>
    <cellStyle name="Ênfase3 169" xfId="54538"/>
    <cellStyle name="Ênfase3 17" xfId="2199"/>
    <cellStyle name="Ênfase3 17 2" xfId="54539"/>
    <cellStyle name="Ênfase3 17 3" xfId="54540"/>
    <cellStyle name="Ênfase3 170" xfId="54541"/>
    <cellStyle name="Ênfase3 171" xfId="54542"/>
    <cellStyle name="Ênfase3 172" xfId="54543"/>
    <cellStyle name="Ênfase3 173" xfId="54544"/>
    <cellStyle name="Ênfase3 174" xfId="54545"/>
    <cellStyle name="Ênfase3 175" xfId="54546"/>
    <cellStyle name="Ênfase3 176" xfId="54547"/>
    <cellStyle name="Ênfase3 177" xfId="54548"/>
    <cellStyle name="Ênfase3 178" xfId="54549"/>
    <cellStyle name="Ênfase3 179" xfId="54550"/>
    <cellStyle name="Ênfase3 18" xfId="2200"/>
    <cellStyle name="Ênfase3 18 2" xfId="54551"/>
    <cellStyle name="Ênfase3 18 3" xfId="54552"/>
    <cellStyle name="Ênfase3 180" xfId="54553"/>
    <cellStyle name="Ênfase3 181" xfId="54554"/>
    <cellStyle name="Ênfase3 182" xfId="54555"/>
    <cellStyle name="Ênfase3 183" xfId="54556"/>
    <cellStyle name="Ênfase3 184" xfId="54557"/>
    <cellStyle name="Ênfase3 185" xfId="54558"/>
    <cellStyle name="Ênfase3 186" xfId="54559"/>
    <cellStyle name="Ênfase3 187" xfId="54560"/>
    <cellStyle name="Ênfase3 188" xfId="54561"/>
    <cellStyle name="Ênfase3 189" xfId="54562"/>
    <cellStyle name="Ênfase3 19" xfId="2201"/>
    <cellStyle name="Ênfase3 19 2" xfId="54563"/>
    <cellStyle name="Ênfase3 19 3" xfId="54564"/>
    <cellStyle name="Ênfase3 190" xfId="54565"/>
    <cellStyle name="Ênfase3 2" xfId="2202"/>
    <cellStyle name="Ênfase3 2 10" xfId="54566"/>
    <cellStyle name="Ênfase3 2 10 2" xfId="54567"/>
    <cellStyle name="Ênfase3 2 10 3" xfId="54568"/>
    <cellStyle name="Ênfase3 2 10 4" xfId="54569"/>
    <cellStyle name="Ênfase3 2 10 5" xfId="54570"/>
    <cellStyle name="Ênfase3 2 10 6" xfId="54571"/>
    <cellStyle name="Ênfase3 2 10 7" xfId="54572"/>
    <cellStyle name="Ênfase3 2 11" xfId="54573"/>
    <cellStyle name="Ênfase3 2 11 2" xfId="54574"/>
    <cellStyle name="Ênfase3 2 11 3" xfId="54575"/>
    <cellStyle name="Ênfase3 2 11 4" xfId="54576"/>
    <cellStyle name="Ênfase3 2 11 5" xfId="54577"/>
    <cellStyle name="Ênfase3 2 11 6" xfId="54578"/>
    <cellStyle name="Ênfase3 2 11 7" xfId="54579"/>
    <cellStyle name="Ênfase3 2 12" xfId="54580"/>
    <cellStyle name="Ênfase3 2 12 2" xfId="54581"/>
    <cellStyle name="Ênfase3 2 13" xfId="54582"/>
    <cellStyle name="Ênfase3 2 14" xfId="54583"/>
    <cellStyle name="Ênfase3 2 15" xfId="54584"/>
    <cellStyle name="Ênfase3 2 16" xfId="54585"/>
    <cellStyle name="Ênfase3 2 17" xfId="54586"/>
    <cellStyle name="Ênfase3 2 18" xfId="54587"/>
    <cellStyle name="Ênfase3 2 19" xfId="54588"/>
    <cellStyle name="Ênfase3 2 2" xfId="54589"/>
    <cellStyle name="Ênfase3 2 20" xfId="54590"/>
    <cellStyle name="Ênfase3 2 21" xfId="54591"/>
    <cellStyle name="Ênfase3 2 22" xfId="54592"/>
    <cellStyle name="Ênfase3 2 23" xfId="54593"/>
    <cellStyle name="Ênfase3 2 24" xfId="54594"/>
    <cellStyle name="Ênfase3 2 25" xfId="54595"/>
    <cellStyle name="Ênfase3 2 26" xfId="54596"/>
    <cellStyle name="Ênfase3 2 27" xfId="54597"/>
    <cellStyle name="Ênfase3 2 28" xfId="54598"/>
    <cellStyle name="Ênfase3 2 29" xfId="54599"/>
    <cellStyle name="Ênfase3 2 3" xfId="54600"/>
    <cellStyle name="Ênfase3 2 30" xfId="54601"/>
    <cellStyle name="Ênfase3 2 31" xfId="54602"/>
    <cellStyle name="Ênfase3 2 32" xfId="54603"/>
    <cellStyle name="Ênfase3 2 33" xfId="54604"/>
    <cellStyle name="Ênfase3 2 34" xfId="54605"/>
    <cellStyle name="Ênfase3 2 35" xfId="54606"/>
    <cellStyle name="Ênfase3 2 4" xfId="54607"/>
    <cellStyle name="Ênfase3 2 5" xfId="54608"/>
    <cellStyle name="Ênfase3 2 6" xfId="54609"/>
    <cellStyle name="Ênfase3 2 7" xfId="54610"/>
    <cellStyle name="Ênfase3 2 8" xfId="54611"/>
    <cellStyle name="Ênfase3 2 8 2" xfId="54612"/>
    <cellStyle name="Ênfase3 2 8 3" xfId="54613"/>
    <cellStyle name="Ênfase3 2 8 4" xfId="54614"/>
    <cellStyle name="Ênfase3 2 8 5" xfId="54615"/>
    <cellStyle name="Ênfase3 2 8 6" xfId="54616"/>
    <cellStyle name="Ênfase3 2 8 7" xfId="54617"/>
    <cellStyle name="Ênfase3 2 9" xfId="54618"/>
    <cellStyle name="Ênfase3 2 9 2" xfId="54619"/>
    <cellStyle name="Ênfase3 2 9 3" xfId="54620"/>
    <cellStyle name="Ênfase3 2 9 4" xfId="54621"/>
    <cellStyle name="Ênfase3 2 9 5" xfId="54622"/>
    <cellStyle name="Ênfase3 2 9 6" xfId="54623"/>
    <cellStyle name="Ênfase3 2 9 7" xfId="54624"/>
    <cellStyle name="Ênfase3 20" xfId="2203"/>
    <cellStyle name="Ênfase3 20 2" xfId="54625"/>
    <cellStyle name="Ênfase3 20 3" xfId="54626"/>
    <cellStyle name="Ênfase3 21" xfId="2204"/>
    <cellStyle name="Ênfase3 22" xfId="2205"/>
    <cellStyle name="Ênfase3 23" xfId="54627"/>
    <cellStyle name="Ênfase3 24" xfId="54628"/>
    <cellStyle name="Ênfase3 24 2" xfId="54629"/>
    <cellStyle name="Ênfase3 25" xfId="54630"/>
    <cellStyle name="Ênfase3 25 2" xfId="54631"/>
    <cellStyle name="Ênfase3 26" xfId="54632"/>
    <cellStyle name="Ênfase3 26 10" xfId="54633"/>
    <cellStyle name="Ênfase3 26 11" xfId="54634"/>
    <cellStyle name="Ênfase3 26 12" xfId="54635"/>
    <cellStyle name="Ênfase3 26 13" xfId="54636"/>
    <cellStyle name="Ênfase3 26 14" xfId="54637"/>
    <cellStyle name="Ênfase3 26 15" xfId="54638"/>
    <cellStyle name="Ênfase3 26 16" xfId="54639"/>
    <cellStyle name="Ênfase3 26 2" xfId="54640"/>
    <cellStyle name="Ênfase3 26 3" xfId="54641"/>
    <cellStyle name="Ênfase3 26 4" xfId="54642"/>
    <cellStyle name="Ênfase3 26 5" xfId="54643"/>
    <cellStyle name="Ênfase3 26 6" xfId="54644"/>
    <cellStyle name="Ênfase3 26 7" xfId="54645"/>
    <cellStyle name="Ênfase3 26 8" xfId="54646"/>
    <cellStyle name="Ênfase3 26 9" xfId="54647"/>
    <cellStyle name="Ênfase3 27" xfId="54648"/>
    <cellStyle name="Ênfase3 27 10" xfId="54649"/>
    <cellStyle name="Ênfase3 27 11" xfId="54650"/>
    <cellStyle name="Ênfase3 27 12" xfId="54651"/>
    <cellStyle name="Ênfase3 27 13" xfId="54652"/>
    <cellStyle name="Ênfase3 27 14" xfId="54653"/>
    <cellStyle name="Ênfase3 27 15" xfId="54654"/>
    <cellStyle name="Ênfase3 27 16" xfId="54655"/>
    <cellStyle name="Ênfase3 27 2" xfId="54656"/>
    <cellStyle name="Ênfase3 27 3" xfId="54657"/>
    <cellStyle name="Ênfase3 27 4" xfId="54658"/>
    <cellStyle name="Ênfase3 27 5" xfId="54659"/>
    <cellStyle name="Ênfase3 27 6" xfId="54660"/>
    <cellStyle name="Ênfase3 27 7" xfId="54661"/>
    <cellStyle name="Ênfase3 27 8" xfId="54662"/>
    <cellStyle name="Ênfase3 27 9" xfId="54663"/>
    <cellStyle name="Ênfase3 28" xfId="54664"/>
    <cellStyle name="Ênfase3 28 10" xfId="54665"/>
    <cellStyle name="Ênfase3 28 11" xfId="54666"/>
    <cellStyle name="Ênfase3 28 12" xfId="54667"/>
    <cellStyle name="Ênfase3 28 13" xfId="54668"/>
    <cellStyle name="Ênfase3 28 14" xfId="54669"/>
    <cellStyle name="Ênfase3 28 15" xfId="54670"/>
    <cellStyle name="Ênfase3 28 16" xfId="54671"/>
    <cellStyle name="Ênfase3 28 2" xfId="54672"/>
    <cellStyle name="Ênfase3 28 3" xfId="54673"/>
    <cellStyle name="Ênfase3 28 4" xfId="54674"/>
    <cellStyle name="Ênfase3 28 5" xfId="54675"/>
    <cellStyle name="Ênfase3 28 6" xfId="54676"/>
    <cellStyle name="Ênfase3 28 7" xfId="54677"/>
    <cellStyle name="Ênfase3 28 8" xfId="54678"/>
    <cellStyle name="Ênfase3 28 9" xfId="54679"/>
    <cellStyle name="Ênfase3 29" xfId="54680"/>
    <cellStyle name="Ênfase3 29 10" xfId="54681"/>
    <cellStyle name="Ênfase3 29 11" xfId="54682"/>
    <cellStyle name="Ênfase3 29 12" xfId="54683"/>
    <cellStyle name="Ênfase3 29 13" xfId="54684"/>
    <cellStyle name="Ênfase3 29 14" xfId="54685"/>
    <cellStyle name="Ênfase3 29 15" xfId="54686"/>
    <cellStyle name="Ênfase3 29 16" xfId="54687"/>
    <cellStyle name="Ênfase3 29 2" xfId="54688"/>
    <cellStyle name="Ênfase3 29 3" xfId="54689"/>
    <cellStyle name="Ênfase3 29 4" xfId="54690"/>
    <cellStyle name="Ênfase3 29 5" xfId="54691"/>
    <cellStyle name="Ênfase3 29 6" xfId="54692"/>
    <cellStyle name="Ênfase3 29 7" xfId="54693"/>
    <cellStyle name="Ênfase3 29 8" xfId="54694"/>
    <cellStyle name="Ênfase3 29 9" xfId="54695"/>
    <cellStyle name="Ênfase3 3" xfId="2206"/>
    <cellStyle name="Ênfase3 3 10" xfId="54696"/>
    <cellStyle name="Ênfase3 3 11" xfId="54697"/>
    <cellStyle name="Ênfase3 3 2" xfId="54698"/>
    <cellStyle name="Ênfase3 3 3" xfId="54699"/>
    <cellStyle name="Ênfase3 3 4" xfId="54700"/>
    <cellStyle name="Ênfase3 3 5" xfId="54701"/>
    <cellStyle name="Ênfase3 3 6" xfId="54702"/>
    <cellStyle name="Ênfase3 3 7" xfId="54703"/>
    <cellStyle name="Ênfase3 3 8" xfId="54704"/>
    <cellStyle name="Ênfase3 3 9" xfId="54705"/>
    <cellStyle name="Ênfase3 30" xfId="54706"/>
    <cellStyle name="Ênfase3 31" xfId="54707"/>
    <cellStyle name="Ênfase3 32" xfId="54708"/>
    <cellStyle name="Ênfase3 33" xfId="54709"/>
    <cellStyle name="Ênfase3 34" xfId="54710"/>
    <cellStyle name="Ênfase3 35" xfId="54711"/>
    <cellStyle name="Ênfase3 36" xfId="54712"/>
    <cellStyle name="Ênfase3 37" xfId="54713"/>
    <cellStyle name="Ênfase3 38" xfId="54714"/>
    <cellStyle name="Ênfase3 39" xfId="54715"/>
    <cellStyle name="Ênfase3 4" xfId="2207"/>
    <cellStyle name="Ênfase3 4 10" xfId="54716"/>
    <cellStyle name="Ênfase3 4 11" xfId="54717"/>
    <cellStyle name="Ênfase3 4 2" xfId="54718"/>
    <cellStyle name="Ênfase3 4 3" xfId="54719"/>
    <cellStyle name="Ênfase3 4 4" xfId="54720"/>
    <cellStyle name="Ênfase3 4 5" xfId="54721"/>
    <cellStyle name="Ênfase3 4 6" xfId="54722"/>
    <cellStyle name="Ênfase3 4 7" xfId="54723"/>
    <cellStyle name="Ênfase3 4 8" xfId="54724"/>
    <cellStyle name="Ênfase3 4 9" xfId="54725"/>
    <cellStyle name="Ênfase3 40" xfId="54726"/>
    <cellStyle name="Ênfase3 41" xfId="54727"/>
    <cellStyle name="Ênfase3 42" xfId="54728"/>
    <cellStyle name="Ênfase3 43" xfId="54729"/>
    <cellStyle name="Ênfase3 44" xfId="54730"/>
    <cellStyle name="Ênfase3 45" xfId="54731"/>
    <cellStyle name="Ênfase3 46" xfId="54732"/>
    <cellStyle name="Ênfase3 47" xfId="54733"/>
    <cellStyle name="Ênfase3 48" xfId="54734"/>
    <cellStyle name="Ênfase3 49" xfId="54735"/>
    <cellStyle name="Ênfase3 5" xfId="2208"/>
    <cellStyle name="Ênfase3 5 2" xfId="54736"/>
    <cellStyle name="Ênfase3 5 3" xfId="54737"/>
    <cellStyle name="Ênfase3 5 4" xfId="54738"/>
    <cellStyle name="Ênfase3 50" xfId="54739"/>
    <cellStyle name="Ênfase3 51" xfId="54740"/>
    <cellStyle name="Ênfase3 52" xfId="54741"/>
    <cellStyle name="Ênfase3 53" xfId="54742"/>
    <cellStyle name="Ênfase3 54" xfId="54743"/>
    <cellStyle name="Ênfase3 55" xfId="54744"/>
    <cellStyle name="Ênfase3 56" xfId="54745"/>
    <cellStyle name="Ênfase3 57" xfId="54746"/>
    <cellStyle name="Ênfase3 58" xfId="54747"/>
    <cellStyle name="Ênfase3 59" xfId="54748"/>
    <cellStyle name="Ênfase3 6" xfId="2209"/>
    <cellStyle name="Ênfase3 6 2" xfId="54749"/>
    <cellStyle name="Ênfase3 6 3" xfId="54750"/>
    <cellStyle name="Ênfase3 6 4" xfId="54751"/>
    <cellStyle name="Ênfase3 60" xfId="54752"/>
    <cellStyle name="Ênfase3 61" xfId="54753"/>
    <cellStyle name="Ênfase3 62" xfId="54754"/>
    <cellStyle name="Ênfase3 63" xfId="54755"/>
    <cellStyle name="Ênfase3 64" xfId="54756"/>
    <cellStyle name="Ênfase3 65" xfId="54757"/>
    <cellStyle name="Ênfase3 66" xfId="54758"/>
    <cellStyle name="Ênfase3 67" xfId="54759"/>
    <cellStyle name="Ênfase3 68" xfId="54760"/>
    <cellStyle name="Ênfase3 69" xfId="54761"/>
    <cellStyle name="Ênfase3 7" xfId="2210"/>
    <cellStyle name="Ênfase3 7 2" xfId="54762"/>
    <cellStyle name="Ênfase3 7 3" xfId="54763"/>
    <cellStyle name="Ênfase3 7 4" xfId="54764"/>
    <cellStyle name="Ênfase3 70" xfId="54765"/>
    <cellStyle name="Ênfase3 71" xfId="54766"/>
    <cellStyle name="Ênfase3 72" xfId="54767"/>
    <cellStyle name="Ênfase3 73" xfId="54768"/>
    <cellStyle name="Ênfase3 74" xfId="54769"/>
    <cellStyle name="Ênfase3 75" xfId="54770"/>
    <cellStyle name="Ênfase3 76" xfId="54771"/>
    <cellStyle name="Ênfase3 77" xfId="54772"/>
    <cellStyle name="Ênfase3 78" xfId="54773"/>
    <cellStyle name="Ênfase3 79" xfId="54774"/>
    <cellStyle name="Ênfase3 8" xfId="2211"/>
    <cellStyle name="Ênfase3 8 2" xfId="54775"/>
    <cellStyle name="Ênfase3 8 3" xfId="54776"/>
    <cellStyle name="Ênfase3 8 4" xfId="54777"/>
    <cellStyle name="Ênfase3 80" xfId="54778"/>
    <cellStyle name="Ênfase3 81" xfId="54779"/>
    <cellStyle name="Ênfase3 82" xfId="54780"/>
    <cellStyle name="Ênfase3 83" xfId="54781"/>
    <cellStyle name="Ênfase3 84" xfId="54782"/>
    <cellStyle name="Ênfase3 85" xfId="54783"/>
    <cellStyle name="Ênfase3 86" xfId="54784"/>
    <cellStyle name="Ênfase3 87" xfId="54785"/>
    <cellStyle name="Ênfase3 88" xfId="54786"/>
    <cellStyle name="Ênfase3 89" xfId="54787"/>
    <cellStyle name="Ênfase3 9" xfId="2212"/>
    <cellStyle name="Ênfase3 90" xfId="54788"/>
    <cellStyle name="Ênfase3 91" xfId="54789"/>
    <cellStyle name="Ênfase3 92" xfId="54790"/>
    <cellStyle name="Ênfase3 93" xfId="54791"/>
    <cellStyle name="Ênfase3 94" xfId="54792"/>
    <cellStyle name="Ênfase3 95" xfId="54793"/>
    <cellStyle name="Ênfase3 96" xfId="54794"/>
    <cellStyle name="Ênfase3 97" xfId="54795"/>
    <cellStyle name="Ênfase3 98" xfId="54796"/>
    <cellStyle name="Ênfase3 99" xfId="54797"/>
    <cellStyle name="Ênfase4 10" xfId="2213"/>
    <cellStyle name="Ênfase4 10 2" xfId="54798"/>
    <cellStyle name="Ênfase4 100" xfId="54799"/>
    <cellStyle name="Ênfase4 101" xfId="54800"/>
    <cellStyle name="Ênfase4 102" xfId="54801"/>
    <cellStyle name="Ênfase4 103" xfId="54802"/>
    <cellStyle name="Ênfase4 104" xfId="54803"/>
    <cellStyle name="Ênfase4 105" xfId="54804"/>
    <cellStyle name="Ênfase4 106" xfId="54805"/>
    <cellStyle name="Ênfase4 107" xfId="54806"/>
    <cellStyle name="Ênfase4 108" xfId="54807"/>
    <cellStyle name="Ênfase4 109" xfId="54808"/>
    <cellStyle name="Ênfase4 11" xfId="2214"/>
    <cellStyle name="Ênfase4 11 2" xfId="54809"/>
    <cellStyle name="Ênfase4 110" xfId="54810"/>
    <cellStyle name="Ênfase4 111" xfId="54811"/>
    <cellStyle name="Ênfase4 112" xfId="54812"/>
    <cellStyle name="Ênfase4 113" xfId="54813"/>
    <cellStyle name="Ênfase4 114" xfId="54814"/>
    <cellStyle name="Ênfase4 115" xfId="54815"/>
    <cellStyle name="Ênfase4 116" xfId="54816"/>
    <cellStyle name="Ênfase4 117" xfId="54817"/>
    <cellStyle name="Ênfase4 118" xfId="54818"/>
    <cellStyle name="Ênfase4 119" xfId="54819"/>
    <cellStyle name="Ênfase4 12" xfId="2215"/>
    <cellStyle name="Ênfase4 12 2" xfId="54820"/>
    <cellStyle name="Ênfase4 120" xfId="54821"/>
    <cellStyle name="Ênfase4 121" xfId="54822"/>
    <cellStyle name="Ênfase4 122" xfId="54823"/>
    <cellStyle name="Ênfase4 123" xfId="54824"/>
    <cellStyle name="Ênfase4 124" xfId="54825"/>
    <cellStyle name="Ênfase4 125" xfId="54826"/>
    <cellStyle name="Ênfase4 126" xfId="54827"/>
    <cellStyle name="Ênfase4 127" xfId="54828"/>
    <cellStyle name="Ênfase4 128" xfId="54829"/>
    <cellStyle name="Ênfase4 129" xfId="54830"/>
    <cellStyle name="Ênfase4 13" xfId="2216"/>
    <cellStyle name="Ênfase4 13 2" xfId="54831"/>
    <cellStyle name="Ênfase4 130" xfId="54832"/>
    <cellStyle name="Ênfase4 131" xfId="54833"/>
    <cellStyle name="Ênfase4 132" xfId="54834"/>
    <cellStyle name="Ênfase4 133" xfId="54835"/>
    <cellStyle name="Ênfase4 134" xfId="54836"/>
    <cellStyle name="Ênfase4 135" xfId="54837"/>
    <cellStyle name="Ênfase4 136" xfId="54838"/>
    <cellStyle name="Ênfase4 137" xfId="54839"/>
    <cellStyle name="Ênfase4 138" xfId="54840"/>
    <cellStyle name="Ênfase4 139" xfId="54841"/>
    <cellStyle name="Ênfase4 14" xfId="2217"/>
    <cellStyle name="Ênfase4 140" xfId="54842"/>
    <cellStyle name="Ênfase4 141" xfId="54843"/>
    <cellStyle name="Ênfase4 142" xfId="54844"/>
    <cellStyle name="Ênfase4 143" xfId="54845"/>
    <cellStyle name="Ênfase4 144" xfId="54846"/>
    <cellStyle name="Ênfase4 145" xfId="54847"/>
    <cellStyle name="Ênfase4 146" xfId="54848"/>
    <cellStyle name="Ênfase4 147" xfId="54849"/>
    <cellStyle name="Ênfase4 148" xfId="54850"/>
    <cellStyle name="Ênfase4 149" xfId="54851"/>
    <cellStyle name="Ênfase4 15" xfId="2218"/>
    <cellStyle name="Ênfase4 15 2" xfId="54852"/>
    <cellStyle name="Ênfase4 15 3" xfId="54853"/>
    <cellStyle name="Ênfase4 150" xfId="54854"/>
    <cellStyle name="Ênfase4 151" xfId="54855"/>
    <cellStyle name="Ênfase4 152" xfId="54856"/>
    <cellStyle name="Ênfase4 153" xfId="54857"/>
    <cellStyle name="Ênfase4 154" xfId="54858"/>
    <cellStyle name="Ênfase4 155" xfId="54859"/>
    <cellStyle name="Ênfase4 156" xfId="54860"/>
    <cellStyle name="Ênfase4 157" xfId="54861"/>
    <cellStyle name="Ênfase4 158" xfId="54862"/>
    <cellStyle name="Ênfase4 159" xfId="54863"/>
    <cellStyle name="Ênfase4 16" xfId="2219"/>
    <cellStyle name="Ênfase4 16 2" xfId="54864"/>
    <cellStyle name="Ênfase4 16 3" xfId="54865"/>
    <cellStyle name="Ênfase4 160" xfId="54866"/>
    <cellStyle name="Ênfase4 161" xfId="54867"/>
    <cellStyle name="Ênfase4 162" xfId="54868"/>
    <cellStyle name="Ênfase4 163" xfId="54869"/>
    <cellStyle name="Ênfase4 164" xfId="54870"/>
    <cellStyle name="Ênfase4 165" xfId="54871"/>
    <cellStyle name="Ênfase4 166" xfId="54872"/>
    <cellStyle name="Ênfase4 167" xfId="54873"/>
    <cellStyle name="Ênfase4 168" xfId="54874"/>
    <cellStyle name="Ênfase4 169" xfId="54875"/>
    <cellStyle name="Ênfase4 17" xfId="2220"/>
    <cellStyle name="Ênfase4 17 2" xfId="54876"/>
    <cellStyle name="Ênfase4 17 3" xfId="54877"/>
    <cellStyle name="Ênfase4 170" xfId="54878"/>
    <cellStyle name="Ênfase4 171" xfId="54879"/>
    <cellStyle name="Ênfase4 172" xfId="54880"/>
    <cellStyle name="Ênfase4 173" xfId="54881"/>
    <cellStyle name="Ênfase4 174" xfId="54882"/>
    <cellStyle name="Ênfase4 175" xfId="54883"/>
    <cellStyle name="Ênfase4 176" xfId="54884"/>
    <cellStyle name="Ênfase4 177" xfId="54885"/>
    <cellStyle name="Ênfase4 178" xfId="54886"/>
    <cellStyle name="Ênfase4 179" xfId="54887"/>
    <cellStyle name="Ênfase4 18" xfId="2221"/>
    <cellStyle name="Ênfase4 18 2" xfId="54888"/>
    <cellStyle name="Ênfase4 18 3" xfId="54889"/>
    <cellStyle name="Ênfase4 180" xfId="54890"/>
    <cellStyle name="Ênfase4 181" xfId="54891"/>
    <cellStyle name="Ênfase4 182" xfId="54892"/>
    <cellStyle name="Ênfase4 183" xfId="54893"/>
    <cellStyle name="Ênfase4 184" xfId="54894"/>
    <cellStyle name="Ênfase4 185" xfId="54895"/>
    <cellStyle name="Ênfase4 186" xfId="54896"/>
    <cellStyle name="Ênfase4 187" xfId="54897"/>
    <cellStyle name="Ênfase4 188" xfId="54898"/>
    <cellStyle name="Ênfase4 189" xfId="54899"/>
    <cellStyle name="Ênfase4 19" xfId="2222"/>
    <cellStyle name="Ênfase4 19 2" xfId="54900"/>
    <cellStyle name="Ênfase4 19 3" xfId="54901"/>
    <cellStyle name="Ênfase4 190" xfId="54902"/>
    <cellStyle name="Ênfase4 2" xfId="2223"/>
    <cellStyle name="Ênfase4 2 10" xfId="54903"/>
    <cellStyle name="Ênfase4 2 10 2" xfId="54904"/>
    <cellStyle name="Ênfase4 2 10 3" xfId="54905"/>
    <cellStyle name="Ênfase4 2 10 4" xfId="54906"/>
    <cellStyle name="Ênfase4 2 10 5" xfId="54907"/>
    <cellStyle name="Ênfase4 2 10 6" xfId="54908"/>
    <cellStyle name="Ênfase4 2 10 7" xfId="54909"/>
    <cellStyle name="Ênfase4 2 11" xfId="54910"/>
    <cellStyle name="Ênfase4 2 11 2" xfId="54911"/>
    <cellStyle name="Ênfase4 2 11 3" xfId="54912"/>
    <cellStyle name="Ênfase4 2 11 4" xfId="54913"/>
    <cellStyle name="Ênfase4 2 11 5" xfId="54914"/>
    <cellStyle name="Ênfase4 2 11 6" xfId="54915"/>
    <cellStyle name="Ênfase4 2 11 7" xfId="54916"/>
    <cellStyle name="Ênfase4 2 12" xfId="54917"/>
    <cellStyle name="Ênfase4 2 13" xfId="54918"/>
    <cellStyle name="Ênfase4 2 14" xfId="54919"/>
    <cellStyle name="Ênfase4 2 15" xfId="54920"/>
    <cellStyle name="Ênfase4 2 16" xfId="54921"/>
    <cellStyle name="Ênfase4 2 17" xfId="54922"/>
    <cellStyle name="Ênfase4 2 18" xfId="54923"/>
    <cellStyle name="Ênfase4 2 19" xfId="54924"/>
    <cellStyle name="Ênfase4 2 2" xfId="54925"/>
    <cellStyle name="Ênfase4 2 20" xfId="54926"/>
    <cellStyle name="Ênfase4 2 21" xfId="54927"/>
    <cellStyle name="Ênfase4 2 22" xfId="54928"/>
    <cellStyle name="Ênfase4 2 23" xfId="54929"/>
    <cellStyle name="Ênfase4 2 24" xfId="54930"/>
    <cellStyle name="Ênfase4 2 25" xfId="54931"/>
    <cellStyle name="Ênfase4 2 26" xfId="54932"/>
    <cellStyle name="Ênfase4 2 27" xfId="54933"/>
    <cellStyle name="Ênfase4 2 28" xfId="54934"/>
    <cellStyle name="Ênfase4 2 29" xfId="54935"/>
    <cellStyle name="Ênfase4 2 3" xfId="54936"/>
    <cellStyle name="Ênfase4 2 30" xfId="54937"/>
    <cellStyle name="Ênfase4 2 31" xfId="54938"/>
    <cellStyle name="Ênfase4 2 32" xfId="54939"/>
    <cellStyle name="Ênfase4 2 33" xfId="54940"/>
    <cellStyle name="Ênfase4 2 34" xfId="54941"/>
    <cellStyle name="Ênfase4 2 35" xfId="54942"/>
    <cellStyle name="Ênfase4 2 4" xfId="54943"/>
    <cellStyle name="Ênfase4 2 5" xfId="54944"/>
    <cellStyle name="Ênfase4 2 6" xfId="54945"/>
    <cellStyle name="Ênfase4 2 7" xfId="54946"/>
    <cellStyle name="Ênfase4 2 8" xfId="54947"/>
    <cellStyle name="Ênfase4 2 8 2" xfId="54948"/>
    <cellStyle name="Ênfase4 2 8 3" xfId="54949"/>
    <cellStyle name="Ênfase4 2 8 4" xfId="54950"/>
    <cellStyle name="Ênfase4 2 8 5" xfId="54951"/>
    <cellStyle name="Ênfase4 2 8 6" xfId="54952"/>
    <cellStyle name="Ênfase4 2 8 7" xfId="54953"/>
    <cellStyle name="Ênfase4 2 9" xfId="54954"/>
    <cellStyle name="Ênfase4 2 9 2" xfId="54955"/>
    <cellStyle name="Ênfase4 2 9 3" xfId="54956"/>
    <cellStyle name="Ênfase4 2 9 4" xfId="54957"/>
    <cellStyle name="Ênfase4 2 9 5" xfId="54958"/>
    <cellStyle name="Ênfase4 2 9 6" xfId="54959"/>
    <cellStyle name="Ênfase4 2 9 7" xfId="54960"/>
    <cellStyle name="Ênfase4 20" xfId="2224"/>
    <cellStyle name="Ênfase4 20 2" xfId="54961"/>
    <cellStyle name="Ênfase4 20 3" xfId="54962"/>
    <cellStyle name="Ênfase4 21" xfId="2225"/>
    <cellStyle name="Ênfase4 22" xfId="2226"/>
    <cellStyle name="Ênfase4 23" xfId="54963"/>
    <cellStyle name="Ênfase4 24" xfId="54964"/>
    <cellStyle name="Ênfase4 24 2" xfId="54965"/>
    <cellStyle name="Ênfase4 25" xfId="54966"/>
    <cellStyle name="Ênfase4 25 2" xfId="54967"/>
    <cellStyle name="Ênfase4 26" xfId="54968"/>
    <cellStyle name="Ênfase4 26 10" xfId="54969"/>
    <cellStyle name="Ênfase4 26 11" xfId="54970"/>
    <cellStyle name="Ênfase4 26 12" xfId="54971"/>
    <cellStyle name="Ênfase4 26 13" xfId="54972"/>
    <cellStyle name="Ênfase4 26 14" xfId="54973"/>
    <cellStyle name="Ênfase4 26 15" xfId="54974"/>
    <cellStyle name="Ênfase4 26 16" xfId="54975"/>
    <cellStyle name="Ênfase4 26 2" xfId="54976"/>
    <cellStyle name="Ênfase4 26 3" xfId="54977"/>
    <cellStyle name="Ênfase4 26 4" xfId="54978"/>
    <cellStyle name="Ênfase4 26 5" xfId="54979"/>
    <cellStyle name="Ênfase4 26 6" xfId="54980"/>
    <cellStyle name="Ênfase4 26 7" xfId="54981"/>
    <cellStyle name="Ênfase4 26 8" xfId="54982"/>
    <cellStyle name="Ênfase4 26 9" xfId="54983"/>
    <cellStyle name="Ênfase4 27" xfId="54984"/>
    <cellStyle name="Ênfase4 27 10" xfId="54985"/>
    <cellStyle name="Ênfase4 27 11" xfId="54986"/>
    <cellStyle name="Ênfase4 27 12" xfId="54987"/>
    <cellStyle name="Ênfase4 27 13" xfId="54988"/>
    <cellStyle name="Ênfase4 27 14" xfId="54989"/>
    <cellStyle name="Ênfase4 27 15" xfId="54990"/>
    <cellStyle name="Ênfase4 27 16" xfId="54991"/>
    <cellStyle name="Ênfase4 27 2" xfId="54992"/>
    <cellStyle name="Ênfase4 27 3" xfId="54993"/>
    <cellStyle name="Ênfase4 27 4" xfId="54994"/>
    <cellStyle name="Ênfase4 27 5" xfId="54995"/>
    <cellStyle name="Ênfase4 27 6" xfId="54996"/>
    <cellStyle name="Ênfase4 27 7" xfId="54997"/>
    <cellStyle name="Ênfase4 27 8" xfId="54998"/>
    <cellStyle name="Ênfase4 27 9" xfId="54999"/>
    <cellStyle name="Ênfase4 28" xfId="55000"/>
    <cellStyle name="Ênfase4 28 10" xfId="55001"/>
    <cellStyle name="Ênfase4 28 11" xfId="55002"/>
    <cellStyle name="Ênfase4 28 12" xfId="55003"/>
    <cellStyle name="Ênfase4 28 13" xfId="55004"/>
    <cellStyle name="Ênfase4 28 14" xfId="55005"/>
    <cellStyle name="Ênfase4 28 15" xfId="55006"/>
    <cellStyle name="Ênfase4 28 16" xfId="55007"/>
    <cellStyle name="Ênfase4 28 2" xfId="55008"/>
    <cellStyle name="Ênfase4 28 3" xfId="55009"/>
    <cellStyle name="Ênfase4 28 4" xfId="55010"/>
    <cellStyle name="Ênfase4 28 5" xfId="55011"/>
    <cellStyle name="Ênfase4 28 6" xfId="55012"/>
    <cellStyle name="Ênfase4 28 7" xfId="55013"/>
    <cellStyle name="Ênfase4 28 8" xfId="55014"/>
    <cellStyle name="Ênfase4 28 9" xfId="55015"/>
    <cellStyle name="Ênfase4 29" xfId="55016"/>
    <cellStyle name="Ênfase4 29 10" xfId="55017"/>
    <cellStyle name="Ênfase4 29 11" xfId="55018"/>
    <cellStyle name="Ênfase4 29 12" xfId="55019"/>
    <cellStyle name="Ênfase4 29 13" xfId="55020"/>
    <cellStyle name="Ênfase4 29 14" xfId="55021"/>
    <cellStyle name="Ênfase4 29 15" xfId="55022"/>
    <cellStyle name="Ênfase4 29 16" xfId="55023"/>
    <cellStyle name="Ênfase4 29 2" xfId="55024"/>
    <cellStyle name="Ênfase4 29 3" xfId="55025"/>
    <cellStyle name="Ênfase4 29 4" xfId="55026"/>
    <cellStyle name="Ênfase4 29 5" xfId="55027"/>
    <cellStyle name="Ênfase4 29 6" xfId="55028"/>
    <cellStyle name="Ênfase4 29 7" xfId="55029"/>
    <cellStyle name="Ênfase4 29 8" xfId="55030"/>
    <cellStyle name="Ênfase4 29 9" xfId="55031"/>
    <cellStyle name="Ênfase4 3" xfId="2227"/>
    <cellStyle name="Ênfase4 3 10" xfId="55032"/>
    <cellStyle name="Ênfase4 3 11" xfId="55033"/>
    <cellStyle name="Ênfase4 3 2" xfId="55034"/>
    <cellStyle name="Ênfase4 3 3" xfId="55035"/>
    <cellStyle name="Ênfase4 3 4" xfId="55036"/>
    <cellStyle name="Ênfase4 3 5" xfId="55037"/>
    <cellStyle name="Ênfase4 3 6" xfId="55038"/>
    <cellStyle name="Ênfase4 3 7" xfId="55039"/>
    <cellStyle name="Ênfase4 3 8" xfId="55040"/>
    <cellStyle name="Ênfase4 3 9" xfId="55041"/>
    <cellStyle name="Ênfase4 30" xfId="55042"/>
    <cellStyle name="Ênfase4 31" xfId="55043"/>
    <cellStyle name="Ênfase4 32" xfId="55044"/>
    <cellStyle name="Ênfase4 33" xfId="55045"/>
    <cellStyle name="Ênfase4 34" xfId="55046"/>
    <cellStyle name="Ênfase4 35" xfId="55047"/>
    <cellStyle name="Ênfase4 36" xfId="55048"/>
    <cellStyle name="Ênfase4 37" xfId="55049"/>
    <cellStyle name="Ênfase4 38" xfId="55050"/>
    <cellStyle name="Ênfase4 39" xfId="55051"/>
    <cellStyle name="Ênfase4 4" xfId="2228"/>
    <cellStyle name="Ênfase4 4 10" xfId="55052"/>
    <cellStyle name="Ênfase4 4 11" xfId="55053"/>
    <cellStyle name="Ênfase4 4 2" xfId="55054"/>
    <cellStyle name="Ênfase4 4 3" xfId="55055"/>
    <cellStyle name="Ênfase4 4 4" xfId="55056"/>
    <cellStyle name="Ênfase4 4 5" xfId="55057"/>
    <cellStyle name="Ênfase4 4 6" xfId="55058"/>
    <cellStyle name="Ênfase4 4 7" xfId="55059"/>
    <cellStyle name="Ênfase4 4 8" xfId="55060"/>
    <cellStyle name="Ênfase4 4 9" xfId="55061"/>
    <cellStyle name="Ênfase4 40" xfId="55062"/>
    <cellStyle name="Ênfase4 41" xfId="55063"/>
    <cellStyle name="Ênfase4 42" xfId="55064"/>
    <cellStyle name="Ênfase4 43" xfId="55065"/>
    <cellStyle name="Ênfase4 44" xfId="55066"/>
    <cellStyle name="Ênfase4 45" xfId="55067"/>
    <cellStyle name="Ênfase4 46" xfId="55068"/>
    <cellStyle name="Ênfase4 47" xfId="55069"/>
    <cellStyle name="Ênfase4 48" xfId="55070"/>
    <cellStyle name="Ênfase4 49" xfId="55071"/>
    <cellStyle name="Ênfase4 5" xfId="2229"/>
    <cellStyle name="Ênfase4 5 2" xfId="55072"/>
    <cellStyle name="Ênfase4 5 3" xfId="55073"/>
    <cellStyle name="Ênfase4 5 4" xfId="55074"/>
    <cellStyle name="Ênfase4 50" xfId="55075"/>
    <cellStyle name="Ênfase4 51" xfId="55076"/>
    <cellStyle name="Ênfase4 52" xfId="55077"/>
    <cellStyle name="Ênfase4 53" xfId="55078"/>
    <cellStyle name="Ênfase4 54" xfId="55079"/>
    <cellStyle name="Ênfase4 55" xfId="55080"/>
    <cellStyle name="Ênfase4 56" xfId="55081"/>
    <cellStyle name="Ênfase4 57" xfId="55082"/>
    <cellStyle name="Ênfase4 58" xfId="55083"/>
    <cellStyle name="Ênfase4 59" xfId="55084"/>
    <cellStyle name="Ênfase4 6" xfId="2230"/>
    <cellStyle name="Ênfase4 6 2" xfId="55085"/>
    <cellStyle name="Ênfase4 6 3" xfId="55086"/>
    <cellStyle name="Ênfase4 6 4" xfId="55087"/>
    <cellStyle name="Ênfase4 60" xfId="55088"/>
    <cellStyle name="Ênfase4 61" xfId="55089"/>
    <cellStyle name="Ênfase4 62" xfId="55090"/>
    <cellStyle name="Ênfase4 63" xfId="55091"/>
    <cellStyle name="Ênfase4 64" xfId="55092"/>
    <cellStyle name="Ênfase4 65" xfId="55093"/>
    <cellStyle name="Ênfase4 66" xfId="55094"/>
    <cellStyle name="Ênfase4 67" xfId="55095"/>
    <cellStyle name="Ênfase4 68" xfId="55096"/>
    <cellStyle name="Ênfase4 69" xfId="55097"/>
    <cellStyle name="Ênfase4 7" xfId="2231"/>
    <cellStyle name="Ênfase4 7 2" xfId="55098"/>
    <cellStyle name="Ênfase4 7 3" xfId="55099"/>
    <cellStyle name="Ênfase4 7 4" xfId="55100"/>
    <cellStyle name="Ênfase4 70" xfId="55101"/>
    <cellStyle name="Ênfase4 71" xfId="55102"/>
    <cellStyle name="Ênfase4 72" xfId="55103"/>
    <cellStyle name="Ênfase4 73" xfId="55104"/>
    <cellStyle name="Ênfase4 74" xfId="55105"/>
    <cellStyle name="Ênfase4 75" xfId="55106"/>
    <cellStyle name="Ênfase4 76" xfId="55107"/>
    <cellStyle name="Ênfase4 77" xfId="55108"/>
    <cellStyle name="Ênfase4 78" xfId="55109"/>
    <cellStyle name="Ênfase4 79" xfId="55110"/>
    <cellStyle name="Ênfase4 8" xfId="2232"/>
    <cellStyle name="Ênfase4 8 2" xfId="55111"/>
    <cellStyle name="Ênfase4 8 3" xfId="55112"/>
    <cellStyle name="Ênfase4 8 4" xfId="55113"/>
    <cellStyle name="Ênfase4 80" xfId="55114"/>
    <cellStyle name="Ênfase4 81" xfId="55115"/>
    <cellStyle name="Ênfase4 82" xfId="55116"/>
    <cellStyle name="Ênfase4 83" xfId="55117"/>
    <cellStyle name="Ênfase4 84" xfId="55118"/>
    <cellStyle name="Ênfase4 85" xfId="55119"/>
    <cellStyle name="Ênfase4 86" xfId="55120"/>
    <cellStyle name="Ênfase4 87" xfId="55121"/>
    <cellStyle name="Ênfase4 88" xfId="55122"/>
    <cellStyle name="Ênfase4 89" xfId="55123"/>
    <cellStyle name="Ênfase4 9" xfId="2233"/>
    <cellStyle name="Ênfase4 90" xfId="55124"/>
    <cellStyle name="Ênfase4 91" xfId="55125"/>
    <cellStyle name="Ênfase4 92" xfId="55126"/>
    <cellStyle name="Ênfase4 93" xfId="55127"/>
    <cellStyle name="Ênfase4 94" xfId="55128"/>
    <cellStyle name="Ênfase4 95" xfId="55129"/>
    <cellStyle name="Ênfase4 96" xfId="55130"/>
    <cellStyle name="Ênfase4 97" xfId="55131"/>
    <cellStyle name="Ênfase4 98" xfId="55132"/>
    <cellStyle name="Ênfase4 99" xfId="55133"/>
    <cellStyle name="Ênfase5 10" xfId="2234"/>
    <cellStyle name="Ênfase5 10 2" xfId="55134"/>
    <cellStyle name="Ênfase5 100" xfId="55135"/>
    <cellStyle name="Ênfase5 101" xfId="55136"/>
    <cellStyle name="Ênfase5 102" xfId="55137"/>
    <cellStyle name="Ênfase5 103" xfId="55138"/>
    <cellStyle name="Ênfase5 104" xfId="55139"/>
    <cellStyle name="Ênfase5 105" xfId="55140"/>
    <cellStyle name="Ênfase5 106" xfId="55141"/>
    <cellStyle name="Ênfase5 107" xfId="55142"/>
    <cellStyle name="Ênfase5 108" xfId="55143"/>
    <cellStyle name="Ênfase5 109" xfId="55144"/>
    <cellStyle name="Ênfase5 11" xfId="2235"/>
    <cellStyle name="Ênfase5 11 2" xfId="55145"/>
    <cellStyle name="Ênfase5 110" xfId="55146"/>
    <cellStyle name="Ênfase5 111" xfId="55147"/>
    <cellStyle name="Ênfase5 112" xfId="55148"/>
    <cellStyle name="Ênfase5 113" xfId="55149"/>
    <cellStyle name="Ênfase5 114" xfId="55150"/>
    <cellStyle name="Ênfase5 115" xfId="55151"/>
    <cellStyle name="Ênfase5 116" xfId="55152"/>
    <cellStyle name="Ênfase5 117" xfId="55153"/>
    <cellStyle name="Ênfase5 118" xfId="55154"/>
    <cellStyle name="Ênfase5 119" xfId="55155"/>
    <cellStyle name="Ênfase5 12" xfId="2236"/>
    <cellStyle name="Ênfase5 12 2" xfId="55156"/>
    <cellStyle name="Ênfase5 120" xfId="55157"/>
    <cellStyle name="Ênfase5 121" xfId="55158"/>
    <cellStyle name="Ênfase5 122" xfId="55159"/>
    <cellStyle name="Ênfase5 123" xfId="55160"/>
    <cellStyle name="Ênfase5 124" xfId="55161"/>
    <cellStyle name="Ênfase5 125" xfId="55162"/>
    <cellStyle name="Ênfase5 126" xfId="55163"/>
    <cellStyle name="Ênfase5 127" xfId="55164"/>
    <cellStyle name="Ênfase5 128" xfId="55165"/>
    <cellStyle name="Ênfase5 129" xfId="55166"/>
    <cellStyle name="Ênfase5 13" xfId="2237"/>
    <cellStyle name="Ênfase5 13 2" xfId="55167"/>
    <cellStyle name="Ênfase5 130" xfId="55168"/>
    <cellStyle name="Ênfase5 131" xfId="55169"/>
    <cellStyle name="Ênfase5 132" xfId="55170"/>
    <cellStyle name="Ênfase5 133" xfId="55171"/>
    <cellStyle name="Ênfase5 134" xfId="55172"/>
    <cellStyle name="Ênfase5 135" xfId="55173"/>
    <cellStyle name="Ênfase5 136" xfId="55174"/>
    <cellStyle name="Ênfase5 137" xfId="55175"/>
    <cellStyle name="Ênfase5 138" xfId="55176"/>
    <cellStyle name="Ênfase5 139" xfId="55177"/>
    <cellStyle name="Ênfase5 14" xfId="2238"/>
    <cellStyle name="Ênfase5 140" xfId="55178"/>
    <cellStyle name="Ênfase5 141" xfId="55179"/>
    <cellStyle name="Ênfase5 142" xfId="55180"/>
    <cellStyle name="Ênfase5 143" xfId="55181"/>
    <cellStyle name="Ênfase5 144" xfId="55182"/>
    <cellStyle name="Ênfase5 145" xfId="55183"/>
    <cellStyle name="Ênfase5 146" xfId="55184"/>
    <cellStyle name="Ênfase5 147" xfId="55185"/>
    <cellStyle name="Ênfase5 148" xfId="55186"/>
    <cellStyle name="Ênfase5 149" xfId="55187"/>
    <cellStyle name="Ênfase5 15" xfId="2239"/>
    <cellStyle name="Ênfase5 15 2" xfId="55188"/>
    <cellStyle name="Ênfase5 15 3" xfId="55189"/>
    <cellStyle name="Ênfase5 150" xfId="55190"/>
    <cellStyle name="Ênfase5 151" xfId="55191"/>
    <cellStyle name="Ênfase5 152" xfId="55192"/>
    <cellStyle name="Ênfase5 153" xfId="55193"/>
    <cellStyle name="Ênfase5 154" xfId="55194"/>
    <cellStyle name="Ênfase5 155" xfId="55195"/>
    <cellStyle name="Ênfase5 156" xfId="55196"/>
    <cellStyle name="Ênfase5 157" xfId="55197"/>
    <cellStyle name="Ênfase5 158" xfId="55198"/>
    <cellStyle name="Ênfase5 159" xfId="55199"/>
    <cellStyle name="Ênfase5 16" xfId="2240"/>
    <cellStyle name="Ênfase5 16 2" xfId="55200"/>
    <cellStyle name="Ênfase5 16 3" xfId="55201"/>
    <cellStyle name="Ênfase5 160" xfId="55202"/>
    <cellStyle name="Ênfase5 161" xfId="55203"/>
    <cellStyle name="Ênfase5 162" xfId="55204"/>
    <cellStyle name="Ênfase5 163" xfId="55205"/>
    <cellStyle name="Ênfase5 164" xfId="55206"/>
    <cellStyle name="Ênfase5 165" xfId="55207"/>
    <cellStyle name="Ênfase5 166" xfId="55208"/>
    <cellStyle name="Ênfase5 167" xfId="55209"/>
    <cellStyle name="Ênfase5 168" xfId="55210"/>
    <cellStyle name="Ênfase5 169" xfId="55211"/>
    <cellStyle name="Ênfase5 17" xfId="2241"/>
    <cellStyle name="Ênfase5 17 2" xfId="55212"/>
    <cellStyle name="Ênfase5 17 3" xfId="55213"/>
    <cellStyle name="Ênfase5 170" xfId="55214"/>
    <cellStyle name="Ênfase5 171" xfId="55215"/>
    <cellStyle name="Ênfase5 172" xfId="55216"/>
    <cellStyle name="Ênfase5 173" xfId="55217"/>
    <cellStyle name="Ênfase5 174" xfId="55218"/>
    <cellStyle name="Ênfase5 175" xfId="55219"/>
    <cellStyle name="Ênfase5 176" xfId="55220"/>
    <cellStyle name="Ênfase5 177" xfId="55221"/>
    <cellStyle name="Ênfase5 178" xfId="55222"/>
    <cellStyle name="Ênfase5 179" xfId="55223"/>
    <cellStyle name="Ênfase5 18" xfId="2242"/>
    <cellStyle name="Ênfase5 18 2" xfId="55224"/>
    <cellStyle name="Ênfase5 18 3" xfId="55225"/>
    <cellStyle name="Ênfase5 180" xfId="55226"/>
    <cellStyle name="Ênfase5 181" xfId="55227"/>
    <cellStyle name="Ênfase5 182" xfId="55228"/>
    <cellStyle name="Ênfase5 183" xfId="55229"/>
    <cellStyle name="Ênfase5 184" xfId="55230"/>
    <cellStyle name="Ênfase5 185" xfId="55231"/>
    <cellStyle name="Ênfase5 186" xfId="55232"/>
    <cellStyle name="Ênfase5 187" xfId="55233"/>
    <cellStyle name="Ênfase5 188" xfId="55234"/>
    <cellStyle name="Ênfase5 189" xfId="55235"/>
    <cellStyle name="Ênfase5 19" xfId="2243"/>
    <cellStyle name="Ênfase5 19 2" xfId="55236"/>
    <cellStyle name="Ênfase5 19 3" xfId="55237"/>
    <cellStyle name="Ênfase5 190" xfId="55238"/>
    <cellStyle name="Ênfase5 2" xfId="2244"/>
    <cellStyle name="Ênfase5 2 10" xfId="55239"/>
    <cellStyle name="Ênfase5 2 11" xfId="55240"/>
    <cellStyle name="Ênfase5 2 12" xfId="55241"/>
    <cellStyle name="Ênfase5 2 13" xfId="55242"/>
    <cellStyle name="Ênfase5 2 14" xfId="55243"/>
    <cellStyle name="Ênfase5 2 15" xfId="55244"/>
    <cellStyle name="Ênfase5 2 16" xfId="55245"/>
    <cellStyle name="Ênfase5 2 17" xfId="55246"/>
    <cellStyle name="Ênfase5 2 18" xfId="55247"/>
    <cellStyle name="Ênfase5 2 19" xfId="55248"/>
    <cellStyle name="Ênfase5 2 2" xfId="55249"/>
    <cellStyle name="Ênfase5 2 20" xfId="55250"/>
    <cellStyle name="Ênfase5 2 21" xfId="55251"/>
    <cellStyle name="Ênfase5 2 22" xfId="55252"/>
    <cellStyle name="Ênfase5 2 23" xfId="55253"/>
    <cellStyle name="Ênfase5 2 24" xfId="55254"/>
    <cellStyle name="Ênfase5 2 25" xfId="55255"/>
    <cellStyle name="Ênfase5 2 26" xfId="55256"/>
    <cellStyle name="Ênfase5 2 27" xfId="55257"/>
    <cellStyle name="Ênfase5 2 28" xfId="55258"/>
    <cellStyle name="Ênfase5 2 29" xfId="55259"/>
    <cellStyle name="Ênfase5 2 3" xfId="55260"/>
    <cellStyle name="Ênfase5 2 30" xfId="55261"/>
    <cellStyle name="Ênfase5 2 31" xfId="55262"/>
    <cellStyle name="Ênfase5 2 32" xfId="55263"/>
    <cellStyle name="Ênfase5 2 32 2" xfId="55264"/>
    <cellStyle name="Ênfase5 2 33" xfId="55265"/>
    <cellStyle name="Ênfase5 2 34" xfId="55266"/>
    <cellStyle name="Ênfase5 2 35" xfId="55267"/>
    <cellStyle name="Ênfase5 2 4" xfId="55268"/>
    <cellStyle name="Ênfase5 2 5" xfId="55269"/>
    <cellStyle name="Ênfase5 2 6" xfId="55270"/>
    <cellStyle name="Ênfase5 2 7" xfId="55271"/>
    <cellStyle name="Ênfase5 2 8" xfId="55272"/>
    <cellStyle name="Ênfase5 2 9" xfId="55273"/>
    <cellStyle name="Ênfase5 20" xfId="2245"/>
    <cellStyle name="Ênfase5 20 2" xfId="55274"/>
    <cellStyle name="Ênfase5 20 3" xfId="55275"/>
    <cellStyle name="Ênfase5 21" xfId="2246"/>
    <cellStyle name="Ênfase5 22" xfId="2247"/>
    <cellStyle name="Ênfase5 23" xfId="55276"/>
    <cellStyle name="Ênfase5 24" xfId="55277"/>
    <cellStyle name="Ênfase5 25" xfId="55278"/>
    <cellStyle name="Ênfase5 26" xfId="55279"/>
    <cellStyle name="Ênfase5 27" xfId="55280"/>
    <cellStyle name="Ênfase5 28" xfId="55281"/>
    <cellStyle name="Ênfase5 29" xfId="55282"/>
    <cellStyle name="Ênfase5 3" xfId="2248"/>
    <cellStyle name="Ênfase5 3 2" xfId="55283"/>
    <cellStyle name="Ênfase5 3 3" xfId="55284"/>
    <cellStyle name="Ênfase5 3 4" xfId="55285"/>
    <cellStyle name="Ênfase5 3 5" xfId="55286"/>
    <cellStyle name="Ênfase5 3 6" xfId="55287"/>
    <cellStyle name="Ênfase5 3 7" xfId="55288"/>
    <cellStyle name="Ênfase5 30" xfId="55289"/>
    <cellStyle name="Ênfase5 31" xfId="55290"/>
    <cellStyle name="Ênfase5 32" xfId="55291"/>
    <cellStyle name="Ênfase5 33" xfId="55292"/>
    <cellStyle name="Ênfase5 34" xfId="55293"/>
    <cellStyle name="Ênfase5 35" xfId="55294"/>
    <cellStyle name="Ênfase5 36" xfId="55295"/>
    <cellStyle name="Ênfase5 37" xfId="55296"/>
    <cellStyle name="Ênfase5 38" xfId="55297"/>
    <cellStyle name="Ênfase5 39" xfId="55298"/>
    <cellStyle name="Ênfase5 4" xfId="2249"/>
    <cellStyle name="Ênfase5 4 2" xfId="55299"/>
    <cellStyle name="Ênfase5 4 3" xfId="55300"/>
    <cellStyle name="Ênfase5 4 4" xfId="55301"/>
    <cellStyle name="Ênfase5 4 5" xfId="55302"/>
    <cellStyle name="Ênfase5 4 6" xfId="55303"/>
    <cellStyle name="Ênfase5 4 7" xfId="55304"/>
    <cellStyle name="Ênfase5 40" xfId="55305"/>
    <cellStyle name="Ênfase5 41" xfId="55306"/>
    <cellStyle name="Ênfase5 42" xfId="55307"/>
    <cellStyle name="Ênfase5 43" xfId="55308"/>
    <cellStyle name="Ênfase5 44" xfId="55309"/>
    <cellStyle name="Ênfase5 45" xfId="55310"/>
    <cellStyle name="Ênfase5 46" xfId="55311"/>
    <cellStyle name="Ênfase5 47" xfId="55312"/>
    <cellStyle name="Ênfase5 48" xfId="55313"/>
    <cellStyle name="Ênfase5 49" xfId="55314"/>
    <cellStyle name="Ênfase5 5" xfId="2250"/>
    <cellStyle name="Ênfase5 5 2" xfId="55315"/>
    <cellStyle name="Ênfase5 5 3" xfId="55316"/>
    <cellStyle name="Ênfase5 5 4" xfId="55317"/>
    <cellStyle name="Ênfase5 50" xfId="55318"/>
    <cellStyle name="Ênfase5 51" xfId="55319"/>
    <cellStyle name="Ênfase5 52" xfId="55320"/>
    <cellStyle name="Ênfase5 53" xfId="55321"/>
    <cellStyle name="Ênfase5 54" xfId="55322"/>
    <cellStyle name="Ênfase5 55" xfId="55323"/>
    <cellStyle name="Ênfase5 56" xfId="55324"/>
    <cellStyle name="Ênfase5 57" xfId="55325"/>
    <cellStyle name="Ênfase5 58" xfId="55326"/>
    <cellStyle name="Ênfase5 59" xfId="55327"/>
    <cellStyle name="Ênfase5 6" xfId="2251"/>
    <cellStyle name="Ênfase5 6 2" xfId="55328"/>
    <cellStyle name="Ênfase5 6 3" xfId="55329"/>
    <cellStyle name="Ênfase5 6 4" xfId="55330"/>
    <cellStyle name="Ênfase5 60" xfId="55331"/>
    <cellStyle name="Ênfase5 61" xfId="55332"/>
    <cellStyle name="Ênfase5 62" xfId="55333"/>
    <cellStyle name="Ênfase5 63" xfId="55334"/>
    <cellStyle name="Ênfase5 64" xfId="55335"/>
    <cellStyle name="Ênfase5 65" xfId="55336"/>
    <cellStyle name="Ênfase5 66" xfId="55337"/>
    <cellStyle name="Ênfase5 67" xfId="55338"/>
    <cellStyle name="Ênfase5 68" xfId="55339"/>
    <cellStyle name="Ênfase5 69" xfId="55340"/>
    <cellStyle name="Ênfase5 7" xfId="2252"/>
    <cellStyle name="Ênfase5 7 2" xfId="55341"/>
    <cellStyle name="Ênfase5 7 3" xfId="55342"/>
    <cellStyle name="Ênfase5 7 4" xfId="55343"/>
    <cellStyle name="Ênfase5 70" xfId="55344"/>
    <cellStyle name="Ênfase5 71" xfId="55345"/>
    <cellStyle name="Ênfase5 72" xfId="55346"/>
    <cellStyle name="Ênfase5 73" xfId="55347"/>
    <cellStyle name="Ênfase5 74" xfId="55348"/>
    <cellStyle name="Ênfase5 75" xfId="55349"/>
    <cellStyle name="Ênfase5 76" xfId="55350"/>
    <cellStyle name="Ênfase5 77" xfId="55351"/>
    <cellStyle name="Ênfase5 78" xfId="55352"/>
    <cellStyle name="Ênfase5 79" xfId="55353"/>
    <cellStyle name="Ênfase5 8" xfId="2253"/>
    <cellStyle name="Ênfase5 8 2" xfId="55354"/>
    <cellStyle name="Ênfase5 8 3" xfId="55355"/>
    <cellStyle name="Ênfase5 8 4" xfId="55356"/>
    <cellStyle name="Ênfase5 80" xfId="55357"/>
    <cellStyle name="Ênfase5 81" xfId="55358"/>
    <cellStyle name="Ênfase5 82" xfId="55359"/>
    <cellStyle name="Ênfase5 83" xfId="55360"/>
    <cellStyle name="Ênfase5 84" xfId="55361"/>
    <cellStyle name="Ênfase5 85" xfId="55362"/>
    <cellStyle name="Ênfase5 86" xfId="55363"/>
    <cellStyle name="Ênfase5 87" xfId="55364"/>
    <cellStyle name="Ênfase5 88" xfId="55365"/>
    <cellStyle name="Ênfase5 89" xfId="55366"/>
    <cellStyle name="Ênfase5 9" xfId="2254"/>
    <cellStyle name="Ênfase5 90" xfId="55367"/>
    <cellStyle name="Ênfase5 91" xfId="55368"/>
    <cellStyle name="Ênfase5 92" xfId="55369"/>
    <cellStyle name="Ênfase5 93" xfId="55370"/>
    <cellStyle name="Ênfase5 94" xfId="55371"/>
    <cellStyle name="Ênfase5 95" xfId="55372"/>
    <cellStyle name="Ênfase5 96" xfId="55373"/>
    <cellStyle name="Ênfase5 97" xfId="55374"/>
    <cellStyle name="Ênfase5 98" xfId="55375"/>
    <cellStyle name="Ênfase5 99" xfId="55376"/>
    <cellStyle name="Ênfase6 10" xfId="2255"/>
    <cellStyle name="Ênfase6 10 2" xfId="55377"/>
    <cellStyle name="Ênfase6 100" xfId="55378"/>
    <cellStyle name="Ênfase6 101" xfId="55379"/>
    <cellStyle name="Ênfase6 102" xfId="55380"/>
    <cellStyle name="Ênfase6 103" xfId="55381"/>
    <cellStyle name="Ênfase6 104" xfId="55382"/>
    <cellStyle name="Ênfase6 105" xfId="55383"/>
    <cellStyle name="Ênfase6 106" xfId="55384"/>
    <cellStyle name="Ênfase6 107" xfId="55385"/>
    <cellStyle name="Ênfase6 108" xfId="55386"/>
    <cellStyle name="Ênfase6 109" xfId="55387"/>
    <cellStyle name="Ênfase6 11" xfId="2256"/>
    <cellStyle name="Ênfase6 11 2" xfId="55388"/>
    <cellStyle name="Ênfase6 110" xfId="55389"/>
    <cellStyle name="Ênfase6 111" xfId="55390"/>
    <cellStyle name="Ênfase6 112" xfId="55391"/>
    <cellStyle name="Ênfase6 113" xfId="55392"/>
    <cellStyle name="Ênfase6 114" xfId="55393"/>
    <cellStyle name="Ênfase6 115" xfId="55394"/>
    <cellStyle name="Ênfase6 116" xfId="55395"/>
    <cellStyle name="Ênfase6 117" xfId="55396"/>
    <cellStyle name="Ênfase6 118" xfId="55397"/>
    <cellStyle name="Ênfase6 119" xfId="55398"/>
    <cellStyle name="Ênfase6 12" xfId="2257"/>
    <cellStyle name="Ênfase6 12 2" xfId="55399"/>
    <cellStyle name="Ênfase6 120" xfId="55400"/>
    <cellStyle name="Ênfase6 121" xfId="55401"/>
    <cellStyle name="Ênfase6 122" xfId="55402"/>
    <cellStyle name="Ênfase6 123" xfId="55403"/>
    <cellStyle name="Ênfase6 124" xfId="55404"/>
    <cellStyle name="Ênfase6 125" xfId="55405"/>
    <cellStyle name="Ênfase6 126" xfId="55406"/>
    <cellStyle name="Ênfase6 127" xfId="55407"/>
    <cellStyle name="Ênfase6 128" xfId="55408"/>
    <cellStyle name="Ênfase6 129" xfId="55409"/>
    <cellStyle name="Ênfase6 13" xfId="2258"/>
    <cellStyle name="Ênfase6 13 2" xfId="55410"/>
    <cellStyle name="Ênfase6 130" xfId="55411"/>
    <cellStyle name="Ênfase6 131" xfId="55412"/>
    <cellStyle name="Ênfase6 132" xfId="55413"/>
    <cellStyle name="Ênfase6 133" xfId="55414"/>
    <cellStyle name="Ênfase6 134" xfId="55415"/>
    <cellStyle name="Ênfase6 135" xfId="55416"/>
    <cellStyle name="Ênfase6 136" xfId="55417"/>
    <cellStyle name="Ênfase6 137" xfId="55418"/>
    <cellStyle name="Ênfase6 138" xfId="55419"/>
    <cellStyle name="Ênfase6 139" xfId="55420"/>
    <cellStyle name="Ênfase6 14" xfId="2259"/>
    <cellStyle name="Ênfase6 140" xfId="55421"/>
    <cellStyle name="Ênfase6 141" xfId="55422"/>
    <cellStyle name="Ênfase6 142" xfId="55423"/>
    <cellStyle name="Ênfase6 143" xfId="55424"/>
    <cellStyle name="Ênfase6 144" xfId="55425"/>
    <cellStyle name="Ênfase6 145" xfId="55426"/>
    <cellStyle name="Ênfase6 146" xfId="55427"/>
    <cellStyle name="Ênfase6 147" xfId="55428"/>
    <cellStyle name="Ênfase6 148" xfId="55429"/>
    <cellStyle name="Ênfase6 149" xfId="55430"/>
    <cellStyle name="Ênfase6 15" xfId="2260"/>
    <cellStyle name="Ênfase6 15 2" xfId="55431"/>
    <cellStyle name="Ênfase6 15 3" xfId="55432"/>
    <cellStyle name="Ênfase6 150" xfId="55433"/>
    <cellStyle name="Ênfase6 151" xfId="55434"/>
    <cellStyle name="Ênfase6 152" xfId="55435"/>
    <cellStyle name="Ênfase6 153" xfId="55436"/>
    <cellStyle name="Ênfase6 154" xfId="55437"/>
    <cellStyle name="Ênfase6 155" xfId="55438"/>
    <cellStyle name="Ênfase6 156" xfId="55439"/>
    <cellStyle name="Ênfase6 157" xfId="55440"/>
    <cellStyle name="Ênfase6 158" xfId="55441"/>
    <cellStyle name="Ênfase6 159" xfId="55442"/>
    <cellStyle name="Ênfase6 16" xfId="2261"/>
    <cellStyle name="Ênfase6 16 2" xfId="55443"/>
    <cellStyle name="Ênfase6 16 3" xfId="55444"/>
    <cellStyle name="Ênfase6 160" xfId="55445"/>
    <cellStyle name="Ênfase6 161" xfId="55446"/>
    <cellStyle name="Ênfase6 162" xfId="55447"/>
    <cellStyle name="Ênfase6 163" xfId="55448"/>
    <cellStyle name="Ênfase6 164" xfId="55449"/>
    <cellStyle name="Ênfase6 165" xfId="55450"/>
    <cellStyle name="Ênfase6 166" xfId="55451"/>
    <cellStyle name="Ênfase6 167" xfId="55452"/>
    <cellStyle name="Ênfase6 168" xfId="55453"/>
    <cellStyle name="Ênfase6 169" xfId="55454"/>
    <cellStyle name="Ênfase6 17" xfId="2262"/>
    <cellStyle name="Ênfase6 17 2" xfId="55455"/>
    <cellStyle name="Ênfase6 17 3" xfId="55456"/>
    <cellStyle name="Ênfase6 170" xfId="55457"/>
    <cellStyle name="Ênfase6 171" xfId="55458"/>
    <cellStyle name="Ênfase6 172" xfId="55459"/>
    <cellStyle name="Ênfase6 173" xfId="55460"/>
    <cellStyle name="Ênfase6 174" xfId="55461"/>
    <cellStyle name="Ênfase6 175" xfId="55462"/>
    <cellStyle name="Ênfase6 176" xfId="55463"/>
    <cellStyle name="Ênfase6 177" xfId="55464"/>
    <cellStyle name="Ênfase6 178" xfId="55465"/>
    <cellStyle name="Ênfase6 179" xfId="55466"/>
    <cellStyle name="Ênfase6 18" xfId="2263"/>
    <cellStyle name="Ênfase6 18 2" xfId="55467"/>
    <cellStyle name="Ênfase6 18 3" xfId="55468"/>
    <cellStyle name="Ênfase6 180" xfId="55469"/>
    <cellStyle name="Ênfase6 181" xfId="55470"/>
    <cellStyle name="Ênfase6 182" xfId="55471"/>
    <cellStyle name="Ênfase6 183" xfId="55472"/>
    <cellStyle name="Ênfase6 184" xfId="55473"/>
    <cellStyle name="Ênfase6 185" xfId="55474"/>
    <cellStyle name="Ênfase6 186" xfId="55475"/>
    <cellStyle name="Ênfase6 187" xfId="55476"/>
    <cellStyle name="Ênfase6 188" xfId="55477"/>
    <cellStyle name="Ênfase6 189" xfId="55478"/>
    <cellStyle name="Ênfase6 19" xfId="2264"/>
    <cellStyle name="Ênfase6 19 2" xfId="55479"/>
    <cellStyle name="Ênfase6 19 3" xfId="55480"/>
    <cellStyle name="Ênfase6 190" xfId="55481"/>
    <cellStyle name="Ênfase6 2" xfId="2265"/>
    <cellStyle name="Ênfase6 2 10" xfId="55482"/>
    <cellStyle name="Ênfase6 2 10 2" xfId="55483"/>
    <cellStyle name="Ênfase6 2 10 3" xfId="55484"/>
    <cellStyle name="Ênfase6 2 10 4" xfId="55485"/>
    <cellStyle name="Ênfase6 2 10 5" xfId="55486"/>
    <cellStyle name="Ênfase6 2 10 6" xfId="55487"/>
    <cellStyle name="Ênfase6 2 10 7" xfId="55488"/>
    <cellStyle name="Ênfase6 2 11" xfId="55489"/>
    <cellStyle name="Ênfase6 2 11 2" xfId="55490"/>
    <cellStyle name="Ênfase6 2 11 3" xfId="55491"/>
    <cellStyle name="Ênfase6 2 11 4" xfId="55492"/>
    <cellStyle name="Ênfase6 2 11 5" xfId="55493"/>
    <cellStyle name="Ênfase6 2 11 6" xfId="55494"/>
    <cellStyle name="Ênfase6 2 11 7" xfId="55495"/>
    <cellStyle name="Ênfase6 2 12" xfId="55496"/>
    <cellStyle name="Ênfase6 2 13" xfId="55497"/>
    <cellStyle name="Ênfase6 2 14" xfId="55498"/>
    <cellStyle name="Ênfase6 2 15" xfId="55499"/>
    <cellStyle name="Ênfase6 2 16" xfId="55500"/>
    <cellStyle name="Ênfase6 2 17" xfId="55501"/>
    <cellStyle name="Ênfase6 2 18" xfId="55502"/>
    <cellStyle name="Ênfase6 2 19" xfId="55503"/>
    <cellStyle name="Ênfase6 2 2" xfId="55504"/>
    <cellStyle name="Ênfase6 2 20" xfId="55505"/>
    <cellStyle name="Ênfase6 2 21" xfId="55506"/>
    <cellStyle name="Ênfase6 2 22" xfId="55507"/>
    <cellStyle name="Ênfase6 2 23" xfId="55508"/>
    <cellStyle name="Ênfase6 2 24" xfId="55509"/>
    <cellStyle name="Ênfase6 2 25" xfId="55510"/>
    <cellStyle name="Ênfase6 2 26" xfId="55511"/>
    <cellStyle name="Ênfase6 2 27" xfId="55512"/>
    <cellStyle name="Ênfase6 2 28" xfId="55513"/>
    <cellStyle name="Ênfase6 2 29" xfId="55514"/>
    <cellStyle name="Ênfase6 2 3" xfId="55515"/>
    <cellStyle name="Ênfase6 2 30" xfId="55516"/>
    <cellStyle name="Ênfase6 2 31" xfId="55517"/>
    <cellStyle name="Ênfase6 2 32" xfId="55518"/>
    <cellStyle name="Ênfase6 2 33" xfId="55519"/>
    <cellStyle name="Ênfase6 2 34" xfId="55520"/>
    <cellStyle name="Ênfase6 2 35" xfId="55521"/>
    <cellStyle name="Ênfase6 2 4" xfId="55522"/>
    <cellStyle name="Ênfase6 2 5" xfId="55523"/>
    <cellStyle name="Ênfase6 2 6" xfId="55524"/>
    <cellStyle name="Ênfase6 2 7" xfId="55525"/>
    <cellStyle name="Ênfase6 2 8" xfId="55526"/>
    <cellStyle name="Ênfase6 2 8 2" xfId="55527"/>
    <cellStyle name="Ênfase6 2 8 3" xfId="55528"/>
    <cellStyle name="Ênfase6 2 8 4" xfId="55529"/>
    <cellStyle name="Ênfase6 2 8 5" xfId="55530"/>
    <cellStyle name="Ênfase6 2 8 6" xfId="55531"/>
    <cellStyle name="Ênfase6 2 8 7" xfId="55532"/>
    <cellStyle name="Ênfase6 2 9" xfId="55533"/>
    <cellStyle name="Ênfase6 2 9 2" xfId="55534"/>
    <cellStyle name="Ênfase6 2 9 3" xfId="55535"/>
    <cellStyle name="Ênfase6 2 9 4" xfId="55536"/>
    <cellStyle name="Ênfase6 2 9 5" xfId="55537"/>
    <cellStyle name="Ênfase6 2 9 6" xfId="55538"/>
    <cellStyle name="Ênfase6 2 9 7" xfId="55539"/>
    <cellStyle name="Ênfase6 20" xfId="2266"/>
    <cellStyle name="Ênfase6 20 2" xfId="55540"/>
    <cellStyle name="Ênfase6 20 3" xfId="55541"/>
    <cellStyle name="Ênfase6 21" xfId="2267"/>
    <cellStyle name="Ênfase6 22" xfId="2268"/>
    <cellStyle name="Ênfase6 23" xfId="55542"/>
    <cellStyle name="Ênfase6 24" xfId="55543"/>
    <cellStyle name="Ênfase6 24 2" xfId="55544"/>
    <cellStyle name="Ênfase6 25" xfId="55545"/>
    <cellStyle name="Ênfase6 25 2" xfId="55546"/>
    <cellStyle name="Ênfase6 26" xfId="55547"/>
    <cellStyle name="Ênfase6 26 10" xfId="55548"/>
    <cellStyle name="Ênfase6 26 11" xfId="55549"/>
    <cellStyle name="Ênfase6 26 12" xfId="55550"/>
    <cellStyle name="Ênfase6 26 13" xfId="55551"/>
    <cellStyle name="Ênfase6 26 14" xfId="55552"/>
    <cellStyle name="Ênfase6 26 15" xfId="55553"/>
    <cellStyle name="Ênfase6 26 16" xfId="55554"/>
    <cellStyle name="Ênfase6 26 2" xfId="55555"/>
    <cellStyle name="Ênfase6 26 3" xfId="55556"/>
    <cellStyle name="Ênfase6 26 4" xfId="55557"/>
    <cellStyle name="Ênfase6 26 5" xfId="55558"/>
    <cellStyle name="Ênfase6 26 6" xfId="55559"/>
    <cellStyle name="Ênfase6 26 7" xfId="55560"/>
    <cellStyle name="Ênfase6 26 8" xfId="55561"/>
    <cellStyle name="Ênfase6 26 9" xfId="55562"/>
    <cellStyle name="Ênfase6 27" xfId="55563"/>
    <cellStyle name="Ênfase6 27 10" xfId="55564"/>
    <cellStyle name="Ênfase6 27 11" xfId="55565"/>
    <cellStyle name="Ênfase6 27 12" xfId="55566"/>
    <cellStyle name="Ênfase6 27 13" xfId="55567"/>
    <cellStyle name="Ênfase6 27 14" xfId="55568"/>
    <cellStyle name="Ênfase6 27 15" xfId="55569"/>
    <cellStyle name="Ênfase6 27 16" xfId="55570"/>
    <cellStyle name="Ênfase6 27 2" xfId="55571"/>
    <cellStyle name="Ênfase6 27 3" xfId="55572"/>
    <cellStyle name="Ênfase6 27 4" xfId="55573"/>
    <cellStyle name="Ênfase6 27 5" xfId="55574"/>
    <cellStyle name="Ênfase6 27 6" xfId="55575"/>
    <cellStyle name="Ênfase6 27 7" xfId="55576"/>
    <cellStyle name="Ênfase6 27 8" xfId="55577"/>
    <cellStyle name="Ênfase6 27 9" xfId="55578"/>
    <cellStyle name="Ênfase6 28" xfId="55579"/>
    <cellStyle name="Ênfase6 28 10" xfId="55580"/>
    <cellStyle name="Ênfase6 28 11" xfId="55581"/>
    <cellStyle name="Ênfase6 28 12" xfId="55582"/>
    <cellStyle name="Ênfase6 28 13" xfId="55583"/>
    <cellStyle name="Ênfase6 28 14" xfId="55584"/>
    <cellStyle name="Ênfase6 28 15" xfId="55585"/>
    <cellStyle name="Ênfase6 28 16" xfId="55586"/>
    <cellStyle name="Ênfase6 28 2" xfId="55587"/>
    <cellStyle name="Ênfase6 28 3" xfId="55588"/>
    <cellStyle name="Ênfase6 28 4" xfId="55589"/>
    <cellStyle name="Ênfase6 28 5" xfId="55590"/>
    <cellStyle name="Ênfase6 28 6" xfId="55591"/>
    <cellStyle name="Ênfase6 28 7" xfId="55592"/>
    <cellStyle name="Ênfase6 28 8" xfId="55593"/>
    <cellStyle name="Ênfase6 28 9" xfId="55594"/>
    <cellStyle name="Ênfase6 29" xfId="55595"/>
    <cellStyle name="Ênfase6 29 10" xfId="55596"/>
    <cellStyle name="Ênfase6 29 11" xfId="55597"/>
    <cellStyle name="Ênfase6 29 12" xfId="55598"/>
    <cellStyle name="Ênfase6 29 13" xfId="55599"/>
    <cellStyle name="Ênfase6 29 14" xfId="55600"/>
    <cellStyle name="Ênfase6 29 15" xfId="55601"/>
    <cellStyle name="Ênfase6 29 16" xfId="55602"/>
    <cellStyle name="Ênfase6 29 2" xfId="55603"/>
    <cellStyle name="Ênfase6 29 3" xfId="55604"/>
    <cellStyle name="Ênfase6 29 4" xfId="55605"/>
    <cellStyle name="Ênfase6 29 5" xfId="55606"/>
    <cellStyle name="Ênfase6 29 6" xfId="55607"/>
    <cellStyle name="Ênfase6 29 7" xfId="55608"/>
    <cellStyle name="Ênfase6 29 8" xfId="55609"/>
    <cellStyle name="Ênfase6 29 9" xfId="55610"/>
    <cellStyle name="Ênfase6 3" xfId="2269"/>
    <cellStyle name="Ênfase6 3 10" xfId="55611"/>
    <cellStyle name="Ênfase6 3 11" xfId="55612"/>
    <cellStyle name="Ênfase6 3 2" xfId="55613"/>
    <cellStyle name="Ênfase6 3 3" xfId="55614"/>
    <cellStyle name="Ênfase6 3 4" xfId="55615"/>
    <cellStyle name="Ênfase6 3 5" xfId="55616"/>
    <cellStyle name="Ênfase6 3 6" xfId="55617"/>
    <cellStyle name="Ênfase6 3 7" xfId="55618"/>
    <cellStyle name="Ênfase6 3 8" xfId="55619"/>
    <cellStyle name="Ênfase6 3 9" xfId="55620"/>
    <cellStyle name="Ênfase6 30" xfId="55621"/>
    <cellStyle name="Ênfase6 31" xfId="55622"/>
    <cellStyle name="Ênfase6 32" xfId="55623"/>
    <cellStyle name="Ênfase6 33" xfId="55624"/>
    <cellStyle name="Ênfase6 34" xfId="55625"/>
    <cellStyle name="Ênfase6 35" xfId="55626"/>
    <cellStyle name="Ênfase6 36" xfId="55627"/>
    <cellStyle name="Ênfase6 37" xfId="55628"/>
    <cellStyle name="Ênfase6 38" xfId="55629"/>
    <cellStyle name="Ênfase6 39" xfId="55630"/>
    <cellStyle name="Ênfase6 4" xfId="2270"/>
    <cellStyle name="Ênfase6 4 10" xfId="55631"/>
    <cellStyle name="Ênfase6 4 11" xfId="55632"/>
    <cellStyle name="Ênfase6 4 2" xfId="55633"/>
    <cellStyle name="Ênfase6 4 3" xfId="55634"/>
    <cellStyle name="Ênfase6 4 4" xfId="55635"/>
    <cellStyle name="Ênfase6 4 5" xfId="55636"/>
    <cellStyle name="Ênfase6 4 6" xfId="55637"/>
    <cellStyle name="Ênfase6 4 7" xfId="55638"/>
    <cellStyle name="Ênfase6 4 8" xfId="55639"/>
    <cellStyle name="Ênfase6 4 9" xfId="55640"/>
    <cellStyle name="Ênfase6 40" xfId="55641"/>
    <cellStyle name="Ênfase6 41" xfId="55642"/>
    <cellStyle name="Ênfase6 42" xfId="55643"/>
    <cellStyle name="Ênfase6 43" xfId="55644"/>
    <cellStyle name="Ênfase6 44" xfId="55645"/>
    <cellStyle name="Ênfase6 45" xfId="55646"/>
    <cellStyle name="Ênfase6 46" xfId="55647"/>
    <cellStyle name="Ênfase6 47" xfId="55648"/>
    <cellStyle name="Ênfase6 48" xfId="55649"/>
    <cellStyle name="Ênfase6 49" xfId="55650"/>
    <cellStyle name="Ênfase6 5" xfId="2271"/>
    <cellStyle name="Ênfase6 5 2" xfId="55651"/>
    <cellStyle name="Ênfase6 5 3" xfId="55652"/>
    <cellStyle name="Ênfase6 5 4" xfId="55653"/>
    <cellStyle name="Ênfase6 50" xfId="55654"/>
    <cellStyle name="Ênfase6 51" xfId="55655"/>
    <cellStyle name="Ênfase6 52" xfId="55656"/>
    <cellStyle name="Ênfase6 53" xfId="55657"/>
    <cellStyle name="Ênfase6 54" xfId="55658"/>
    <cellStyle name="Ênfase6 55" xfId="55659"/>
    <cellStyle name="Ênfase6 56" xfId="55660"/>
    <cellStyle name="Ênfase6 57" xfId="55661"/>
    <cellStyle name="Ênfase6 58" xfId="55662"/>
    <cellStyle name="Ênfase6 59" xfId="55663"/>
    <cellStyle name="Ênfase6 6" xfId="2272"/>
    <cellStyle name="Ênfase6 6 2" xfId="55664"/>
    <cellStyle name="Ênfase6 6 3" xfId="55665"/>
    <cellStyle name="Ênfase6 6 4" xfId="55666"/>
    <cellStyle name="Ênfase6 60" xfId="55667"/>
    <cellStyle name="Ênfase6 61" xfId="55668"/>
    <cellStyle name="Ênfase6 62" xfId="55669"/>
    <cellStyle name="Ênfase6 63" xfId="55670"/>
    <cellStyle name="Ênfase6 64" xfId="55671"/>
    <cellStyle name="Ênfase6 65" xfId="55672"/>
    <cellStyle name="Ênfase6 66" xfId="55673"/>
    <cellStyle name="Ênfase6 67" xfId="55674"/>
    <cellStyle name="Ênfase6 68" xfId="55675"/>
    <cellStyle name="Ênfase6 69" xfId="55676"/>
    <cellStyle name="Ênfase6 7" xfId="2273"/>
    <cellStyle name="Ênfase6 7 2" xfId="55677"/>
    <cellStyle name="Ênfase6 7 3" xfId="55678"/>
    <cellStyle name="Ênfase6 7 4" xfId="55679"/>
    <cellStyle name="Ênfase6 70" xfId="55680"/>
    <cellStyle name="Ênfase6 71" xfId="55681"/>
    <cellStyle name="Ênfase6 72" xfId="55682"/>
    <cellStyle name="Ênfase6 73" xfId="55683"/>
    <cellStyle name="Ênfase6 74" xfId="55684"/>
    <cellStyle name="Ênfase6 75" xfId="55685"/>
    <cellStyle name="Ênfase6 76" xfId="55686"/>
    <cellStyle name="Ênfase6 77" xfId="55687"/>
    <cellStyle name="Ênfase6 78" xfId="55688"/>
    <cellStyle name="Ênfase6 79" xfId="55689"/>
    <cellStyle name="Ênfase6 8" xfId="2274"/>
    <cellStyle name="Ênfase6 8 2" xfId="55690"/>
    <cellStyle name="Ênfase6 8 3" xfId="55691"/>
    <cellStyle name="Ênfase6 8 4" xfId="55692"/>
    <cellStyle name="Ênfase6 80" xfId="55693"/>
    <cellStyle name="Ênfase6 81" xfId="55694"/>
    <cellStyle name="Ênfase6 82" xfId="55695"/>
    <cellStyle name="Ênfase6 83" xfId="55696"/>
    <cellStyle name="Ênfase6 84" xfId="55697"/>
    <cellStyle name="Ênfase6 85" xfId="55698"/>
    <cellStyle name="Ênfase6 86" xfId="55699"/>
    <cellStyle name="Ênfase6 87" xfId="55700"/>
    <cellStyle name="Ênfase6 88" xfId="55701"/>
    <cellStyle name="Ênfase6 89" xfId="55702"/>
    <cellStyle name="Ênfase6 9" xfId="2275"/>
    <cellStyle name="Ênfase6 90" xfId="55703"/>
    <cellStyle name="Ênfase6 91" xfId="55704"/>
    <cellStyle name="Ênfase6 92" xfId="55705"/>
    <cellStyle name="Ênfase6 93" xfId="55706"/>
    <cellStyle name="Ênfase6 94" xfId="55707"/>
    <cellStyle name="Ênfase6 95" xfId="55708"/>
    <cellStyle name="Ênfase6 96" xfId="55709"/>
    <cellStyle name="Ênfase6 97" xfId="55710"/>
    <cellStyle name="Ênfase6 98" xfId="55711"/>
    <cellStyle name="Ênfase6 99" xfId="55712"/>
    <cellStyle name="Entrada 10" xfId="2276"/>
    <cellStyle name="Entrada 10 10" xfId="2277"/>
    <cellStyle name="Entrada 10 10 2" xfId="2278"/>
    <cellStyle name="Entrada 10 11" xfId="2279"/>
    <cellStyle name="Entrada 10 11 2" xfId="2280"/>
    <cellStyle name="Entrada 10 12" xfId="2281"/>
    <cellStyle name="Entrada 10 13" xfId="2282"/>
    <cellStyle name="Entrada 10 2" xfId="2283"/>
    <cellStyle name="Entrada 10 2 10" xfId="2284"/>
    <cellStyle name="Entrada 10 2 2" xfId="2285"/>
    <cellStyle name="Entrada 10 2 2 2" xfId="2286"/>
    <cellStyle name="Entrada 10 2 3" xfId="2287"/>
    <cellStyle name="Entrada 10 2 3 2" xfId="2288"/>
    <cellStyle name="Entrada 10 2 4" xfId="2289"/>
    <cellStyle name="Entrada 10 2 4 2" xfId="2290"/>
    <cellStyle name="Entrada 10 2 5" xfId="2291"/>
    <cellStyle name="Entrada 10 2 5 2" xfId="2292"/>
    <cellStyle name="Entrada 10 2 6" xfId="2293"/>
    <cellStyle name="Entrada 10 2 7" xfId="2294"/>
    <cellStyle name="Entrada 10 2 8" xfId="2295"/>
    <cellStyle name="Entrada 10 2 9" xfId="2296"/>
    <cellStyle name="Entrada 10 3" xfId="2297"/>
    <cellStyle name="Entrada 10 3 10" xfId="2298"/>
    <cellStyle name="Entrada 10 3 2" xfId="2299"/>
    <cellStyle name="Entrada 10 3 2 2" xfId="2300"/>
    <cellStyle name="Entrada 10 3 3" xfId="2301"/>
    <cellStyle name="Entrada 10 3 4" xfId="2302"/>
    <cellStyle name="Entrada 10 3 5" xfId="2303"/>
    <cellStyle name="Entrada 10 3 6" xfId="2304"/>
    <cellStyle name="Entrada 10 3 7" xfId="2305"/>
    <cellStyle name="Entrada 10 3 8" xfId="2306"/>
    <cellStyle name="Entrada 10 3 9" xfId="2307"/>
    <cellStyle name="Entrada 10 4" xfId="2308"/>
    <cellStyle name="Entrada 10 4 2" xfId="2309"/>
    <cellStyle name="Entrada 10 5" xfId="2310"/>
    <cellStyle name="Entrada 10 5 2" xfId="2311"/>
    <cellStyle name="Entrada 10 6" xfId="2312"/>
    <cellStyle name="Entrada 10 6 2" xfId="2313"/>
    <cellStyle name="Entrada 10 7" xfId="2314"/>
    <cellStyle name="Entrada 10 7 2" xfId="2315"/>
    <cellStyle name="Entrada 10 8" xfId="2316"/>
    <cellStyle name="Entrada 10 8 2" xfId="2317"/>
    <cellStyle name="Entrada 10 9" xfId="2318"/>
    <cellStyle name="Entrada 10 9 2" xfId="2319"/>
    <cellStyle name="Entrada 100" xfId="55713"/>
    <cellStyle name="Entrada 100 2" xfId="55714"/>
    <cellStyle name="Entrada 101" xfId="55715"/>
    <cellStyle name="Entrada 101 2" xfId="55716"/>
    <cellStyle name="Entrada 102" xfId="55717"/>
    <cellStyle name="Entrada 102 2" xfId="55718"/>
    <cellStyle name="Entrada 103" xfId="55719"/>
    <cellStyle name="Entrada 103 2" xfId="55720"/>
    <cellStyle name="Entrada 104" xfId="55721"/>
    <cellStyle name="Entrada 104 2" xfId="55722"/>
    <cellStyle name="Entrada 105" xfId="55723"/>
    <cellStyle name="Entrada 105 2" xfId="55724"/>
    <cellStyle name="Entrada 106" xfId="55725"/>
    <cellStyle name="Entrada 106 2" xfId="55726"/>
    <cellStyle name="Entrada 107" xfId="55727"/>
    <cellStyle name="Entrada 107 2" xfId="55728"/>
    <cellStyle name="Entrada 108" xfId="55729"/>
    <cellStyle name="Entrada 108 2" xfId="55730"/>
    <cellStyle name="Entrada 109" xfId="55731"/>
    <cellStyle name="Entrada 109 2" xfId="55732"/>
    <cellStyle name="Entrada 11" xfId="2320"/>
    <cellStyle name="Entrada 11 10" xfId="2321"/>
    <cellStyle name="Entrada 11 10 2" xfId="2322"/>
    <cellStyle name="Entrada 11 11" xfId="2323"/>
    <cellStyle name="Entrada 11 11 2" xfId="2324"/>
    <cellStyle name="Entrada 11 12" xfId="2325"/>
    <cellStyle name="Entrada 11 13" xfId="2326"/>
    <cellStyle name="Entrada 11 2" xfId="2327"/>
    <cellStyle name="Entrada 11 2 10" xfId="2328"/>
    <cellStyle name="Entrada 11 2 2" xfId="2329"/>
    <cellStyle name="Entrada 11 2 2 2" xfId="2330"/>
    <cellStyle name="Entrada 11 2 3" xfId="2331"/>
    <cellStyle name="Entrada 11 2 3 2" xfId="2332"/>
    <cellStyle name="Entrada 11 2 4" xfId="2333"/>
    <cellStyle name="Entrada 11 2 4 2" xfId="2334"/>
    <cellStyle name="Entrada 11 2 5" xfId="2335"/>
    <cellStyle name="Entrada 11 2 5 2" xfId="2336"/>
    <cellStyle name="Entrada 11 2 6" xfId="2337"/>
    <cellStyle name="Entrada 11 2 7" xfId="2338"/>
    <cellStyle name="Entrada 11 2 8" xfId="2339"/>
    <cellStyle name="Entrada 11 2 9" xfId="2340"/>
    <cellStyle name="Entrada 11 3" xfId="2341"/>
    <cellStyle name="Entrada 11 3 10" xfId="2342"/>
    <cellStyle name="Entrada 11 3 2" xfId="2343"/>
    <cellStyle name="Entrada 11 3 2 2" xfId="2344"/>
    <cellStyle name="Entrada 11 3 3" xfId="2345"/>
    <cellStyle name="Entrada 11 3 4" xfId="2346"/>
    <cellStyle name="Entrada 11 3 5" xfId="2347"/>
    <cellStyle name="Entrada 11 3 6" xfId="2348"/>
    <cellStyle name="Entrada 11 3 7" xfId="2349"/>
    <cellStyle name="Entrada 11 3 8" xfId="2350"/>
    <cellStyle name="Entrada 11 3 9" xfId="2351"/>
    <cellStyle name="Entrada 11 4" xfId="2352"/>
    <cellStyle name="Entrada 11 4 2" xfId="2353"/>
    <cellStyle name="Entrada 11 5" xfId="2354"/>
    <cellStyle name="Entrada 11 5 2" xfId="2355"/>
    <cellStyle name="Entrada 11 6" xfId="2356"/>
    <cellStyle name="Entrada 11 6 2" xfId="2357"/>
    <cellStyle name="Entrada 11 7" xfId="2358"/>
    <cellStyle name="Entrada 11 7 2" xfId="2359"/>
    <cellStyle name="Entrada 11 8" xfId="2360"/>
    <cellStyle name="Entrada 11 8 2" xfId="2361"/>
    <cellStyle name="Entrada 11 9" xfId="2362"/>
    <cellStyle name="Entrada 11 9 2" xfId="2363"/>
    <cellStyle name="Entrada 110" xfId="55733"/>
    <cellStyle name="Entrada 110 2" xfId="55734"/>
    <cellStyle name="Entrada 111" xfId="55735"/>
    <cellStyle name="Entrada 111 2" xfId="55736"/>
    <cellStyle name="Entrada 112" xfId="55737"/>
    <cellStyle name="Entrada 112 2" xfId="55738"/>
    <cellStyle name="Entrada 113" xfId="55739"/>
    <cellStyle name="Entrada 113 2" xfId="55740"/>
    <cellStyle name="Entrada 114" xfId="55741"/>
    <cellStyle name="Entrada 114 2" xfId="55742"/>
    <cellStyle name="Entrada 115" xfId="55743"/>
    <cellStyle name="Entrada 115 2" xfId="55744"/>
    <cellStyle name="Entrada 116" xfId="55745"/>
    <cellStyle name="Entrada 116 2" xfId="55746"/>
    <cellStyle name="Entrada 117" xfId="55747"/>
    <cellStyle name="Entrada 117 2" xfId="55748"/>
    <cellStyle name="Entrada 118" xfId="55749"/>
    <cellStyle name="Entrada 118 2" xfId="55750"/>
    <cellStyle name="Entrada 119" xfId="55751"/>
    <cellStyle name="Entrada 119 2" xfId="55752"/>
    <cellStyle name="Entrada 12" xfId="2364"/>
    <cellStyle name="Entrada 12 10" xfId="2365"/>
    <cellStyle name="Entrada 12 10 2" xfId="2366"/>
    <cellStyle name="Entrada 12 11" xfId="2367"/>
    <cellStyle name="Entrada 12 11 2" xfId="2368"/>
    <cellStyle name="Entrada 12 12" xfId="2369"/>
    <cellStyle name="Entrada 12 13" xfId="2370"/>
    <cellStyle name="Entrada 12 2" xfId="2371"/>
    <cellStyle name="Entrada 12 2 10" xfId="2372"/>
    <cellStyle name="Entrada 12 2 2" xfId="2373"/>
    <cellStyle name="Entrada 12 2 2 2" xfId="2374"/>
    <cellStyle name="Entrada 12 2 3" xfId="2375"/>
    <cellStyle name="Entrada 12 2 3 2" xfId="2376"/>
    <cellStyle name="Entrada 12 2 4" xfId="2377"/>
    <cellStyle name="Entrada 12 2 4 2" xfId="2378"/>
    <cellStyle name="Entrada 12 2 5" xfId="2379"/>
    <cellStyle name="Entrada 12 2 5 2" xfId="2380"/>
    <cellStyle name="Entrada 12 2 6" xfId="2381"/>
    <cellStyle name="Entrada 12 2 7" xfId="2382"/>
    <cellStyle name="Entrada 12 2 8" xfId="2383"/>
    <cellStyle name="Entrada 12 2 9" xfId="2384"/>
    <cellStyle name="Entrada 12 3" xfId="2385"/>
    <cellStyle name="Entrada 12 3 10" xfId="2386"/>
    <cellStyle name="Entrada 12 3 2" xfId="2387"/>
    <cellStyle name="Entrada 12 3 2 2" xfId="2388"/>
    <cellStyle name="Entrada 12 3 3" xfId="2389"/>
    <cellStyle name="Entrada 12 3 4" xfId="2390"/>
    <cellStyle name="Entrada 12 3 5" xfId="2391"/>
    <cellStyle name="Entrada 12 3 6" xfId="2392"/>
    <cellStyle name="Entrada 12 3 7" xfId="2393"/>
    <cellStyle name="Entrada 12 3 8" xfId="2394"/>
    <cellStyle name="Entrada 12 3 9" xfId="2395"/>
    <cellStyle name="Entrada 12 4" xfId="2396"/>
    <cellStyle name="Entrada 12 4 2" xfId="2397"/>
    <cellStyle name="Entrada 12 5" xfId="2398"/>
    <cellStyle name="Entrada 12 5 2" xfId="2399"/>
    <cellStyle name="Entrada 12 6" xfId="2400"/>
    <cellStyle name="Entrada 12 6 2" xfId="2401"/>
    <cellStyle name="Entrada 12 7" xfId="2402"/>
    <cellStyle name="Entrada 12 7 2" xfId="2403"/>
    <cellStyle name="Entrada 12 8" xfId="2404"/>
    <cellStyle name="Entrada 12 8 2" xfId="2405"/>
    <cellStyle name="Entrada 12 9" xfId="2406"/>
    <cellStyle name="Entrada 12 9 2" xfId="2407"/>
    <cellStyle name="Entrada 120" xfId="55753"/>
    <cellStyle name="Entrada 120 2" xfId="55754"/>
    <cellStyle name="Entrada 121" xfId="55755"/>
    <cellStyle name="Entrada 121 2" xfId="55756"/>
    <cellStyle name="Entrada 122" xfId="55757"/>
    <cellStyle name="Entrada 122 2" xfId="55758"/>
    <cellStyle name="Entrada 123" xfId="55759"/>
    <cellStyle name="Entrada 123 2" xfId="55760"/>
    <cellStyle name="Entrada 124" xfId="55761"/>
    <cellStyle name="Entrada 124 2" xfId="55762"/>
    <cellStyle name="Entrada 125" xfId="55763"/>
    <cellStyle name="Entrada 125 2" xfId="55764"/>
    <cellStyle name="Entrada 126" xfId="55765"/>
    <cellStyle name="Entrada 126 2" xfId="55766"/>
    <cellStyle name="Entrada 127" xfId="55767"/>
    <cellStyle name="Entrada 127 2" xfId="55768"/>
    <cellStyle name="Entrada 128" xfId="55769"/>
    <cellStyle name="Entrada 128 2" xfId="55770"/>
    <cellStyle name="Entrada 129" xfId="55771"/>
    <cellStyle name="Entrada 129 2" xfId="55772"/>
    <cellStyle name="Entrada 13" xfId="2408"/>
    <cellStyle name="Entrada 13 10" xfId="2409"/>
    <cellStyle name="Entrada 13 10 2" xfId="2410"/>
    <cellStyle name="Entrada 13 11" xfId="2411"/>
    <cellStyle name="Entrada 13 11 2" xfId="2412"/>
    <cellStyle name="Entrada 13 12" xfId="2413"/>
    <cellStyle name="Entrada 13 13" xfId="2414"/>
    <cellStyle name="Entrada 13 2" xfId="2415"/>
    <cellStyle name="Entrada 13 2 10" xfId="2416"/>
    <cellStyle name="Entrada 13 2 2" xfId="2417"/>
    <cellStyle name="Entrada 13 2 2 2" xfId="2418"/>
    <cellStyle name="Entrada 13 2 3" xfId="2419"/>
    <cellStyle name="Entrada 13 2 3 2" xfId="2420"/>
    <cellStyle name="Entrada 13 2 4" xfId="2421"/>
    <cellStyle name="Entrada 13 2 4 2" xfId="2422"/>
    <cellStyle name="Entrada 13 2 5" xfId="2423"/>
    <cellStyle name="Entrada 13 2 5 2" xfId="2424"/>
    <cellStyle name="Entrada 13 2 6" xfId="2425"/>
    <cellStyle name="Entrada 13 2 7" xfId="2426"/>
    <cellStyle name="Entrada 13 2 8" xfId="2427"/>
    <cellStyle name="Entrada 13 2 9" xfId="2428"/>
    <cellStyle name="Entrada 13 3" xfId="2429"/>
    <cellStyle name="Entrada 13 3 10" xfId="2430"/>
    <cellStyle name="Entrada 13 3 2" xfId="2431"/>
    <cellStyle name="Entrada 13 3 2 2" xfId="2432"/>
    <cellStyle name="Entrada 13 3 3" xfId="2433"/>
    <cellStyle name="Entrada 13 3 4" xfId="2434"/>
    <cellStyle name="Entrada 13 3 5" xfId="2435"/>
    <cellStyle name="Entrada 13 3 6" xfId="2436"/>
    <cellStyle name="Entrada 13 3 7" xfId="2437"/>
    <cellStyle name="Entrada 13 3 8" xfId="2438"/>
    <cellStyle name="Entrada 13 3 9" xfId="2439"/>
    <cellStyle name="Entrada 13 4" xfId="2440"/>
    <cellStyle name="Entrada 13 4 2" xfId="2441"/>
    <cellStyle name="Entrada 13 5" xfId="2442"/>
    <cellStyle name="Entrada 13 5 2" xfId="2443"/>
    <cellStyle name="Entrada 13 6" xfId="2444"/>
    <cellStyle name="Entrada 13 6 2" xfId="2445"/>
    <cellStyle name="Entrada 13 7" xfId="2446"/>
    <cellStyle name="Entrada 13 7 2" xfId="2447"/>
    <cellStyle name="Entrada 13 8" xfId="2448"/>
    <cellStyle name="Entrada 13 8 2" xfId="2449"/>
    <cellStyle name="Entrada 13 9" xfId="2450"/>
    <cellStyle name="Entrada 13 9 2" xfId="2451"/>
    <cellStyle name="Entrada 130" xfId="55773"/>
    <cellStyle name="Entrada 130 2" xfId="55774"/>
    <cellStyle name="Entrada 131" xfId="55775"/>
    <cellStyle name="Entrada 131 2" xfId="55776"/>
    <cellStyle name="Entrada 132" xfId="55777"/>
    <cellStyle name="Entrada 132 2" xfId="55778"/>
    <cellStyle name="Entrada 133" xfId="55779"/>
    <cellStyle name="Entrada 133 2" xfId="55780"/>
    <cellStyle name="Entrada 134" xfId="55781"/>
    <cellStyle name="Entrada 134 2" xfId="55782"/>
    <cellStyle name="Entrada 135" xfId="55783"/>
    <cellStyle name="Entrada 135 2" xfId="55784"/>
    <cellStyle name="Entrada 136" xfId="55785"/>
    <cellStyle name="Entrada 136 2" xfId="55786"/>
    <cellStyle name="Entrada 137" xfId="55787"/>
    <cellStyle name="Entrada 137 2" xfId="55788"/>
    <cellStyle name="Entrada 138" xfId="55789"/>
    <cellStyle name="Entrada 138 2" xfId="55790"/>
    <cellStyle name="Entrada 139" xfId="55791"/>
    <cellStyle name="Entrada 139 2" xfId="55792"/>
    <cellStyle name="Entrada 14" xfId="2452"/>
    <cellStyle name="Entrada 14 10" xfId="2453"/>
    <cellStyle name="Entrada 14 10 2" xfId="2454"/>
    <cellStyle name="Entrada 14 11" xfId="2455"/>
    <cellStyle name="Entrada 14 11 2" xfId="2456"/>
    <cellStyle name="Entrada 14 12" xfId="2457"/>
    <cellStyle name="Entrada 14 13" xfId="2458"/>
    <cellStyle name="Entrada 14 2" xfId="2459"/>
    <cellStyle name="Entrada 14 2 10" xfId="2460"/>
    <cellStyle name="Entrada 14 2 2" xfId="2461"/>
    <cellStyle name="Entrada 14 2 2 2" xfId="2462"/>
    <cellStyle name="Entrada 14 2 3" xfId="2463"/>
    <cellStyle name="Entrada 14 2 3 2" xfId="2464"/>
    <cellStyle name="Entrada 14 2 4" xfId="2465"/>
    <cellStyle name="Entrada 14 2 4 2" xfId="2466"/>
    <cellStyle name="Entrada 14 2 5" xfId="2467"/>
    <cellStyle name="Entrada 14 2 5 2" xfId="2468"/>
    <cellStyle name="Entrada 14 2 6" xfId="2469"/>
    <cellStyle name="Entrada 14 2 7" xfId="2470"/>
    <cellStyle name="Entrada 14 2 8" xfId="2471"/>
    <cellStyle name="Entrada 14 2 9" xfId="2472"/>
    <cellStyle name="Entrada 14 3" xfId="2473"/>
    <cellStyle name="Entrada 14 3 10" xfId="2474"/>
    <cellStyle name="Entrada 14 3 2" xfId="2475"/>
    <cellStyle name="Entrada 14 3 2 2" xfId="2476"/>
    <cellStyle name="Entrada 14 3 3" xfId="2477"/>
    <cellStyle name="Entrada 14 3 4" xfId="2478"/>
    <cellStyle name="Entrada 14 3 5" xfId="2479"/>
    <cellStyle name="Entrada 14 3 6" xfId="2480"/>
    <cellStyle name="Entrada 14 3 7" xfId="2481"/>
    <cellStyle name="Entrada 14 3 8" xfId="2482"/>
    <cellStyle name="Entrada 14 3 9" xfId="2483"/>
    <cellStyle name="Entrada 14 4" xfId="2484"/>
    <cellStyle name="Entrada 14 4 2" xfId="2485"/>
    <cellStyle name="Entrada 14 5" xfId="2486"/>
    <cellStyle name="Entrada 14 5 2" xfId="2487"/>
    <cellStyle name="Entrada 14 6" xfId="2488"/>
    <cellStyle name="Entrada 14 6 2" xfId="2489"/>
    <cellStyle name="Entrada 14 7" xfId="2490"/>
    <cellStyle name="Entrada 14 7 2" xfId="2491"/>
    <cellStyle name="Entrada 14 8" xfId="2492"/>
    <cellStyle name="Entrada 14 8 2" xfId="2493"/>
    <cellStyle name="Entrada 14 9" xfId="2494"/>
    <cellStyle name="Entrada 14 9 2" xfId="2495"/>
    <cellStyle name="Entrada 140" xfId="55793"/>
    <cellStyle name="Entrada 140 2" xfId="55794"/>
    <cellStyle name="Entrada 141" xfId="55795"/>
    <cellStyle name="Entrada 141 2" xfId="55796"/>
    <cellStyle name="Entrada 142" xfId="55797"/>
    <cellStyle name="Entrada 142 2" xfId="55798"/>
    <cellStyle name="Entrada 143" xfId="55799"/>
    <cellStyle name="Entrada 143 2" xfId="55800"/>
    <cellStyle name="Entrada 144" xfId="55801"/>
    <cellStyle name="Entrada 144 2" xfId="55802"/>
    <cellStyle name="Entrada 145" xfId="55803"/>
    <cellStyle name="Entrada 145 2" xfId="55804"/>
    <cellStyle name="Entrada 146" xfId="55805"/>
    <cellStyle name="Entrada 146 2" xfId="55806"/>
    <cellStyle name="Entrada 147" xfId="55807"/>
    <cellStyle name="Entrada 147 2" xfId="55808"/>
    <cellStyle name="Entrada 148" xfId="55809"/>
    <cellStyle name="Entrada 148 2" xfId="55810"/>
    <cellStyle name="Entrada 149" xfId="55811"/>
    <cellStyle name="Entrada 149 2" xfId="55812"/>
    <cellStyle name="Entrada 15" xfId="2496"/>
    <cellStyle name="Entrada 15 10" xfId="2497"/>
    <cellStyle name="Entrada 15 10 2" xfId="2498"/>
    <cellStyle name="Entrada 15 11" xfId="2499"/>
    <cellStyle name="Entrada 15 11 2" xfId="2500"/>
    <cellStyle name="Entrada 15 12" xfId="2501"/>
    <cellStyle name="Entrada 15 13" xfId="2502"/>
    <cellStyle name="Entrada 15 2" xfId="2503"/>
    <cellStyle name="Entrada 15 2 10" xfId="2504"/>
    <cellStyle name="Entrada 15 2 2" xfId="2505"/>
    <cellStyle name="Entrada 15 2 2 2" xfId="2506"/>
    <cellStyle name="Entrada 15 2 3" xfId="2507"/>
    <cellStyle name="Entrada 15 2 3 2" xfId="2508"/>
    <cellStyle name="Entrada 15 2 4" xfId="2509"/>
    <cellStyle name="Entrada 15 2 4 2" xfId="2510"/>
    <cellStyle name="Entrada 15 2 5" xfId="2511"/>
    <cellStyle name="Entrada 15 2 5 2" xfId="2512"/>
    <cellStyle name="Entrada 15 2 6" xfId="2513"/>
    <cellStyle name="Entrada 15 2 7" xfId="2514"/>
    <cellStyle name="Entrada 15 2 8" xfId="2515"/>
    <cellStyle name="Entrada 15 2 9" xfId="2516"/>
    <cellStyle name="Entrada 15 3" xfId="2517"/>
    <cellStyle name="Entrada 15 3 10" xfId="2518"/>
    <cellStyle name="Entrada 15 3 2" xfId="2519"/>
    <cellStyle name="Entrada 15 3 2 2" xfId="2520"/>
    <cellStyle name="Entrada 15 3 3" xfId="2521"/>
    <cellStyle name="Entrada 15 3 4" xfId="2522"/>
    <cellStyle name="Entrada 15 3 5" xfId="2523"/>
    <cellStyle name="Entrada 15 3 6" xfId="2524"/>
    <cellStyle name="Entrada 15 3 7" xfId="2525"/>
    <cellStyle name="Entrada 15 3 8" xfId="2526"/>
    <cellStyle name="Entrada 15 3 9" xfId="2527"/>
    <cellStyle name="Entrada 15 4" xfId="2528"/>
    <cellStyle name="Entrada 15 4 2" xfId="2529"/>
    <cellStyle name="Entrada 15 5" xfId="2530"/>
    <cellStyle name="Entrada 15 5 2" xfId="2531"/>
    <cellStyle name="Entrada 15 6" xfId="2532"/>
    <cellStyle name="Entrada 15 6 2" xfId="2533"/>
    <cellStyle name="Entrada 15 7" xfId="2534"/>
    <cellStyle name="Entrada 15 7 2" xfId="2535"/>
    <cellStyle name="Entrada 15 8" xfId="2536"/>
    <cellStyle name="Entrada 15 8 2" xfId="2537"/>
    <cellStyle name="Entrada 15 9" xfId="2538"/>
    <cellStyle name="Entrada 15 9 2" xfId="2539"/>
    <cellStyle name="Entrada 150" xfId="55813"/>
    <cellStyle name="Entrada 150 2" xfId="55814"/>
    <cellStyle name="Entrada 151" xfId="55815"/>
    <cellStyle name="Entrada 151 2" xfId="55816"/>
    <cellStyle name="Entrada 152" xfId="55817"/>
    <cellStyle name="Entrada 152 2" xfId="55818"/>
    <cellStyle name="Entrada 153" xfId="55819"/>
    <cellStyle name="Entrada 153 2" xfId="55820"/>
    <cellStyle name="Entrada 154" xfId="55821"/>
    <cellStyle name="Entrada 154 2" xfId="55822"/>
    <cellStyle name="Entrada 155" xfId="55823"/>
    <cellStyle name="Entrada 155 2" xfId="55824"/>
    <cellStyle name="Entrada 156" xfId="55825"/>
    <cellStyle name="Entrada 156 2" xfId="55826"/>
    <cellStyle name="Entrada 157" xfId="55827"/>
    <cellStyle name="Entrada 157 2" xfId="55828"/>
    <cellStyle name="Entrada 158" xfId="55829"/>
    <cellStyle name="Entrada 158 2" xfId="55830"/>
    <cellStyle name="Entrada 159" xfId="55831"/>
    <cellStyle name="Entrada 159 2" xfId="55832"/>
    <cellStyle name="Entrada 16" xfId="2540"/>
    <cellStyle name="Entrada 16 10" xfId="2541"/>
    <cellStyle name="Entrada 16 10 2" xfId="2542"/>
    <cellStyle name="Entrada 16 11" xfId="2543"/>
    <cellStyle name="Entrada 16 11 2" xfId="2544"/>
    <cellStyle name="Entrada 16 12" xfId="2545"/>
    <cellStyle name="Entrada 16 13" xfId="2546"/>
    <cellStyle name="Entrada 16 2" xfId="2547"/>
    <cellStyle name="Entrada 16 2 10" xfId="2548"/>
    <cellStyle name="Entrada 16 2 2" xfId="2549"/>
    <cellStyle name="Entrada 16 2 2 2" xfId="2550"/>
    <cellStyle name="Entrada 16 2 3" xfId="2551"/>
    <cellStyle name="Entrada 16 2 3 2" xfId="2552"/>
    <cellStyle name="Entrada 16 2 4" xfId="2553"/>
    <cellStyle name="Entrada 16 2 4 2" xfId="2554"/>
    <cellStyle name="Entrada 16 2 5" xfId="2555"/>
    <cellStyle name="Entrada 16 2 5 2" xfId="2556"/>
    <cellStyle name="Entrada 16 2 6" xfId="2557"/>
    <cellStyle name="Entrada 16 2 7" xfId="2558"/>
    <cellStyle name="Entrada 16 2 8" xfId="2559"/>
    <cellStyle name="Entrada 16 2 9" xfId="2560"/>
    <cellStyle name="Entrada 16 3" xfId="2561"/>
    <cellStyle name="Entrada 16 3 10" xfId="2562"/>
    <cellStyle name="Entrada 16 3 2" xfId="2563"/>
    <cellStyle name="Entrada 16 3 2 2" xfId="2564"/>
    <cellStyle name="Entrada 16 3 3" xfId="2565"/>
    <cellStyle name="Entrada 16 3 4" xfId="2566"/>
    <cellStyle name="Entrada 16 3 5" xfId="2567"/>
    <cellStyle name="Entrada 16 3 6" xfId="2568"/>
    <cellStyle name="Entrada 16 3 7" xfId="2569"/>
    <cellStyle name="Entrada 16 3 8" xfId="2570"/>
    <cellStyle name="Entrada 16 3 9" xfId="2571"/>
    <cellStyle name="Entrada 16 4" xfId="2572"/>
    <cellStyle name="Entrada 16 4 2" xfId="2573"/>
    <cellStyle name="Entrada 16 5" xfId="2574"/>
    <cellStyle name="Entrada 16 5 2" xfId="2575"/>
    <cellStyle name="Entrada 16 6" xfId="2576"/>
    <cellStyle name="Entrada 16 6 2" xfId="2577"/>
    <cellStyle name="Entrada 16 7" xfId="2578"/>
    <cellStyle name="Entrada 16 7 2" xfId="2579"/>
    <cellStyle name="Entrada 16 8" xfId="2580"/>
    <cellStyle name="Entrada 16 8 2" xfId="2581"/>
    <cellStyle name="Entrada 16 9" xfId="2582"/>
    <cellStyle name="Entrada 16 9 2" xfId="2583"/>
    <cellStyle name="Entrada 160" xfId="55833"/>
    <cellStyle name="Entrada 160 2" xfId="55834"/>
    <cellStyle name="Entrada 161" xfId="55835"/>
    <cellStyle name="Entrada 161 2" xfId="55836"/>
    <cellStyle name="Entrada 162" xfId="55837"/>
    <cellStyle name="Entrada 162 2" xfId="55838"/>
    <cellStyle name="Entrada 163" xfId="55839"/>
    <cellStyle name="Entrada 163 2" xfId="55840"/>
    <cellStyle name="Entrada 164" xfId="55841"/>
    <cellStyle name="Entrada 164 2" xfId="55842"/>
    <cellStyle name="Entrada 165" xfId="55843"/>
    <cellStyle name="Entrada 165 2" xfId="55844"/>
    <cellStyle name="Entrada 166" xfId="55845"/>
    <cellStyle name="Entrada 166 2" xfId="55846"/>
    <cellStyle name="Entrada 167" xfId="55847"/>
    <cellStyle name="Entrada 167 2" xfId="55848"/>
    <cellStyle name="Entrada 168" xfId="55849"/>
    <cellStyle name="Entrada 168 2" xfId="55850"/>
    <cellStyle name="Entrada 169" xfId="55851"/>
    <cellStyle name="Entrada 169 2" xfId="55852"/>
    <cellStyle name="Entrada 17" xfId="2584"/>
    <cellStyle name="Entrada 17 10" xfId="2585"/>
    <cellStyle name="Entrada 17 10 2" xfId="2586"/>
    <cellStyle name="Entrada 17 11" xfId="2587"/>
    <cellStyle name="Entrada 17 11 2" xfId="2588"/>
    <cellStyle name="Entrada 17 12" xfId="2589"/>
    <cellStyle name="Entrada 17 13" xfId="2590"/>
    <cellStyle name="Entrada 17 2" xfId="2591"/>
    <cellStyle name="Entrada 17 2 10" xfId="2592"/>
    <cellStyle name="Entrada 17 2 2" xfId="2593"/>
    <cellStyle name="Entrada 17 2 2 2" xfId="2594"/>
    <cellStyle name="Entrada 17 2 3" xfId="2595"/>
    <cellStyle name="Entrada 17 2 3 2" xfId="2596"/>
    <cellStyle name="Entrada 17 2 4" xfId="2597"/>
    <cellStyle name="Entrada 17 2 4 2" xfId="2598"/>
    <cellStyle name="Entrada 17 2 5" xfId="2599"/>
    <cellStyle name="Entrada 17 2 5 2" xfId="2600"/>
    <cellStyle name="Entrada 17 2 6" xfId="2601"/>
    <cellStyle name="Entrada 17 2 7" xfId="2602"/>
    <cellStyle name="Entrada 17 2 8" xfId="2603"/>
    <cellStyle name="Entrada 17 2 9" xfId="2604"/>
    <cellStyle name="Entrada 17 3" xfId="2605"/>
    <cellStyle name="Entrada 17 3 10" xfId="2606"/>
    <cellStyle name="Entrada 17 3 2" xfId="2607"/>
    <cellStyle name="Entrada 17 3 2 2" xfId="2608"/>
    <cellStyle name="Entrada 17 3 3" xfId="2609"/>
    <cellStyle name="Entrada 17 3 4" xfId="2610"/>
    <cellStyle name="Entrada 17 3 5" xfId="2611"/>
    <cellStyle name="Entrada 17 3 6" xfId="2612"/>
    <cellStyle name="Entrada 17 3 7" xfId="2613"/>
    <cellStyle name="Entrada 17 3 8" xfId="2614"/>
    <cellStyle name="Entrada 17 3 9" xfId="2615"/>
    <cellStyle name="Entrada 17 4" xfId="2616"/>
    <cellStyle name="Entrada 17 4 2" xfId="2617"/>
    <cellStyle name="Entrada 17 5" xfId="2618"/>
    <cellStyle name="Entrada 17 5 2" xfId="2619"/>
    <cellStyle name="Entrada 17 6" xfId="2620"/>
    <cellStyle name="Entrada 17 6 2" xfId="2621"/>
    <cellStyle name="Entrada 17 7" xfId="2622"/>
    <cellStyle name="Entrada 17 7 2" xfId="2623"/>
    <cellStyle name="Entrada 17 8" xfId="2624"/>
    <cellStyle name="Entrada 17 8 2" xfId="2625"/>
    <cellStyle name="Entrada 17 9" xfId="2626"/>
    <cellStyle name="Entrada 17 9 2" xfId="2627"/>
    <cellStyle name="Entrada 170" xfId="55853"/>
    <cellStyle name="Entrada 170 2" xfId="55854"/>
    <cellStyle name="Entrada 171" xfId="55855"/>
    <cellStyle name="Entrada 171 2" xfId="55856"/>
    <cellStyle name="Entrada 172" xfId="55857"/>
    <cellStyle name="Entrada 172 2" xfId="55858"/>
    <cellStyle name="Entrada 173" xfId="55859"/>
    <cellStyle name="Entrada 173 2" xfId="55860"/>
    <cellStyle name="Entrada 174" xfId="55861"/>
    <cellStyle name="Entrada 174 2" xfId="55862"/>
    <cellStyle name="Entrada 175" xfId="55863"/>
    <cellStyle name="Entrada 175 2" xfId="55864"/>
    <cellStyle name="Entrada 176" xfId="55865"/>
    <cellStyle name="Entrada 176 2" xfId="55866"/>
    <cellStyle name="Entrada 177" xfId="55867"/>
    <cellStyle name="Entrada 177 2" xfId="55868"/>
    <cellStyle name="Entrada 178" xfId="55869"/>
    <cellStyle name="Entrada 178 2" xfId="55870"/>
    <cellStyle name="Entrada 179" xfId="55871"/>
    <cellStyle name="Entrada 179 2" xfId="55872"/>
    <cellStyle name="Entrada 18" xfId="2628"/>
    <cellStyle name="Entrada 18 10" xfId="2629"/>
    <cellStyle name="Entrada 18 10 2" xfId="2630"/>
    <cellStyle name="Entrada 18 11" xfId="2631"/>
    <cellStyle name="Entrada 18 11 2" xfId="2632"/>
    <cellStyle name="Entrada 18 12" xfId="2633"/>
    <cellStyle name="Entrada 18 13" xfId="2634"/>
    <cellStyle name="Entrada 18 2" xfId="2635"/>
    <cellStyle name="Entrada 18 2 10" xfId="2636"/>
    <cellStyle name="Entrada 18 2 2" xfId="2637"/>
    <cellStyle name="Entrada 18 2 2 2" xfId="2638"/>
    <cellStyle name="Entrada 18 2 3" xfId="2639"/>
    <cellStyle name="Entrada 18 2 3 2" xfId="2640"/>
    <cellStyle name="Entrada 18 2 4" xfId="2641"/>
    <cellStyle name="Entrada 18 2 4 2" xfId="2642"/>
    <cellStyle name="Entrada 18 2 5" xfId="2643"/>
    <cellStyle name="Entrada 18 2 5 2" xfId="2644"/>
    <cellStyle name="Entrada 18 2 6" xfId="2645"/>
    <cellStyle name="Entrada 18 2 7" xfId="2646"/>
    <cellStyle name="Entrada 18 2 8" xfId="2647"/>
    <cellStyle name="Entrada 18 2 9" xfId="2648"/>
    <cellStyle name="Entrada 18 3" xfId="2649"/>
    <cellStyle name="Entrada 18 3 10" xfId="2650"/>
    <cellStyle name="Entrada 18 3 2" xfId="2651"/>
    <cellStyle name="Entrada 18 3 2 2" xfId="2652"/>
    <cellStyle name="Entrada 18 3 3" xfId="2653"/>
    <cellStyle name="Entrada 18 3 4" xfId="2654"/>
    <cellStyle name="Entrada 18 3 5" xfId="2655"/>
    <cellStyle name="Entrada 18 3 6" xfId="2656"/>
    <cellStyle name="Entrada 18 3 7" xfId="2657"/>
    <cellStyle name="Entrada 18 3 8" xfId="2658"/>
    <cellStyle name="Entrada 18 3 9" xfId="2659"/>
    <cellStyle name="Entrada 18 4" xfId="2660"/>
    <cellStyle name="Entrada 18 4 2" xfId="2661"/>
    <cellStyle name="Entrada 18 5" xfId="2662"/>
    <cellStyle name="Entrada 18 5 2" xfId="2663"/>
    <cellStyle name="Entrada 18 6" xfId="2664"/>
    <cellStyle name="Entrada 18 6 2" xfId="2665"/>
    <cellStyle name="Entrada 18 7" xfId="2666"/>
    <cellStyle name="Entrada 18 7 2" xfId="2667"/>
    <cellStyle name="Entrada 18 8" xfId="2668"/>
    <cellStyle name="Entrada 18 8 2" xfId="2669"/>
    <cellStyle name="Entrada 18 9" xfId="2670"/>
    <cellStyle name="Entrada 18 9 2" xfId="2671"/>
    <cellStyle name="Entrada 180" xfId="55873"/>
    <cellStyle name="Entrada 180 2" xfId="55874"/>
    <cellStyle name="Entrada 181" xfId="55875"/>
    <cellStyle name="Entrada 181 2" xfId="55876"/>
    <cellStyle name="Entrada 182" xfId="55877"/>
    <cellStyle name="Entrada 182 2" xfId="55878"/>
    <cellStyle name="Entrada 183" xfId="55879"/>
    <cellStyle name="Entrada 183 2" xfId="55880"/>
    <cellStyle name="Entrada 184" xfId="55881"/>
    <cellStyle name="Entrada 184 2" xfId="55882"/>
    <cellStyle name="Entrada 185" xfId="55883"/>
    <cellStyle name="Entrada 185 2" xfId="55884"/>
    <cellStyle name="Entrada 186" xfId="55885"/>
    <cellStyle name="Entrada 186 2" xfId="55886"/>
    <cellStyle name="Entrada 187" xfId="55887"/>
    <cellStyle name="Entrada 187 2" xfId="55888"/>
    <cellStyle name="Entrada 188" xfId="55889"/>
    <cellStyle name="Entrada 188 2" xfId="55890"/>
    <cellStyle name="Entrada 189" xfId="55891"/>
    <cellStyle name="Entrada 189 2" xfId="55892"/>
    <cellStyle name="Entrada 19" xfId="2672"/>
    <cellStyle name="Entrada 19 10" xfId="2673"/>
    <cellStyle name="Entrada 19 10 2" xfId="2674"/>
    <cellStyle name="Entrada 19 11" xfId="2675"/>
    <cellStyle name="Entrada 19 11 2" xfId="2676"/>
    <cellStyle name="Entrada 19 12" xfId="2677"/>
    <cellStyle name="Entrada 19 13" xfId="2678"/>
    <cellStyle name="Entrada 19 2" xfId="2679"/>
    <cellStyle name="Entrada 19 2 10" xfId="2680"/>
    <cellStyle name="Entrada 19 2 2" xfId="2681"/>
    <cellStyle name="Entrada 19 2 2 2" xfId="2682"/>
    <cellStyle name="Entrada 19 2 3" xfId="2683"/>
    <cellStyle name="Entrada 19 2 3 2" xfId="2684"/>
    <cellStyle name="Entrada 19 2 4" xfId="2685"/>
    <cellStyle name="Entrada 19 2 4 2" xfId="2686"/>
    <cellStyle name="Entrada 19 2 5" xfId="2687"/>
    <cellStyle name="Entrada 19 2 5 2" xfId="2688"/>
    <cellStyle name="Entrada 19 2 6" xfId="2689"/>
    <cellStyle name="Entrada 19 2 7" xfId="2690"/>
    <cellStyle name="Entrada 19 2 8" xfId="2691"/>
    <cellStyle name="Entrada 19 2 9" xfId="2692"/>
    <cellStyle name="Entrada 19 3" xfId="2693"/>
    <cellStyle name="Entrada 19 3 10" xfId="2694"/>
    <cellStyle name="Entrada 19 3 2" xfId="2695"/>
    <cellStyle name="Entrada 19 3 2 2" xfId="2696"/>
    <cellStyle name="Entrada 19 3 3" xfId="2697"/>
    <cellStyle name="Entrada 19 3 4" xfId="2698"/>
    <cellStyle name="Entrada 19 3 5" xfId="2699"/>
    <cellStyle name="Entrada 19 3 6" xfId="2700"/>
    <cellStyle name="Entrada 19 3 7" xfId="2701"/>
    <cellStyle name="Entrada 19 3 8" xfId="2702"/>
    <cellStyle name="Entrada 19 3 9" xfId="2703"/>
    <cellStyle name="Entrada 19 4" xfId="2704"/>
    <cellStyle name="Entrada 19 4 2" xfId="2705"/>
    <cellStyle name="Entrada 19 5" xfId="2706"/>
    <cellStyle name="Entrada 19 5 2" xfId="2707"/>
    <cellStyle name="Entrada 19 6" xfId="2708"/>
    <cellStyle name="Entrada 19 6 2" xfId="2709"/>
    <cellStyle name="Entrada 19 7" xfId="2710"/>
    <cellStyle name="Entrada 19 7 2" xfId="2711"/>
    <cellStyle name="Entrada 19 8" xfId="2712"/>
    <cellStyle name="Entrada 19 8 2" xfId="2713"/>
    <cellStyle name="Entrada 19 9" xfId="2714"/>
    <cellStyle name="Entrada 19 9 2" xfId="2715"/>
    <cellStyle name="Entrada 190" xfId="55893"/>
    <cellStyle name="Entrada 190 2" xfId="55894"/>
    <cellStyle name="Entrada 2" xfId="2716"/>
    <cellStyle name="Entrada 2 10" xfId="2717"/>
    <cellStyle name="Entrada 2 10 10" xfId="2718"/>
    <cellStyle name="Entrada 2 10 10 2" xfId="2719"/>
    <cellStyle name="Entrada 2 10 11" xfId="2720"/>
    <cellStyle name="Entrada 2 10 11 2" xfId="2721"/>
    <cellStyle name="Entrada 2 10 12" xfId="2722"/>
    <cellStyle name="Entrada 2 10 13" xfId="2723"/>
    <cellStyle name="Entrada 2 10 2" xfId="2724"/>
    <cellStyle name="Entrada 2 10 2 10" xfId="2725"/>
    <cellStyle name="Entrada 2 10 2 11" xfId="2726"/>
    <cellStyle name="Entrada 2 10 2 2" xfId="2727"/>
    <cellStyle name="Entrada 2 10 2 2 2" xfId="2728"/>
    <cellStyle name="Entrada 2 10 2 3" xfId="2729"/>
    <cellStyle name="Entrada 2 10 2 3 2" xfId="2730"/>
    <cellStyle name="Entrada 2 10 2 4" xfId="2731"/>
    <cellStyle name="Entrada 2 10 2 4 2" xfId="2732"/>
    <cellStyle name="Entrada 2 10 2 5" xfId="2733"/>
    <cellStyle name="Entrada 2 10 2 5 2" xfId="2734"/>
    <cellStyle name="Entrada 2 10 2 6" xfId="2735"/>
    <cellStyle name="Entrada 2 10 2 7" xfId="2736"/>
    <cellStyle name="Entrada 2 10 2 8" xfId="2737"/>
    <cellStyle name="Entrada 2 10 2 9" xfId="2738"/>
    <cellStyle name="Entrada 2 10 3" xfId="2739"/>
    <cellStyle name="Entrada 2 10 3 10" xfId="2740"/>
    <cellStyle name="Entrada 2 10 3 2" xfId="2741"/>
    <cellStyle name="Entrada 2 10 3 2 2" xfId="2742"/>
    <cellStyle name="Entrada 2 10 3 3" xfId="2743"/>
    <cellStyle name="Entrada 2 10 3 4" xfId="2744"/>
    <cellStyle name="Entrada 2 10 3 5" xfId="2745"/>
    <cellStyle name="Entrada 2 10 3 6" xfId="2746"/>
    <cellStyle name="Entrada 2 10 3 7" xfId="2747"/>
    <cellStyle name="Entrada 2 10 3 8" xfId="2748"/>
    <cellStyle name="Entrada 2 10 3 9" xfId="2749"/>
    <cellStyle name="Entrada 2 10 4" xfId="2750"/>
    <cellStyle name="Entrada 2 10 4 2" xfId="2751"/>
    <cellStyle name="Entrada 2 10 5" xfId="2752"/>
    <cellStyle name="Entrada 2 10 5 2" xfId="2753"/>
    <cellStyle name="Entrada 2 10 6" xfId="2754"/>
    <cellStyle name="Entrada 2 10 6 2" xfId="2755"/>
    <cellStyle name="Entrada 2 10 7" xfId="2756"/>
    <cellStyle name="Entrada 2 10 7 2" xfId="2757"/>
    <cellStyle name="Entrada 2 10 8" xfId="2758"/>
    <cellStyle name="Entrada 2 10 8 2" xfId="2759"/>
    <cellStyle name="Entrada 2 10 9" xfId="2760"/>
    <cellStyle name="Entrada 2 10 9 2" xfId="2761"/>
    <cellStyle name="Entrada 2 11" xfId="2762"/>
    <cellStyle name="Entrada 2 11 10" xfId="2763"/>
    <cellStyle name="Entrada 2 11 10 2" xfId="2764"/>
    <cellStyle name="Entrada 2 11 11" xfId="2765"/>
    <cellStyle name="Entrada 2 11 11 2" xfId="2766"/>
    <cellStyle name="Entrada 2 11 12" xfId="2767"/>
    <cellStyle name="Entrada 2 11 13" xfId="2768"/>
    <cellStyle name="Entrada 2 11 2" xfId="2769"/>
    <cellStyle name="Entrada 2 11 2 10" xfId="2770"/>
    <cellStyle name="Entrada 2 11 2 11" xfId="2771"/>
    <cellStyle name="Entrada 2 11 2 2" xfId="2772"/>
    <cellStyle name="Entrada 2 11 2 2 2" xfId="2773"/>
    <cellStyle name="Entrada 2 11 2 3" xfId="2774"/>
    <cellStyle name="Entrada 2 11 2 3 2" xfId="2775"/>
    <cellStyle name="Entrada 2 11 2 4" xfId="2776"/>
    <cellStyle name="Entrada 2 11 2 4 2" xfId="2777"/>
    <cellStyle name="Entrada 2 11 2 5" xfId="2778"/>
    <cellStyle name="Entrada 2 11 2 5 2" xfId="2779"/>
    <cellStyle name="Entrada 2 11 2 6" xfId="2780"/>
    <cellStyle name="Entrada 2 11 2 7" xfId="2781"/>
    <cellStyle name="Entrada 2 11 2 8" xfId="2782"/>
    <cellStyle name="Entrada 2 11 2 9" xfId="2783"/>
    <cellStyle name="Entrada 2 11 3" xfId="2784"/>
    <cellStyle name="Entrada 2 11 3 10" xfId="2785"/>
    <cellStyle name="Entrada 2 11 3 2" xfId="2786"/>
    <cellStyle name="Entrada 2 11 3 2 2" xfId="2787"/>
    <cellStyle name="Entrada 2 11 3 3" xfId="2788"/>
    <cellStyle name="Entrada 2 11 3 4" xfId="2789"/>
    <cellStyle name="Entrada 2 11 3 5" xfId="2790"/>
    <cellStyle name="Entrada 2 11 3 6" xfId="2791"/>
    <cellStyle name="Entrada 2 11 3 7" xfId="2792"/>
    <cellStyle name="Entrada 2 11 3 8" xfId="2793"/>
    <cellStyle name="Entrada 2 11 3 9" xfId="2794"/>
    <cellStyle name="Entrada 2 11 4" xfId="2795"/>
    <cellStyle name="Entrada 2 11 4 2" xfId="2796"/>
    <cellStyle name="Entrada 2 11 5" xfId="2797"/>
    <cellStyle name="Entrada 2 11 5 2" xfId="2798"/>
    <cellStyle name="Entrada 2 11 6" xfId="2799"/>
    <cellStyle name="Entrada 2 11 6 2" xfId="2800"/>
    <cellStyle name="Entrada 2 11 7" xfId="2801"/>
    <cellStyle name="Entrada 2 11 7 2" xfId="2802"/>
    <cellStyle name="Entrada 2 11 8" xfId="2803"/>
    <cellStyle name="Entrada 2 11 8 2" xfId="2804"/>
    <cellStyle name="Entrada 2 11 9" xfId="2805"/>
    <cellStyle name="Entrada 2 11 9 2" xfId="2806"/>
    <cellStyle name="Entrada 2 12" xfId="2807"/>
    <cellStyle name="Entrada 2 12 10" xfId="2808"/>
    <cellStyle name="Entrada 2 12 10 2" xfId="2809"/>
    <cellStyle name="Entrada 2 12 11" xfId="2810"/>
    <cellStyle name="Entrada 2 12 11 2" xfId="2811"/>
    <cellStyle name="Entrada 2 12 12" xfId="2812"/>
    <cellStyle name="Entrada 2 12 13" xfId="2813"/>
    <cellStyle name="Entrada 2 12 2" xfId="2814"/>
    <cellStyle name="Entrada 2 12 2 10" xfId="2815"/>
    <cellStyle name="Entrada 2 12 2 11" xfId="2816"/>
    <cellStyle name="Entrada 2 12 2 2" xfId="2817"/>
    <cellStyle name="Entrada 2 12 2 2 2" xfId="2818"/>
    <cellStyle name="Entrada 2 12 2 3" xfId="2819"/>
    <cellStyle name="Entrada 2 12 2 3 2" xfId="2820"/>
    <cellStyle name="Entrada 2 12 2 4" xfId="2821"/>
    <cellStyle name="Entrada 2 12 2 4 2" xfId="2822"/>
    <cellStyle name="Entrada 2 12 2 5" xfId="2823"/>
    <cellStyle name="Entrada 2 12 2 5 2" xfId="2824"/>
    <cellStyle name="Entrada 2 12 2 6" xfId="2825"/>
    <cellStyle name="Entrada 2 12 2 7" xfId="2826"/>
    <cellStyle name="Entrada 2 12 2 8" xfId="2827"/>
    <cellStyle name="Entrada 2 12 2 9" xfId="2828"/>
    <cellStyle name="Entrada 2 12 3" xfId="2829"/>
    <cellStyle name="Entrada 2 12 3 10" xfId="2830"/>
    <cellStyle name="Entrada 2 12 3 2" xfId="2831"/>
    <cellStyle name="Entrada 2 12 3 2 2" xfId="2832"/>
    <cellStyle name="Entrada 2 12 3 3" xfId="2833"/>
    <cellStyle name="Entrada 2 12 3 4" xfId="2834"/>
    <cellStyle name="Entrada 2 12 3 5" xfId="2835"/>
    <cellStyle name="Entrada 2 12 3 6" xfId="2836"/>
    <cellStyle name="Entrada 2 12 3 7" xfId="2837"/>
    <cellStyle name="Entrada 2 12 3 8" xfId="2838"/>
    <cellStyle name="Entrada 2 12 3 9" xfId="2839"/>
    <cellStyle name="Entrada 2 12 4" xfId="2840"/>
    <cellStyle name="Entrada 2 12 4 2" xfId="2841"/>
    <cellStyle name="Entrada 2 12 5" xfId="2842"/>
    <cellStyle name="Entrada 2 12 5 2" xfId="2843"/>
    <cellStyle name="Entrada 2 12 6" xfId="2844"/>
    <cellStyle name="Entrada 2 12 6 2" xfId="2845"/>
    <cellStyle name="Entrada 2 12 7" xfId="2846"/>
    <cellStyle name="Entrada 2 12 7 2" xfId="2847"/>
    <cellStyle name="Entrada 2 12 8" xfId="2848"/>
    <cellStyle name="Entrada 2 12 8 2" xfId="2849"/>
    <cellStyle name="Entrada 2 12 9" xfId="2850"/>
    <cellStyle name="Entrada 2 12 9 2" xfId="2851"/>
    <cellStyle name="Entrada 2 13" xfId="2852"/>
    <cellStyle name="Entrada 2 13 10" xfId="2853"/>
    <cellStyle name="Entrada 2 13 10 2" xfId="2854"/>
    <cellStyle name="Entrada 2 13 11" xfId="2855"/>
    <cellStyle name="Entrada 2 13 11 2" xfId="2856"/>
    <cellStyle name="Entrada 2 13 12" xfId="2857"/>
    <cellStyle name="Entrada 2 13 13" xfId="2858"/>
    <cellStyle name="Entrada 2 13 2" xfId="2859"/>
    <cellStyle name="Entrada 2 13 2 10" xfId="2860"/>
    <cellStyle name="Entrada 2 13 2 11" xfId="2861"/>
    <cellStyle name="Entrada 2 13 2 2" xfId="2862"/>
    <cellStyle name="Entrada 2 13 2 2 2" xfId="2863"/>
    <cellStyle name="Entrada 2 13 2 3" xfId="2864"/>
    <cellStyle name="Entrada 2 13 2 3 2" xfId="2865"/>
    <cellStyle name="Entrada 2 13 2 4" xfId="2866"/>
    <cellStyle name="Entrada 2 13 2 4 2" xfId="2867"/>
    <cellStyle name="Entrada 2 13 2 5" xfId="2868"/>
    <cellStyle name="Entrada 2 13 2 5 2" xfId="2869"/>
    <cellStyle name="Entrada 2 13 2 6" xfId="2870"/>
    <cellStyle name="Entrada 2 13 2 7" xfId="2871"/>
    <cellStyle name="Entrada 2 13 2 8" xfId="2872"/>
    <cellStyle name="Entrada 2 13 2 9" xfId="2873"/>
    <cellStyle name="Entrada 2 13 3" xfId="2874"/>
    <cellStyle name="Entrada 2 13 3 10" xfId="2875"/>
    <cellStyle name="Entrada 2 13 3 2" xfId="2876"/>
    <cellStyle name="Entrada 2 13 3 2 2" xfId="2877"/>
    <cellStyle name="Entrada 2 13 3 3" xfId="2878"/>
    <cellStyle name="Entrada 2 13 3 4" xfId="2879"/>
    <cellStyle name="Entrada 2 13 3 5" xfId="2880"/>
    <cellStyle name="Entrada 2 13 3 6" xfId="2881"/>
    <cellStyle name="Entrada 2 13 3 7" xfId="2882"/>
    <cellStyle name="Entrada 2 13 3 8" xfId="2883"/>
    <cellStyle name="Entrada 2 13 3 9" xfId="2884"/>
    <cellStyle name="Entrada 2 13 4" xfId="2885"/>
    <cellStyle name="Entrada 2 13 4 2" xfId="2886"/>
    <cellStyle name="Entrada 2 13 5" xfId="2887"/>
    <cellStyle name="Entrada 2 13 5 2" xfId="2888"/>
    <cellStyle name="Entrada 2 13 6" xfId="2889"/>
    <cellStyle name="Entrada 2 13 6 2" xfId="2890"/>
    <cellStyle name="Entrada 2 13 7" xfId="2891"/>
    <cellStyle name="Entrada 2 13 7 2" xfId="2892"/>
    <cellStyle name="Entrada 2 13 8" xfId="2893"/>
    <cellStyle name="Entrada 2 13 8 2" xfId="2894"/>
    <cellStyle name="Entrada 2 13 9" xfId="2895"/>
    <cellStyle name="Entrada 2 13 9 2" xfId="2896"/>
    <cellStyle name="Entrada 2 14" xfId="2897"/>
    <cellStyle name="Entrada 2 14 10" xfId="2898"/>
    <cellStyle name="Entrada 2 14 10 2" xfId="2899"/>
    <cellStyle name="Entrada 2 14 11" xfId="2900"/>
    <cellStyle name="Entrada 2 14 11 2" xfId="2901"/>
    <cellStyle name="Entrada 2 14 12" xfId="2902"/>
    <cellStyle name="Entrada 2 14 13" xfId="2903"/>
    <cellStyle name="Entrada 2 14 2" xfId="2904"/>
    <cellStyle name="Entrada 2 14 2 10" xfId="2905"/>
    <cellStyle name="Entrada 2 14 2 11" xfId="2906"/>
    <cellStyle name="Entrada 2 14 2 2" xfId="2907"/>
    <cellStyle name="Entrada 2 14 2 2 2" xfId="2908"/>
    <cellStyle name="Entrada 2 14 2 3" xfId="2909"/>
    <cellStyle name="Entrada 2 14 2 3 2" xfId="2910"/>
    <cellStyle name="Entrada 2 14 2 4" xfId="2911"/>
    <cellStyle name="Entrada 2 14 2 4 2" xfId="2912"/>
    <cellStyle name="Entrada 2 14 2 5" xfId="2913"/>
    <cellStyle name="Entrada 2 14 2 5 2" xfId="2914"/>
    <cellStyle name="Entrada 2 14 2 6" xfId="2915"/>
    <cellStyle name="Entrada 2 14 2 7" xfId="2916"/>
    <cellStyle name="Entrada 2 14 2 8" xfId="2917"/>
    <cellStyle name="Entrada 2 14 2 9" xfId="2918"/>
    <cellStyle name="Entrada 2 14 3" xfId="2919"/>
    <cellStyle name="Entrada 2 14 3 10" xfId="2920"/>
    <cellStyle name="Entrada 2 14 3 2" xfId="2921"/>
    <cellStyle name="Entrada 2 14 3 2 2" xfId="2922"/>
    <cellStyle name="Entrada 2 14 3 3" xfId="2923"/>
    <cellStyle name="Entrada 2 14 3 4" xfId="2924"/>
    <cellStyle name="Entrada 2 14 3 5" xfId="2925"/>
    <cellStyle name="Entrada 2 14 3 6" xfId="2926"/>
    <cellStyle name="Entrada 2 14 3 7" xfId="2927"/>
    <cellStyle name="Entrada 2 14 3 8" xfId="2928"/>
    <cellStyle name="Entrada 2 14 3 9" xfId="2929"/>
    <cellStyle name="Entrada 2 14 4" xfId="2930"/>
    <cellStyle name="Entrada 2 14 4 2" xfId="2931"/>
    <cellStyle name="Entrada 2 14 5" xfId="2932"/>
    <cellStyle name="Entrada 2 14 5 2" xfId="2933"/>
    <cellStyle name="Entrada 2 14 6" xfId="2934"/>
    <cellStyle name="Entrada 2 14 6 2" xfId="2935"/>
    <cellStyle name="Entrada 2 14 7" xfId="2936"/>
    <cellStyle name="Entrada 2 14 7 2" xfId="2937"/>
    <cellStyle name="Entrada 2 14 8" xfId="2938"/>
    <cellStyle name="Entrada 2 14 8 2" xfId="2939"/>
    <cellStyle name="Entrada 2 14 9" xfId="2940"/>
    <cellStyle name="Entrada 2 14 9 2" xfId="2941"/>
    <cellStyle name="Entrada 2 15" xfId="2942"/>
    <cellStyle name="Entrada 2 15 10" xfId="2943"/>
    <cellStyle name="Entrada 2 15 10 2" xfId="2944"/>
    <cellStyle name="Entrada 2 15 11" xfId="2945"/>
    <cellStyle name="Entrada 2 15 11 2" xfId="2946"/>
    <cellStyle name="Entrada 2 15 12" xfId="2947"/>
    <cellStyle name="Entrada 2 15 13" xfId="2948"/>
    <cellStyle name="Entrada 2 15 2" xfId="2949"/>
    <cellStyle name="Entrada 2 15 2 10" xfId="2950"/>
    <cellStyle name="Entrada 2 15 2 11" xfId="2951"/>
    <cellStyle name="Entrada 2 15 2 2" xfId="2952"/>
    <cellStyle name="Entrada 2 15 2 2 2" xfId="2953"/>
    <cellStyle name="Entrada 2 15 2 3" xfId="2954"/>
    <cellStyle name="Entrada 2 15 2 3 2" xfId="2955"/>
    <cellStyle name="Entrada 2 15 2 4" xfId="2956"/>
    <cellStyle name="Entrada 2 15 2 4 2" xfId="2957"/>
    <cellStyle name="Entrada 2 15 2 5" xfId="2958"/>
    <cellStyle name="Entrada 2 15 2 5 2" xfId="2959"/>
    <cellStyle name="Entrada 2 15 2 6" xfId="2960"/>
    <cellStyle name="Entrada 2 15 2 7" xfId="2961"/>
    <cellStyle name="Entrada 2 15 2 8" xfId="2962"/>
    <cellStyle name="Entrada 2 15 2 9" xfId="2963"/>
    <cellStyle name="Entrada 2 15 3" xfId="2964"/>
    <cellStyle name="Entrada 2 15 3 10" xfId="2965"/>
    <cellStyle name="Entrada 2 15 3 2" xfId="2966"/>
    <cellStyle name="Entrada 2 15 3 2 2" xfId="2967"/>
    <cellStyle name="Entrada 2 15 3 3" xfId="2968"/>
    <cellStyle name="Entrada 2 15 3 4" xfId="2969"/>
    <cellStyle name="Entrada 2 15 3 5" xfId="2970"/>
    <cellStyle name="Entrada 2 15 3 6" xfId="2971"/>
    <cellStyle name="Entrada 2 15 3 7" xfId="2972"/>
    <cellStyle name="Entrada 2 15 3 8" xfId="2973"/>
    <cellStyle name="Entrada 2 15 3 9" xfId="2974"/>
    <cellStyle name="Entrada 2 15 4" xfId="2975"/>
    <cellStyle name="Entrada 2 15 4 2" xfId="2976"/>
    <cellStyle name="Entrada 2 15 5" xfId="2977"/>
    <cellStyle name="Entrada 2 15 5 2" xfId="2978"/>
    <cellStyle name="Entrada 2 15 6" xfId="2979"/>
    <cellStyle name="Entrada 2 15 6 2" xfId="2980"/>
    <cellStyle name="Entrada 2 15 7" xfId="2981"/>
    <cellStyle name="Entrada 2 15 7 2" xfId="2982"/>
    <cellStyle name="Entrada 2 15 8" xfId="2983"/>
    <cellStyle name="Entrada 2 15 8 2" xfId="2984"/>
    <cellStyle name="Entrada 2 15 9" xfId="2985"/>
    <cellStyle name="Entrada 2 15 9 2" xfId="2986"/>
    <cellStyle name="Entrada 2 16" xfId="2987"/>
    <cellStyle name="Entrada 2 16 10" xfId="2988"/>
    <cellStyle name="Entrada 2 16 11" xfId="2989"/>
    <cellStyle name="Entrada 2 16 2" xfId="2990"/>
    <cellStyle name="Entrada 2 16 2 2" xfId="2991"/>
    <cellStyle name="Entrada 2 16 3" xfId="2992"/>
    <cellStyle name="Entrada 2 16 3 2" xfId="2993"/>
    <cellStyle name="Entrada 2 16 4" xfId="2994"/>
    <cellStyle name="Entrada 2 16 4 2" xfId="2995"/>
    <cellStyle name="Entrada 2 16 5" xfId="2996"/>
    <cellStyle name="Entrada 2 16 5 2" xfId="2997"/>
    <cellStyle name="Entrada 2 16 6" xfId="2998"/>
    <cellStyle name="Entrada 2 16 7" xfId="2999"/>
    <cellStyle name="Entrada 2 16 8" xfId="3000"/>
    <cellStyle name="Entrada 2 16 9" xfId="3001"/>
    <cellStyle name="Entrada 2 17" xfId="3002"/>
    <cellStyle name="Entrada 2 17 10" xfId="3003"/>
    <cellStyle name="Entrada 2 17 2" xfId="3004"/>
    <cellStyle name="Entrada 2 17 2 2" xfId="3005"/>
    <cellStyle name="Entrada 2 17 3" xfId="3006"/>
    <cellStyle name="Entrada 2 17 4" xfId="3007"/>
    <cellStyle name="Entrada 2 17 5" xfId="3008"/>
    <cellStyle name="Entrada 2 17 6" xfId="3009"/>
    <cellStyle name="Entrada 2 17 7" xfId="3010"/>
    <cellStyle name="Entrada 2 17 8" xfId="3011"/>
    <cellStyle name="Entrada 2 17 9" xfId="3012"/>
    <cellStyle name="Entrada 2 18" xfId="3013"/>
    <cellStyle name="Entrada 2 18 2" xfId="3014"/>
    <cellStyle name="Entrada 2 19" xfId="3015"/>
    <cellStyle name="Entrada 2 19 2" xfId="3016"/>
    <cellStyle name="Entrada 2 2" xfId="3017"/>
    <cellStyle name="Entrada 2 2 10" xfId="3018"/>
    <cellStyle name="Entrada 2 2 10 2" xfId="3019"/>
    <cellStyle name="Entrada 2 2 11" xfId="3020"/>
    <cellStyle name="Entrada 2 2 11 2" xfId="3021"/>
    <cellStyle name="Entrada 2 2 12" xfId="3022"/>
    <cellStyle name="Entrada 2 2 13" xfId="3023"/>
    <cellStyle name="Entrada 2 2 2" xfId="3024"/>
    <cellStyle name="Entrada 2 2 2 10" xfId="3025"/>
    <cellStyle name="Entrada 2 2 2 11" xfId="3026"/>
    <cellStyle name="Entrada 2 2 2 2" xfId="3027"/>
    <cellStyle name="Entrada 2 2 2 2 2" xfId="3028"/>
    <cellStyle name="Entrada 2 2 2 3" xfId="3029"/>
    <cellStyle name="Entrada 2 2 2 3 2" xfId="3030"/>
    <cellStyle name="Entrada 2 2 2 4" xfId="3031"/>
    <cellStyle name="Entrada 2 2 2 4 2" xfId="3032"/>
    <cellStyle name="Entrada 2 2 2 5" xfId="3033"/>
    <cellStyle name="Entrada 2 2 2 5 2" xfId="3034"/>
    <cellStyle name="Entrada 2 2 2 6" xfId="3035"/>
    <cellStyle name="Entrada 2 2 2 7" xfId="3036"/>
    <cellStyle name="Entrada 2 2 2 8" xfId="3037"/>
    <cellStyle name="Entrada 2 2 2 9" xfId="3038"/>
    <cellStyle name="Entrada 2 2 3" xfId="3039"/>
    <cellStyle name="Entrada 2 2 3 10" xfId="3040"/>
    <cellStyle name="Entrada 2 2 3 2" xfId="3041"/>
    <cellStyle name="Entrada 2 2 3 2 2" xfId="3042"/>
    <cellStyle name="Entrada 2 2 3 3" xfId="3043"/>
    <cellStyle name="Entrada 2 2 3 4" xfId="3044"/>
    <cellStyle name="Entrada 2 2 3 5" xfId="3045"/>
    <cellStyle name="Entrada 2 2 3 6" xfId="3046"/>
    <cellStyle name="Entrada 2 2 3 7" xfId="3047"/>
    <cellStyle name="Entrada 2 2 3 8" xfId="3048"/>
    <cellStyle name="Entrada 2 2 3 9" xfId="3049"/>
    <cellStyle name="Entrada 2 2 4" xfId="3050"/>
    <cellStyle name="Entrada 2 2 4 2" xfId="3051"/>
    <cellStyle name="Entrada 2 2 5" xfId="3052"/>
    <cellStyle name="Entrada 2 2 5 2" xfId="3053"/>
    <cellStyle name="Entrada 2 2 6" xfId="3054"/>
    <cellStyle name="Entrada 2 2 6 2" xfId="3055"/>
    <cellStyle name="Entrada 2 2 7" xfId="3056"/>
    <cellStyle name="Entrada 2 2 7 2" xfId="3057"/>
    <cellStyle name="Entrada 2 2 8" xfId="3058"/>
    <cellStyle name="Entrada 2 2 8 2" xfId="3059"/>
    <cellStyle name="Entrada 2 2 9" xfId="3060"/>
    <cellStyle name="Entrada 2 2 9 2" xfId="3061"/>
    <cellStyle name="Entrada 2 20" xfId="3062"/>
    <cellStyle name="Entrada 2 20 2" xfId="3063"/>
    <cellStyle name="Entrada 2 21" xfId="3064"/>
    <cellStyle name="Entrada 2 21 2" xfId="3065"/>
    <cellStyle name="Entrada 2 22" xfId="3066"/>
    <cellStyle name="Entrada 2 22 2" xfId="3067"/>
    <cellStyle name="Entrada 2 23" xfId="3068"/>
    <cellStyle name="Entrada 2 23 2" xfId="3069"/>
    <cellStyle name="Entrada 2 24" xfId="3070"/>
    <cellStyle name="Entrada 2 24 2" xfId="3071"/>
    <cellStyle name="Entrada 2 25" xfId="3072"/>
    <cellStyle name="Entrada 2 25 2" xfId="3073"/>
    <cellStyle name="Entrada 2 26" xfId="3074"/>
    <cellStyle name="Entrada 2 26 2" xfId="55895"/>
    <cellStyle name="Entrada 2 27" xfId="3075"/>
    <cellStyle name="Entrada 2 27 2" xfId="55896"/>
    <cellStyle name="Entrada 2 28" xfId="55897"/>
    <cellStyle name="Entrada 2 28 2" xfId="55898"/>
    <cellStyle name="Entrada 2 29" xfId="55899"/>
    <cellStyle name="Entrada 2 29 2" xfId="55900"/>
    <cellStyle name="Entrada 2 3" xfId="3076"/>
    <cellStyle name="Entrada 2 3 10" xfId="3077"/>
    <cellStyle name="Entrada 2 3 10 2" xfId="3078"/>
    <cellStyle name="Entrada 2 3 11" xfId="3079"/>
    <cellStyle name="Entrada 2 3 11 2" xfId="3080"/>
    <cellStyle name="Entrada 2 3 12" xfId="3081"/>
    <cellStyle name="Entrada 2 3 13" xfId="3082"/>
    <cellStyle name="Entrada 2 3 2" xfId="3083"/>
    <cellStyle name="Entrada 2 3 2 10" xfId="3084"/>
    <cellStyle name="Entrada 2 3 2 11" xfId="3085"/>
    <cellStyle name="Entrada 2 3 2 2" xfId="3086"/>
    <cellStyle name="Entrada 2 3 2 2 2" xfId="3087"/>
    <cellStyle name="Entrada 2 3 2 3" xfId="3088"/>
    <cellStyle name="Entrada 2 3 2 3 2" xfId="3089"/>
    <cellStyle name="Entrada 2 3 2 4" xfId="3090"/>
    <cellStyle name="Entrada 2 3 2 4 2" xfId="3091"/>
    <cellStyle name="Entrada 2 3 2 5" xfId="3092"/>
    <cellStyle name="Entrada 2 3 2 5 2" xfId="3093"/>
    <cellStyle name="Entrada 2 3 2 6" xfId="3094"/>
    <cellStyle name="Entrada 2 3 2 7" xfId="3095"/>
    <cellStyle name="Entrada 2 3 2 8" xfId="3096"/>
    <cellStyle name="Entrada 2 3 2 9" xfId="3097"/>
    <cellStyle name="Entrada 2 3 3" xfId="3098"/>
    <cellStyle name="Entrada 2 3 3 10" xfId="3099"/>
    <cellStyle name="Entrada 2 3 3 2" xfId="3100"/>
    <cellStyle name="Entrada 2 3 3 2 2" xfId="3101"/>
    <cellStyle name="Entrada 2 3 3 3" xfId="3102"/>
    <cellStyle name="Entrada 2 3 3 4" xfId="3103"/>
    <cellStyle name="Entrada 2 3 3 5" xfId="3104"/>
    <cellStyle name="Entrada 2 3 3 6" xfId="3105"/>
    <cellStyle name="Entrada 2 3 3 7" xfId="3106"/>
    <cellStyle name="Entrada 2 3 3 8" xfId="3107"/>
    <cellStyle name="Entrada 2 3 3 9" xfId="3108"/>
    <cellStyle name="Entrada 2 3 4" xfId="3109"/>
    <cellStyle name="Entrada 2 3 4 2" xfId="3110"/>
    <cellStyle name="Entrada 2 3 5" xfId="3111"/>
    <cellStyle name="Entrada 2 3 5 2" xfId="3112"/>
    <cellStyle name="Entrada 2 3 6" xfId="3113"/>
    <cellStyle name="Entrada 2 3 6 2" xfId="3114"/>
    <cellStyle name="Entrada 2 3 7" xfId="3115"/>
    <cellStyle name="Entrada 2 3 7 2" xfId="3116"/>
    <cellStyle name="Entrada 2 3 8" xfId="3117"/>
    <cellStyle name="Entrada 2 3 8 2" xfId="3118"/>
    <cellStyle name="Entrada 2 3 9" xfId="3119"/>
    <cellStyle name="Entrada 2 3 9 2" xfId="3120"/>
    <cellStyle name="Entrada 2 30" xfId="55901"/>
    <cellStyle name="Entrada 2 30 2" xfId="55902"/>
    <cellStyle name="Entrada 2 31" xfId="55903"/>
    <cellStyle name="Entrada 2 31 2" xfId="55904"/>
    <cellStyle name="Entrada 2 32" xfId="55905"/>
    <cellStyle name="Entrada 2 32 2" xfId="55906"/>
    <cellStyle name="Entrada 2 33" xfId="55907"/>
    <cellStyle name="Entrada 2 33 2" xfId="55908"/>
    <cellStyle name="Entrada 2 34" xfId="55909"/>
    <cellStyle name="Entrada 2 34 2" xfId="55910"/>
    <cellStyle name="Entrada 2 35" xfId="55911"/>
    <cellStyle name="Entrada 2 35 2" xfId="55912"/>
    <cellStyle name="Entrada 2 36" xfId="55913"/>
    <cellStyle name="Entrada 2 4" xfId="3121"/>
    <cellStyle name="Entrada 2 4 10" xfId="3122"/>
    <cellStyle name="Entrada 2 4 10 2" xfId="3123"/>
    <cellStyle name="Entrada 2 4 11" xfId="3124"/>
    <cellStyle name="Entrada 2 4 11 2" xfId="3125"/>
    <cellStyle name="Entrada 2 4 12" xfId="3126"/>
    <cellStyle name="Entrada 2 4 13" xfId="3127"/>
    <cellStyle name="Entrada 2 4 2" xfId="3128"/>
    <cellStyle name="Entrada 2 4 2 10" xfId="3129"/>
    <cellStyle name="Entrada 2 4 2 11" xfId="3130"/>
    <cellStyle name="Entrada 2 4 2 2" xfId="3131"/>
    <cellStyle name="Entrada 2 4 2 2 2" xfId="3132"/>
    <cellStyle name="Entrada 2 4 2 3" xfId="3133"/>
    <cellStyle name="Entrada 2 4 2 3 2" xfId="3134"/>
    <cellStyle name="Entrada 2 4 2 4" xfId="3135"/>
    <cellStyle name="Entrada 2 4 2 4 2" xfId="3136"/>
    <cellStyle name="Entrada 2 4 2 5" xfId="3137"/>
    <cellStyle name="Entrada 2 4 2 5 2" xfId="3138"/>
    <cellStyle name="Entrada 2 4 2 6" xfId="3139"/>
    <cellStyle name="Entrada 2 4 2 7" xfId="3140"/>
    <cellStyle name="Entrada 2 4 2 8" xfId="3141"/>
    <cellStyle name="Entrada 2 4 2 9" xfId="3142"/>
    <cellStyle name="Entrada 2 4 3" xfId="3143"/>
    <cellStyle name="Entrada 2 4 3 10" xfId="3144"/>
    <cellStyle name="Entrada 2 4 3 2" xfId="3145"/>
    <cellStyle name="Entrada 2 4 3 2 2" xfId="3146"/>
    <cellStyle name="Entrada 2 4 3 3" xfId="3147"/>
    <cellStyle name="Entrada 2 4 3 4" xfId="3148"/>
    <cellStyle name="Entrada 2 4 3 5" xfId="3149"/>
    <cellStyle name="Entrada 2 4 3 6" xfId="3150"/>
    <cellStyle name="Entrada 2 4 3 7" xfId="3151"/>
    <cellStyle name="Entrada 2 4 3 8" xfId="3152"/>
    <cellStyle name="Entrada 2 4 3 9" xfId="3153"/>
    <cellStyle name="Entrada 2 4 4" xfId="3154"/>
    <cellStyle name="Entrada 2 4 4 2" xfId="3155"/>
    <cellStyle name="Entrada 2 4 5" xfId="3156"/>
    <cellStyle name="Entrada 2 4 5 2" xfId="3157"/>
    <cellStyle name="Entrada 2 4 6" xfId="3158"/>
    <cellStyle name="Entrada 2 4 6 2" xfId="3159"/>
    <cellStyle name="Entrada 2 4 7" xfId="3160"/>
    <cellStyle name="Entrada 2 4 7 2" xfId="3161"/>
    <cellStyle name="Entrada 2 4 8" xfId="3162"/>
    <cellStyle name="Entrada 2 4 8 2" xfId="3163"/>
    <cellStyle name="Entrada 2 4 9" xfId="3164"/>
    <cellStyle name="Entrada 2 4 9 2" xfId="3165"/>
    <cellStyle name="Entrada 2 5" xfId="3166"/>
    <cellStyle name="Entrada 2 5 10" xfId="3167"/>
    <cellStyle name="Entrada 2 5 10 2" xfId="3168"/>
    <cellStyle name="Entrada 2 5 11" xfId="3169"/>
    <cellStyle name="Entrada 2 5 11 2" xfId="3170"/>
    <cellStyle name="Entrada 2 5 12" xfId="3171"/>
    <cellStyle name="Entrada 2 5 13" xfId="3172"/>
    <cellStyle name="Entrada 2 5 2" xfId="3173"/>
    <cellStyle name="Entrada 2 5 2 10" xfId="3174"/>
    <cellStyle name="Entrada 2 5 2 11" xfId="3175"/>
    <cellStyle name="Entrada 2 5 2 2" xfId="3176"/>
    <cellStyle name="Entrada 2 5 2 2 2" xfId="3177"/>
    <cellStyle name="Entrada 2 5 2 3" xfId="3178"/>
    <cellStyle name="Entrada 2 5 2 3 2" xfId="3179"/>
    <cellStyle name="Entrada 2 5 2 4" xfId="3180"/>
    <cellStyle name="Entrada 2 5 2 4 2" xfId="3181"/>
    <cellStyle name="Entrada 2 5 2 5" xfId="3182"/>
    <cellStyle name="Entrada 2 5 2 5 2" xfId="3183"/>
    <cellStyle name="Entrada 2 5 2 6" xfId="3184"/>
    <cellStyle name="Entrada 2 5 2 7" xfId="3185"/>
    <cellStyle name="Entrada 2 5 2 8" xfId="3186"/>
    <cellStyle name="Entrada 2 5 2 9" xfId="3187"/>
    <cellStyle name="Entrada 2 5 3" xfId="3188"/>
    <cellStyle name="Entrada 2 5 3 10" xfId="3189"/>
    <cellStyle name="Entrada 2 5 3 2" xfId="3190"/>
    <cellStyle name="Entrada 2 5 3 2 2" xfId="3191"/>
    <cellStyle name="Entrada 2 5 3 3" xfId="3192"/>
    <cellStyle name="Entrada 2 5 3 4" xfId="3193"/>
    <cellStyle name="Entrada 2 5 3 5" xfId="3194"/>
    <cellStyle name="Entrada 2 5 3 6" xfId="3195"/>
    <cellStyle name="Entrada 2 5 3 7" xfId="3196"/>
    <cellStyle name="Entrada 2 5 3 8" xfId="3197"/>
    <cellStyle name="Entrada 2 5 3 9" xfId="3198"/>
    <cellStyle name="Entrada 2 5 4" xfId="3199"/>
    <cellStyle name="Entrada 2 5 4 2" xfId="3200"/>
    <cellStyle name="Entrada 2 5 5" xfId="3201"/>
    <cellStyle name="Entrada 2 5 5 2" xfId="3202"/>
    <cellStyle name="Entrada 2 5 6" xfId="3203"/>
    <cellStyle name="Entrada 2 5 6 2" xfId="3204"/>
    <cellStyle name="Entrada 2 5 7" xfId="3205"/>
    <cellStyle name="Entrada 2 5 7 2" xfId="3206"/>
    <cellStyle name="Entrada 2 5 8" xfId="3207"/>
    <cellStyle name="Entrada 2 5 8 2" xfId="3208"/>
    <cellStyle name="Entrada 2 5 9" xfId="3209"/>
    <cellStyle name="Entrada 2 5 9 2" xfId="3210"/>
    <cellStyle name="Entrada 2 6" xfId="3211"/>
    <cellStyle name="Entrada 2 6 10" xfId="3212"/>
    <cellStyle name="Entrada 2 6 10 2" xfId="3213"/>
    <cellStyle name="Entrada 2 6 11" xfId="3214"/>
    <cellStyle name="Entrada 2 6 11 2" xfId="3215"/>
    <cellStyle name="Entrada 2 6 12" xfId="3216"/>
    <cellStyle name="Entrada 2 6 13" xfId="3217"/>
    <cellStyle name="Entrada 2 6 2" xfId="3218"/>
    <cellStyle name="Entrada 2 6 2 10" xfId="3219"/>
    <cellStyle name="Entrada 2 6 2 11" xfId="3220"/>
    <cellStyle name="Entrada 2 6 2 2" xfId="3221"/>
    <cellStyle name="Entrada 2 6 2 2 2" xfId="3222"/>
    <cellStyle name="Entrada 2 6 2 3" xfId="3223"/>
    <cellStyle name="Entrada 2 6 2 3 2" xfId="3224"/>
    <cellStyle name="Entrada 2 6 2 4" xfId="3225"/>
    <cellStyle name="Entrada 2 6 2 4 2" xfId="3226"/>
    <cellStyle name="Entrada 2 6 2 5" xfId="3227"/>
    <cellStyle name="Entrada 2 6 2 5 2" xfId="3228"/>
    <cellStyle name="Entrada 2 6 2 6" xfId="3229"/>
    <cellStyle name="Entrada 2 6 2 7" xfId="3230"/>
    <cellStyle name="Entrada 2 6 2 8" xfId="3231"/>
    <cellStyle name="Entrada 2 6 2 9" xfId="3232"/>
    <cellStyle name="Entrada 2 6 3" xfId="3233"/>
    <cellStyle name="Entrada 2 6 3 10" xfId="3234"/>
    <cellStyle name="Entrada 2 6 3 2" xfId="3235"/>
    <cellStyle name="Entrada 2 6 3 2 2" xfId="3236"/>
    <cellStyle name="Entrada 2 6 3 3" xfId="3237"/>
    <cellStyle name="Entrada 2 6 3 4" xfId="3238"/>
    <cellStyle name="Entrada 2 6 3 5" xfId="3239"/>
    <cellStyle name="Entrada 2 6 3 6" xfId="3240"/>
    <cellStyle name="Entrada 2 6 3 7" xfId="3241"/>
    <cellStyle name="Entrada 2 6 3 8" xfId="3242"/>
    <cellStyle name="Entrada 2 6 3 9" xfId="3243"/>
    <cellStyle name="Entrada 2 6 4" xfId="3244"/>
    <cellStyle name="Entrada 2 6 4 2" xfId="3245"/>
    <cellStyle name="Entrada 2 6 5" xfId="3246"/>
    <cellStyle name="Entrada 2 6 5 2" xfId="3247"/>
    <cellStyle name="Entrada 2 6 6" xfId="3248"/>
    <cellStyle name="Entrada 2 6 6 2" xfId="3249"/>
    <cellStyle name="Entrada 2 6 7" xfId="3250"/>
    <cellStyle name="Entrada 2 6 7 2" xfId="3251"/>
    <cellStyle name="Entrada 2 6 8" xfId="3252"/>
    <cellStyle name="Entrada 2 6 8 2" xfId="3253"/>
    <cellStyle name="Entrada 2 6 9" xfId="3254"/>
    <cellStyle name="Entrada 2 6 9 2" xfId="3255"/>
    <cellStyle name="Entrada 2 7" xfId="3256"/>
    <cellStyle name="Entrada 2 7 10" xfId="3257"/>
    <cellStyle name="Entrada 2 7 10 2" xfId="3258"/>
    <cellStyle name="Entrada 2 7 11" xfId="3259"/>
    <cellStyle name="Entrada 2 7 11 2" xfId="3260"/>
    <cellStyle name="Entrada 2 7 12" xfId="3261"/>
    <cellStyle name="Entrada 2 7 13" xfId="3262"/>
    <cellStyle name="Entrada 2 7 2" xfId="3263"/>
    <cellStyle name="Entrada 2 7 2 10" xfId="3264"/>
    <cellStyle name="Entrada 2 7 2 11" xfId="3265"/>
    <cellStyle name="Entrada 2 7 2 2" xfId="3266"/>
    <cellStyle name="Entrada 2 7 2 2 2" xfId="3267"/>
    <cellStyle name="Entrada 2 7 2 3" xfId="3268"/>
    <cellStyle name="Entrada 2 7 2 3 2" xfId="3269"/>
    <cellStyle name="Entrada 2 7 2 4" xfId="3270"/>
    <cellStyle name="Entrada 2 7 2 4 2" xfId="3271"/>
    <cellStyle name="Entrada 2 7 2 5" xfId="3272"/>
    <cellStyle name="Entrada 2 7 2 5 2" xfId="3273"/>
    <cellStyle name="Entrada 2 7 2 6" xfId="3274"/>
    <cellStyle name="Entrada 2 7 2 7" xfId="3275"/>
    <cellStyle name="Entrada 2 7 2 8" xfId="3276"/>
    <cellStyle name="Entrada 2 7 2 9" xfId="3277"/>
    <cellStyle name="Entrada 2 7 3" xfId="3278"/>
    <cellStyle name="Entrada 2 7 3 10" xfId="3279"/>
    <cellStyle name="Entrada 2 7 3 2" xfId="3280"/>
    <cellStyle name="Entrada 2 7 3 2 2" xfId="3281"/>
    <cellStyle name="Entrada 2 7 3 3" xfId="3282"/>
    <cellStyle name="Entrada 2 7 3 4" xfId="3283"/>
    <cellStyle name="Entrada 2 7 3 5" xfId="3284"/>
    <cellStyle name="Entrada 2 7 3 6" xfId="3285"/>
    <cellStyle name="Entrada 2 7 3 7" xfId="3286"/>
    <cellStyle name="Entrada 2 7 3 8" xfId="3287"/>
    <cellStyle name="Entrada 2 7 3 9" xfId="3288"/>
    <cellStyle name="Entrada 2 7 4" xfId="3289"/>
    <cellStyle name="Entrada 2 7 4 2" xfId="3290"/>
    <cellStyle name="Entrada 2 7 5" xfId="3291"/>
    <cellStyle name="Entrada 2 7 5 2" xfId="3292"/>
    <cellStyle name="Entrada 2 7 6" xfId="3293"/>
    <cellStyle name="Entrada 2 7 6 2" xfId="3294"/>
    <cellStyle name="Entrada 2 7 7" xfId="3295"/>
    <cellStyle name="Entrada 2 7 7 2" xfId="3296"/>
    <cellStyle name="Entrada 2 7 8" xfId="3297"/>
    <cellStyle name="Entrada 2 7 8 2" xfId="3298"/>
    <cellStyle name="Entrada 2 7 9" xfId="3299"/>
    <cellStyle name="Entrada 2 7 9 2" xfId="3300"/>
    <cellStyle name="Entrada 2 8" xfId="3301"/>
    <cellStyle name="Entrada 2 8 10" xfId="3302"/>
    <cellStyle name="Entrada 2 8 10 2" xfId="3303"/>
    <cellStyle name="Entrada 2 8 11" xfId="3304"/>
    <cellStyle name="Entrada 2 8 11 2" xfId="3305"/>
    <cellStyle name="Entrada 2 8 12" xfId="3306"/>
    <cellStyle name="Entrada 2 8 13" xfId="3307"/>
    <cellStyle name="Entrada 2 8 2" xfId="3308"/>
    <cellStyle name="Entrada 2 8 2 10" xfId="3309"/>
    <cellStyle name="Entrada 2 8 2 11" xfId="3310"/>
    <cellStyle name="Entrada 2 8 2 2" xfId="3311"/>
    <cellStyle name="Entrada 2 8 2 2 2" xfId="3312"/>
    <cellStyle name="Entrada 2 8 2 3" xfId="3313"/>
    <cellStyle name="Entrada 2 8 2 3 2" xfId="3314"/>
    <cellStyle name="Entrada 2 8 2 4" xfId="3315"/>
    <cellStyle name="Entrada 2 8 2 4 2" xfId="3316"/>
    <cellStyle name="Entrada 2 8 2 5" xfId="3317"/>
    <cellStyle name="Entrada 2 8 2 5 2" xfId="3318"/>
    <cellStyle name="Entrada 2 8 2 6" xfId="3319"/>
    <cellStyle name="Entrada 2 8 2 7" xfId="3320"/>
    <cellStyle name="Entrada 2 8 2 8" xfId="3321"/>
    <cellStyle name="Entrada 2 8 2 9" xfId="3322"/>
    <cellStyle name="Entrada 2 8 3" xfId="3323"/>
    <cellStyle name="Entrada 2 8 3 10" xfId="3324"/>
    <cellStyle name="Entrada 2 8 3 2" xfId="3325"/>
    <cellStyle name="Entrada 2 8 3 2 2" xfId="3326"/>
    <cellStyle name="Entrada 2 8 3 3" xfId="3327"/>
    <cellStyle name="Entrada 2 8 3 4" xfId="3328"/>
    <cellStyle name="Entrada 2 8 3 5" xfId="3329"/>
    <cellStyle name="Entrada 2 8 3 6" xfId="3330"/>
    <cellStyle name="Entrada 2 8 3 7" xfId="3331"/>
    <cellStyle name="Entrada 2 8 3 8" xfId="3332"/>
    <cellStyle name="Entrada 2 8 3 9" xfId="3333"/>
    <cellStyle name="Entrada 2 8 4" xfId="3334"/>
    <cellStyle name="Entrada 2 8 4 2" xfId="3335"/>
    <cellStyle name="Entrada 2 8 5" xfId="3336"/>
    <cellStyle name="Entrada 2 8 5 2" xfId="3337"/>
    <cellStyle name="Entrada 2 8 6" xfId="3338"/>
    <cellStyle name="Entrada 2 8 6 2" xfId="3339"/>
    <cellStyle name="Entrada 2 8 7" xfId="3340"/>
    <cellStyle name="Entrada 2 8 7 2" xfId="3341"/>
    <cellStyle name="Entrada 2 8 8" xfId="3342"/>
    <cellStyle name="Entrada 2 8 8 2" xfId="3343"/>
    <cellStyle name="Entrada 2 8 9" xfId="3344"/>
    <cellStyle name="Entrada 2 8 9 2" xfId="3345"/>
    <cellStyle name="Entrada 2 9" xfId="3346"/>
    <cellStyle name="Entrada 2 9 10" xfId="3347"/>
    <cellStyle name="Entrada 2 9 10 2" xfId="3348"/>
    <cellStyle name="Entrada 2 9 11" xfId="3349"/>
    <cellStyle name="Entrada 2 9 11 2" xfId="3350"/>
    <cellStyle name="Entrada 2 9 12" xfId="3351"/>
    <cellStyle name="Entrada 2 9 13" xfId="3352"/>
    <cellStyle name="Entrada 2 9 2" xfId="3353"/>
    <cellStyle name="Entrada 2 9 2 10" xfId="3354"/>
    <cellStyle name="Entrada 2 9 2 11" xfId="3355"/>
    <cellStyle name="Entrada 2 9 2 2" xfId="3356"/>
    <cellStyle name="Entrada 2 9 2 2 2" xfId="3357"/>
    <cellStyle name="Entrada 2 9 2 3" xfId="3358"/>
    <cellStyle name="Entrada 2 9 2 3 2" xfId="3359"/>
    <cellStyle name="Entrada 2 9 2 4" xfId="3360"/>
    <cellStyle name="Entrada 2 9 2 4 2" xfId="3361"/>
    <cellStyle name="Entrada 2 9 2 5" xfId="3362"/>
    <cellStyle name="Entrada 2 9 2 5 2" xfId="3363"/>
    <cellStyle name="Entrada 2 9 2 6" xfId="3364"/>
    <cellStyle name="Entrada 2 9 2 7" xfId="3365"/>
    <cellStyle name="Entrada 2 9 2 8" xfId="3366"/>
    <cellStyle name="Entrada 2 9 2 9" xfId="3367"/>
    <cellStyle name="Entrada 2 9 3" xfId="3368"/>
    <cellStyle name="Entrada 2 9 3 10" xfId="3369"/>
    <cellStyle name="Entrada 2 9 3 2" xfId="3370"/>
    <cellStyle name="Entrada 2 9 3 2 2" xfId="3371"/>
    <cellStyle name="Entrada 2 9 3 3" xfId="3372"/>
    <cellStyle name="Entrada 2 9 3 4" xfId="3373"/>
    <cellStyle name="Entrada 2 9 3 5" xfId="3374"/>
    <cellStyle name="Entrada 2 9 3 6" xfId="3375"/>
    <cellStyle name="Entrada 2 9 3 7" xfId="3376"/>
    <cellStyle name="Entrada 2 9 3 8" xfId="3377"/>
    <cellStyle name="Entrada 2 9 3 9" xfId="3378"/>
    <cellStyle name="Entrada 2 9 4" xfId="3379"/>
    <cellStyle name="Entrada 2 9 4 2" xfId="3380"/>
    <cellStyle name="Entrada 2 9 5" xfId="3381"/>
    <cellStyle name="Entrada 2 9 5 2" xfId="3382"/>
    <cellStyle name="Entrada 2 9 6" xfId="3383"/>
    <cellStyle name="Entrada 2 9 6 2" xfId="3384"/>
    <cellStyle name="Entrada 2 9 7" xfId="3385"/>
    <cellStyle name="Entrada 2 9 7 2" xfId="3386"/>
    <cellStyle name="Entrada 2 9 8" xfId="3387"/>
    <cellStyle name="Entrada 2 9 8 2" xfId="3388"/>
    <cellStyle name="Entrada 2 9 9" xfId="3389"/>
    <cellStyle name="Entrada 2 9 9 2" xfId="3390"/>
    <cellStyle name="Entrada 20" xfId="3391"/>
    <cellStyle name="Entrada 20 2" xfId="3392"/>
    <cellStyle name="Entrada 20 2 2" xfId="55914"/>
    <cellStyle name="Entrada 20 3" xfId="3393"/>
    <cellStyle name="Entrada 20 3 2" xfId="55915"/>
    <cellStyle name="Entrada 20 4" xfId="3394"/>
    <cellStyle name="Entrada 21" xfId="3395"/>
    <cellStyle name="Entrada 21 2" xfId="55916"/>
    <cellStyle name="Entrada 22" xfId="3396"/>
    <cellStyle name="Entrada 22 2" xfId="55917"/>
    <cellStyle name="Entrada 23" xfId="3397"/>
    <cellStyle name="Entrada 23 2" xfId="55918"/>
    <cellStyle name="Entrada 24" xfId="3398"/>
    <cellStyle name="Entrada 24 2" xfId="55919"/>
    <cellStyle name="Entrada 24 2 2" xfId="55920"/>
    <cellStyle name="Entrada 25" xfId="3399"/>
    <cellStyle name="Entrada 25 2" xfId="55921"/>
    <cellStyle name="Entrada 25 2 2" xfId="55922"/>
    <cellStyle name="Entrada 26" xfId="3400"/>
    <cellStyle name="Entrada 26 10" xfId="55923"/>
    <cellStyle name="Entrada 26 10 2" xfId="55924"/>
    <cellStyle name="Entrada 26 11" xfId="55925"/>
    <cellStyle name="Entrada 26 11 2" xfId="55926"/>
    <cellStyle name="Entrada 26 12" xfId="55927"/>
    <cellStyle name="Entrada 26 12 2" xfId="55928"/>
    <cellStyle name="Entrada 26 13" xfId="55929"/>
    <cellStyle name="Entrada 26 13 2" xfId="55930"/>
    <cellStyle name="Entrada 26 14" xfId="55931"/>
    <cellStyle name="Entrada 26 14 2" xfId="55932"/>
    <cellStyle name="Entrada 26 15" xfId="55933"/>
    <cellStyle name="Entrada 26 15 2" xfId="55934"/>
    <cellStyle name="Entrada 26 16" xfId="55935"/>
    <cellStyle name="Entrada 26 16 2" xfId="55936"/>
    <cellStyle name="Entrada 26 17" xfId="55937"/>
    <cellStyle name="Entrada 26 2" xfId="55938"/>
    <cellStyle name="Entrada 26 2 2" xfId="55939"/>
    <cellStyle name="Entrada 26 3" xfId="55940"/>
    <cellStyle name="Entrada 26 3 2" xfId="55941"/>
    <cellStyle name="Entrada 26 4" xfId="55942"/>
    <cellStyle name="Entrada 26 4 2" xfId="55943"/>
    <cellStyle name="Entrada 26 5" xfId="55944"/>
    <cellStyle name="Entrada 26 5 2" xfId="55945"/>
    <cellStyle name="Entrada 26 6" xfId="55946"/>
    <cellStyle name="Entrada 26 6 2" xfId="55947"/>
    <cellStyle name="Entrada 26 7" xfId="55948"/>
    <cellStyle name="Entrada 26 7 2" xfId="55949"/>
    <cellStyle name="Entrada 26 8" xfId="55950"/>
    <cellStyle name="Entrada 26 8 2" xfId="55951"/>
    <cellStyle name="Entrada 26 9" xfId="55952"/>
    <cellStyle name="Entrada 26 9 2" xfId="55953"/>
    <cellStyle name="Entrada 27" xfId="3401"/>
    <cellStyle name="Entrada 27 10" xfId="55954"/>
    <cellStyle name="Entrada 27 10 2" xfId="55955"/>
    <cellStyle name="Entrada 27 11" xfId="55956"/>
    <cellStyle name="Entrada 27 11 2" xfId="55957"/>
    <cellStyle name="Entrada 27 12" xfId="55958"/>
    <cellStyle name="Entrada 27 12 2" xfId="55959"/>
    <cellStyle name="Entrada 27 13" xfId="55960"/>
    <cellStyle name="Entrada 27 13 2" xfId="55961"/>
    <cellStyle name="Entrada 27 14" xfId="55962"/>
    <cellStyle name="Entrada 27 14 2" xfId="55963"/>
    <cellStyle name="Entrada 27 15" xfId="55964"/>
    <cellStyle name="Entrada 27 15 2" xfId="55965"/>
    <cellStyle name="Entrada 27 16" xfId="55966"/>
    <cellStyle name="Entrada 27 16 2" xfId="55967"/>
    <cellStyle name="Entrada 27 17" xfId="55968"/>
    <cellStyle name="Entrada 27 2" xfId="55969"/>
    <cellStyle name="Entrada 27 2 2" xfId="55970"/>
    <cellStyle name="Entrada 27 3" xfId="55971"/>
    <cellStyle name="Entrada 27 3 2" xfId="55972"/>
    <cellStyle name="Entrada 27 4" xfId="55973"/>
    <cellStyle name="Entrada 27 4 2" xfId="55974"/>
    <cellStyle name="Entrada 27 5" xfId="55975"/>
    <cellStyle name="Entrada 27 5 2" xfId="55976"/>
    <cellStyle name="Entrada 27 6" xfId="55977"/>
    <cellStyle name="Entrada 27 6 2" xfId="55978"/>
    <cellStyle name="Entrada 27 7" xfId="55979"/>
    <cellStyle name="Entrada 27 7 2" xfId="55980"/>
    <cellStyle name="Entrada 27 8" xfId="55981"/>
    <cellStyle name="Entrada 27 8 2" xfId="55982"/>
    <cellStyle name="Entrada 27 9" xfId="55983"/>
    <cellStyle name="Entrada 27 9 2" xfId="55984"/>
    <cellStyle name="Entrada 28" xfId="3402"/>
    <cellStyle name="Entrada 28 10" xfId="55985"/>
    <cellStyle name="Entrada 28 10 2" xfId="55986"/>
    <cellStyle name="Entrada 28 11" xfId="55987"/>
    <cellStyle name="Entrada 28 11 2" xfId="55988"/>
    <cellStyle name="Entrada 28 12" xfId="55989"/>
    <cellStyle name="Entrada 28 12 2" xfId="55990"/>
    <cellStyle name="Entrada 28 13" xfId="55991"/>
    <cellStyle name="Entrada 28 13 2" xfId="55992"/>
    <cellStyle name="Entrada 28 14" xfId="55993"/>
    <cellStyle name="Entrada 28 14 2" xfId="55994"/>
    <cellStyle name="Entrada 28 15" xfId="55995"/>
    <cellStyle name="Entrada 28 15 2" xfId="55996"/>
    <cellStyle name="Entrada 28 16" xfId="55997"/>
    <cellStyle name="Entrada 28 16 2" xfId="55998"/>
    <cellStyle name="Entrada 28 17" xfId="55999"/>
    <cellStyle name="Entrada 28 2" xfId="56000"/>
    <cellStyle name="Entrada 28 2 2" xfId="56001"/>
    <cellStyle name="Entrada 28 3" xfId="56002"/>
    <cellStyle name="Entrada 28 3 2" xfId="56003"/>
    <cellStyle name="Entrada 28 4" xfId="56004"/>
    <cellStyle name="Entrada 28 4 2" xfId="56005"/>
    <cellStyle name="Entrada 28 5" xfId="56006"/>
    <cellStyle name="Entrada 28 5 2" xfId="56007"/>
    <cellStyle name="Entrada 28 6" xfId="56008"/>
    <cellStyle name="Entrada 28 6 2" xfId="56009"/>
    <cellStyle name="Entrada 28 7" xfId="56010"/>
    <cellStyle name="Entrada 28 7 2" xfId="56011"/>
    <cellStyle name="Entrada 28 8" xfId="56012"/>
    <cellStyle name="Entrada 28 8 2" xfId="56013"/>
    <cellStyle name="Entrada 28 9" xfId="56014"/>
    <cellStyle name="Entrada 28 9 2" xfId="56015"/>
    <cellStyle name="Entrada 29" xfId="3403"/>
    <cellStyle name="Entrada 29 10" xfId="56016"/>
    <cellStyle name="Entrada 29 10 2" xfId="56017"/>
    <cellStyle name="Entrada 29 11" xfId="56018"/>
    <cellStyle name="Entrada 29 11 2" xfId="56019"/>
    <cellStyle name="Entrada 29 12" xfId="56020"/>
    <cellStyle name="Entrada 29 12 2" xfId="56021"/>
    <cellStyle name="Entrada 29 13" xfId="56022"/>
    <cellStyle name="Entrada 29 13 2" xfId="56023"/>
    <cellStyle name="Entrada 29 14" xfId="56024"/>
    <cellStyle name="Entrada 29 14 2" xfId="56025"/>
    <cellStyle name="Entrada 29 15" xfId="56026"/>
    <cellStyle name="Entrada 29 15 2" xfId="56027"/>
    <cellStyle name="Entrada 29 16" xfId="56028"/>
    <cellStyle name="Entrada 29 16 2" xfId="56029"/>
    <cellStyle name="Entrada 29 17" xfId="56030"/>
    <cellStyle name="Entrada 29 2" xfId="56031"/>
    <cellStyle name="Entrada 29 2 2" xfId="56032"/>
    <cellStyle name="Entrada 29 3" xfId="56033"/>
    <cellStyle name="Entrada 29 3 2" xfId="56034"/>
    <cellStyle name="Entrada 29 4" xfId="56035"/>
    <cellStyle name="Entrada 29 4 2" xfId="56036"/>
    <cellStyle name="Entrada 29 5" xfId="56037"/>
    <cellStyle name="Entrada 29 5 2" xfId="56038"/>
    <cellStyle name="Entrada 29 6" xfId="56039"/>
    <cellStyle name="Entrada 29 6 2" xfId="56040"/>
    <cellStyle name="Entrada 29 7" xfId="56041"/>
    <cellStyle name="Entrada 29 7 2" xfId="56042"/>
    <cellStyle name="Entrada 29 8" xfId="56043"/>
    <cellStyle name="Entrada 29 8 2" xfId="56044"/>
    <cellStyle name="Entrada 29 9" xfId="56045"/>
    <cellStyle name="Entrada 29 9 2" xfId="56046"/>
    <cellStyle name="Entrada 3" xfId="3404"/>
    <cellStyle name="Entrada 3 10" xfId="3405"/>
    <cellStyle name="Entrada 3 10 2" xfId="3406"/>
    <cellStyle name="Entrada 3 11" xfId="3407"/>
    <cellStyle name="Entrada 3 11 2" xfId="3408"/>
    <cellStyle name="Entrada 3 12" xfId="3409"/>
    <cellStyle name="Entrada 3 13" xfId="3410"/>
    <cellStyle name="Entrada 3 2" xfId="3411"/>
    <cellStyle name="Entrada 3 2 10" xfId="3412"/>
    <cellStyle name="Entrada 3 2 11" xfId="3413"/>
    <cellStyle name="Entrada 3 2 2" xfId="3414"/>
    <cellStyle name="Entrada 3 2 2 2" xfId="3415"/>
    <cellStyle name="Entrada 3 2 3" xfId="3416"/>
    <cellStyle name="Entrada 3 2 3 2" xfId="3417"/>
    <cellStyle name="Entrada 3 2 4" xfId="3418"/>
    <cellStyle name="Entrada 3 2 4 2" xfId="3419"/>
    <cellStyle name="Entrada 3 2 5" xfId="3420"/>
    <cellStyle name="Entrada 3 2 5 2" xfId="3421"/>
    <cellStyle name="Entrada 3 2 6" xfId="3422"/>
    <cellStyle name="Entrada 3 2 7" xfId="3423"/>
    <cellStyle name="Entrada 3 2 8" xfId="3424"/>
    <cellStyle name="Entrada 3 2 9" xfId="3425"/>
    <cellStyle name="Entrada 3 3" xfId="3426"/>
    <cellStyle name="Entrada 3 3 10" xfId="3427"/>
    <cellStyle name="Entrada 3 3 2" xfId="3428"/>
    <cellStyle name="Entrada 3 3 2 2" xfId="3429"/>
    <cellStyle name="Entrada 3 3 3" xfId="3430"/>
    <cellStyle name="Entrada 3 3 4" xfId="3431"/>
    <cellStyle name="Entrada 3 3 5" xfId="3432"/>
    <cellStyle name="Entrada 3 3 6" xfId="3433"/>
    <cellStyle name="Entrada 3 3 7" xfId="3434"/>
    <cellStyle name="Entrada 3 3 8" xfId="3435"/>
    <cellStyle name="Entrada 3 3 9" xfId="3436"/>
    <cellStyle name="Entrada 3 4" xfId="3437"/>
    <cellStyle name="Entrada 3 4 2" xfId="3438"/>
    <cellStyle name="Entrada 3 5" xfId="3439"/>
    <cellStyle name="Entrada 3 5 2" xfId="3440"/>
    <cellStyle name="Entrada 3 6" xfId="3441"/>
    <cellStyle name="Entrada 3 6 2" xfId="3442"/>
    <cellStyle name="Entrada 3 7" xfId="3443"/>
    <cellStyle name="Entrada 3 7 2" xfId="3444"/>
    <cellStyle name="Entrada 3 8" xfId="3445"/>
    <cellStyle name="Entrada 3 8 2" xfId="3446"/>
    <cellStyle name="Entrada 3 9" xfId="3447"/>
    <cellStyle name="Entrada 3 9 2" xfId="3448"/>
    <cellStyle name="Entrada 30" xfId="56047"/>
    <cellStyle name="Entrada 30 2" xfId="56048"/>
    <cellStyle name="Entrada 31" xfId="56049"/>
    <cellStyle name="Entrada 31 2" xfId="56050"/>
    <cellStyle name="Entrada 32" xfId="56051"/>
    <cellStyle name="Entrada 32 2" xfId="56052"/>
    <cellStyle name="Entrada 33" xfId="56053"/>
    <cellStyle name="Entrada 33 2" xfId="56054"/>
    <cellStyle name="Entrada 34" xfId="56055"/>
    <cellStyle name="Entrada 34 2" xfId="56056"/>
    <cellStyle name="Entrada 35" xfId="56057"/>
    <cellStyle name="Entrada 35 2" xfId="56058"/>
    <cellStyle name="Entrada 36" xfId="56059"/>
    <cellStyle name="Entrada 36 2" xfId="56060"/>
    <cellStyle name="Entrada 37" xfId="56061"/>
    <cellStyle name="Entrada 37 2" xfId="56062"/>
    <cellStyle name="Entrada 38" xfId="56063"/>
    <cellStyle name="Entrada 38 2" xfId="56064"/>
    <cellStyle name="Entrada 39" xfId="56065"/>
    <cellStyle name="Entrada 39 2" xfId="56066"/>
    <cellStyle name="Entrada 4" xfId="3449"/>
    <cellStyle name="Entrada 4 10" xfId="3450"/>
    <cellStyle name="Entrada 4 10 2" xfId="3451"/>
    <cellStyle name="Entrada 4 11" xfId="3452"/>
    <cellStyle name="Entrada 4 11 2" xfId="3453"/>
    <cellStyle name="Entrada 4 12" xfId="3454"/>
    <cellStyle name="Entrada 4 13" xfId="3455"/>
    <cellStyle name="Entrada 4 2" xfId="3456"/>
    <cellStyle name="Entrada 4 2 10" xfId="3457"/>
    <cellStyle name="Entrada 4 2 2" xfId="3458"/>
    <cellStyle name="Entrada 4 2 2 2" xfId="3459"/>
    <cellStyle name="Entrada 4 2 3" xfId="3460"/>
    <cellStyle name="Entrada 4 2 3 2" xfId="3461"/>
    <cellStyle name="Entrada 4 2 4" xfId="3462"/>
    <cellStyle name="Entrada 4 2 4 2" xfId="3463"/>
    <cellStyle name="Entrada 4 2 5" xfId="3464"/>
    <cellStyle name="Entrada 4 2 5 2" xfId="3465"/>
    <cellStyle name="Entrada 4 2 6" xfId="3466"/>
    <cellStyle name="Entrada 4 2 7" xfId="3467"/>
    <cellStyle name="Entrada 4 2 8" xfId="3468"/>
    <cellStyle name="Entrada 4 2 9" xfId="3469"/>
    <cellStyle name="Entrada 4 3" xfId="3470"/>
    <cellStyle name="Entrada 4 3 10" xfId="3471"/>
    <cellStyle name="Entrada 4 3 2" xfId="3472"/>
    <cellStyle name="Entrada 4 3 2 2" xfId="3473"/>
    <cellStyle name="Entrada 4 3 3" xfId="3474"/>
    <cellStyle name="Entrada 4 3 4" xfId="3475"/>
    <cellStyle name="Entrada 4 3 5" xfId="3476"/>
    <cellStyle name="Entrada 4 3 6" xfId="3477"/>
    <cellStyle name="Entrada 4 3 7" xfId="3478"/>
    <cellStyle name="Entrada 4 3 8" xfId="3479"/>
    <cellStyle name="Entrada 4 3 9" xfId="3480"/>
    <cellStyle name="Entrada 4 4" xfId="3481"/>
    <cellStyle name="Entrada 4 4 2" xfId="3482"/>
    <cellStyle name="Entrada 4 5" xfId="3483"/>
    <cellStyle name="Entrada 4 5 2" xfId="3484"/>
    <cellStyle name="Entrada 4 6" xfId="3485"/>
    <cellStyle name="Entrada 4 6 2" xfId="3486"/>
    <cellStyle name="Entrada 4 7" xfId="3487"/>
    <cellStyle name="Entrada 4 7 2" xfId="3488"/>
    <cellStyle name="Entrada 4 8" xfId="3489"/>
    <cellStyle name="Entrada 4 8 2" xfId="3490"/>
    <cellStyle name="Entrada 4 9" xfId="3491"/>
    <cellStyle name="Entrada 4 9 2" xfId="3492"/>
    <cellStyle name="Entrada 40" xfId="56067"/>
    <cellStyle name="Entrada 40 2" xfId="56068"/>
    <cellStyle name="Entrada 41" xfId="56069"/>
    <cellStyle name="Entrada 41 2" xfId="56070"/>
    <cellStyle name="Entrada 42" xfId="56071"/>
    <cellStyle name="Entrada 42 2" xfId="56072"/>
    <cellStyle name="Entrada 43" xfId="56073"/>
    <cellStyle name="Entrada 43 2" xfId="56074"/>
    <cellStyle name="Entrada 44" xfId="56075"/>
    <cellStyle name="Entrada 44 2" xfId="56076"/>
    <cellStyle name="Entrada 45" xfId="56077"/>
    <cellStyle name="Entrada 45 2" xfId="56078"/>
    <cellStyle name="Entrada 46" xfId="56079"/>
    <cellStyle name="Entrada 46 2" xfId="56080"/>
    <cellStyle name="Entrada 47" xfId="56081"/>
    <cellStyle name="Entrada 47 2" xfId="56082"/>
    <cellStyle name="Entrada 48" xfId="56083"/>
    <cellStyle name="Entrada 48 2" xfId="56084"/>
    <cellStyle name="Entrada 49" xfId="56085"/>
    <cellStyle name="Entrada 49 2" xfId="56086"/>
    <cellStyle name="Entrada 5" xfId="3493"/>
    <cellStyle name="Entrada 5 10" xfId="3494"/>
    <cellStyle name="Entrada 5 10 2" xfId="3495"/>
    <cellStyle name="Entrada 5 11" xfId="3496"/>
    <cellStyle name="Entrada 5 11 2" xfId="3497"/>
    <cellStyle name="Entrada 5 12" xfId="3498"/>
    <cellStyle name="Entrada 5 13" xfId="3499"/>
    <cellStyle name="Entrada 5 2" xfId="3500"/>
    <cellStyle name="Entrada 5 2 10" xfId="3501"/>
    <cellStyle name="Entrada 5 2 2" xfId="3502"/>
    <cellStyle name="Entrada 5 2 2 2" xfId="3503"/>
    <cellStyle name="Entrada 5 2 3" xfId="3504"/>
    <cellStyle name="Entrada 5 2 3 2" xfId="3505"/>
    <cellStyle name="Entrada 5 2 4" xfId="3506"/>
    <cellStyle name="Entrada 5 2 4 2" xfId="3507"/>
    <cellStyle name="Entrada 5 2 5" xfId="3508"/>
    <cellStyle name="Entrada 5 2 5 2" xfId="3509"/>
    <cellStyle name="Entrada 5 2 6" xfId="3510"/>
    <cellStyle name="Entrada 5 2 7" xfId="3511"/>
    <cellStyle name="Entrada 5 2 8" xfId="3512"/>
    <cellStyle name="Entrada 5 2 9" xfId="3513"/>
    <cellStyle name="Entrada 5 3" xfId="3514"/>
    <cellStyle name="Entrada 5 3 10" xfId="3515"/>
    <cellStyle name="Entrada 5 3 2" xfId="3516"/>
    <cellStyle name="Entrada 5 3 2 2" xfId="3517"/>
    <cellStyle name="Entrada 5 3 3" xfId="3518"/>
    <cellStyle name="Entrada 5 3 4" xfId="3519"/>
    <cellStyle name="Entrada 5 3 5" xfId="3520"/>
    <cellStyle name="Entrada 5 3 6" xfId="3521"/>
    <cellStyle name="Entrada 5 3 7" xfId="3522"/>
    <cellStyle name="Entrada 5 3 8" xfId="3523"/>
    <cellStyle name="Entrada 5 3 9" xfId="3524"/>
    <cellStyle name="Entrada 5 4" xfId="3525"/>
    <cellStyle name="Entrada 5 4 2" xfId="3526"/>
    <cellStyle name="Entrada 5 5" xfId="3527"/>
    <cellStyle name="Entrada 5 5 2" xfId="3528"/>
    <cellStyle name="Entrada 5 6" xfId="3529"/>
    <cellStyle name="Entrada 5 6 2" xfId="3530"/>
    <cellStyle name="Entrada 5 7" xfId="3531"/>
    <cellStyle name="Entrada 5 7 2" xfId="3532"/>
    <cellStyle name="Entrada 5 8" xfId="3533"/>
    <cellStyle name="Entrada 5 8 2" xfId="3534"/>
    <cellStyle name="Entrada 5 9" xfId="3535"/>
    <cellStyle name="Entrada 5 9 2" xfId="3536"/>
    <cellStyle name="Entrada 50" xfId="56087"/>
    <cellStyle name="Entrada 50 2" xfId="56088"/>
    <cellStyle name="Entrada 51" xfId="56089"/>
    <cellStyle name="Entrada 51 2" xfId="56090"/>
    <cellStyle name="Entrada 52" xfId="56091"/>
    <cellStyle name="Entrada 52 2" xfId="56092"/>
    <cellStyle name="Entrada 53" xfId="56093"/>
    <cellStyle name="Entrada 53 2" xfId="56094"/>
    <cellStyle name="Entrada 54" xfId="56095"/>
    <cellStyle name="Entrada 54 2" xfId="56096"/>
    <cellStyle name="Entrada 55" xfId="56097"/>
    <cellStyle name="Entrada 55 2" xfId="56098"/>
    <cellStyle name="Entrada 56" xfId="56099"/>
    <cellStyle name="Entrada 56 2" xfId="56100"/>
    <cellStyle name="Entrada 57" xfId="56101"/>
    <cellStyle name="Entrada 57 2" xfId="56102"/>
    <cellStyle name="Entrada 58" xfId="56103"/>
    <cellStyle name="Entrada 58 2" xfId="56104"/>
    <cellStyle name="Entrada 59" xfId="56105"/>
    <cellStyle name="Entrada 59 2" xfId="56106"/>
    <cellStyle name="Entrada 6" xfId="3537"/>
    <cellStyle name="Entrada 6 10" xfId="3538"/>
    <cellStyle name="Entrada 6 10 2" xfId="3539"/>
    <cellStyle name="Entrada 6 11" xfId="3540"/>
    <cellStyle name="Entrada 6 11 2" xfId="3541"/>
    <cellStyle name="Entrada 6 12" xfId="3542"/>
    <cellStyle name="Entrada 6 13" xfId="3543"/>
    <cellStyle name="Entrada 6 2" xfId="3544"/>
    <cellStyle name="Entrada 6 2 10" xfId="3545"/>
    <cellStyle name="Entrada 6 2 2" xfId="3546"/>
    <cellStyle name="Entrada 6 2 2 2" xfId="3547"/>
    <cellStyle name="Entrada 6 2 3" xfId="3548"/>
    <cellStyle name="Entrada 6 2 3 2" xfId="3549"/>
    <cellStyle name="Entrada 6 2 4" xfId="3550"/>
    <cellStyle name="Entrada 6 2 4 2" xfId="3551"/>
    <cellStyle name="Entrada 6 2 5" xfId="3552"/>
    <cellStyle name="Entrada 6 2 5 2" xfId="3553"/>
    <cellStyle name="Entrada 6 2 6" xfId="3554"/>
    <cellStyle name="Entrada 6 2 7" xfId="3555"/>
    <cellStyle name="Entrada 6 2 8" xfId="3556"/>
    <cellStyle name="Entrada 6 2 9" xfId="3557"/>
    <cellStyle name="Entrada 6 3" xfId="3558"/>
    <cellStyle name="Entrada 6 3 10" xfId="3559"/>
    <cellStyle name="Entrada 6 3 2" xfId="3560"/>
    <cellStyle name="Entrada 6 3 2 2" xfId="3561"/>
    <cellStyle name="Entrada 6 3 3" xfId="3562"/>
    <cellStyle name="Entrada 6 3 4" xfId="3563"/>
    <cellStyle name="Entrada 6 3 5" xfId="3564"/>
    <cellStyle name="Entrada 6 3 6" xfId="3565"/>
    <cellStyle name="Entrada 6 3 7" xfId="3566"/>
    <cellStyle name="Entrada 6 3 8" xfId="3567"/>
    <cellStyle name="Entrada 6 3 9" xfId="3568"/>
    <cellStyle name="Entrada 6 4" xfId="3569"/>
    <cellStyle name="Entrada 6 4 2" xfId="3570"/>
    <cellStyle name="Entrada 6 5" xfId="3571"/>
    <cellStyle name="Entrada 6 5 2" xfId="3572"/>
    <cellStyle name="Entrada 6 6" xfId="3573"/>
    <cellStyle name="Entrada 6 6 2" xfId="3574"/>
    <cellStyle name="Entrada 6 7" xfId="3575"/>
    <cellStyle name="Entrada 6 7 2" xfId="3576"/>
    <cellStyle name="Entrada 6 8" xfId="3577"/>
    <cellStyle name="Entrada 6 8 2" xfId="3578"/>
    <cellStyle name="Entrada 6 9" xfId="3579"/>
    <cellStyle name="Entrada 6 9 2" xfId="3580"/>
    <cellStyle name="Entrada 60" xfId="56107"/>
    <cellStyle name="Entrada 60 2" xfId="56108"/>
    <cellStyle name="Entrada 61" xfId="56109"/>
    <cellStyle name="Entrada 61 2" xfId="56110"/>
    <cellStyle name="Entrada 62" xfId="56111"/>
    <cellStyle name="Entrada 62 2" xfId="56112"/>
    <cellStyle name="Entrada 63" xfId="56113"/>
    <cellStyle name="Entrada 63 2" xfId="56114"/>
    <cellStyle name="Entrada 64" xfId="56115"/>
    <cellStyle name="Entrada 64 2" xfId="56116"/>
    <cellStyle name="Entrada 65" xfId="56117"/>
    <cellStyle name="Entrada 65 2" xfId="56118"/>
    <cellStyle name="Entrada 66" xfId="56119"/>
    <cellStyle name="Entrada 66 2" xfId="56120"/>
    <cellStyle name="Entrada 67" xfId="56121"/>
    <cellStyle name="Entrada 67 2" xfId="56122"/>
    <cellStyle name="Entrada 68" xfId="56123"/>
    <cellStyle name="Entrada 68 2" xfId="56124"/>
    <cellStyle name="Entrada 69" xfId="56125"/>
    <cellStyle name="Entrada 69 2" xfId="56126"/>
    <cellStyle name="Entrada 7" xfId="3581"/>
    <cellStyle name="Entrada 7 10" xfId="3582"/>
    <cellStyle name="Entrada 7 10 2" xfId="3583"/>
    <cellStyle name="Entrada 7 11" xfId="3584"/>
    <cellStyle name="Entrada 7 11 2" xfId="3585"/>
    <cellStyle name="Entrada 7 12" xfId="3586"/>
    <cellStyle name="Entrada 7 13" xfId="3587"/>
    <cellStyle name="Entrada 7 2" xfId="3588"/>
    <cellStyle name="Entrada 7 2 10" xfId="3589"/>
    <cellStyle name="Entrada 7 2 2" xfId="3590"/>
    <cellStyle name="Entrada 7 2 2 2" xfId="3591"/>
    <cellStyle name="Entrada 7 2 3" xfId="3592"/>
    <cellStyle name="Entrada 7 2 3 2" xfId="3593"/>
    <cellStyle name="Entrada 7 2 4" xfId="3594"/>
    <cellStyle name="Entrada 7 2 4 2" xfId="3595"/>
    <cellStyle name="Entrada 7 2 5" xfId="3596"/>
    <cellStyle name="Entrada 7 2 5 2" xfId="3597"/>
    <cellStyle name="Entrada 7 2 6" xfId="3598"/>
    <cellStyle name="Entrada 7 2 7" xfId="3599"/>
    <cellStyle name="Entrada 7 2 8" xfId="3600"/>
    <cellStyle name="Entrada 7 2 9" xfId="3601"/>
    <cellStyle name="Entrada 7 3" xfId="3602"/>
    <cellStyle name="Entrada 7 3 10" xfId="3603"/>
    <cellStyle name="Entrada 7 3 2" xfId="3604"/>
    <cellStyle name="Entrada 7 3 2 2" xfId="3605"/>
    <cellStyle name="Entrada 7 3 3" xfId="3606"/>
    <cellStyle name="Entrada 7 3 4" xfId="3607"/>
    <cellStyle name="Entrada 7 3 5" xfId="3608"/>
    <cellStyle name="Entrada 7 3 6" xfId="3609"/>
    <cellStyle name="Entrada 7 3 7" xfId="3610"/>
    <cellStyle name="Entrada 7 3 8" xfId="3611"/>
    <cellStyle name="Entrada 7 3 9" xfId="3612"/>
    <cellStyle name="Entrada 7 4" xfId="3613"/>
    <cellStyle name="Entrada 7 4 2" xfId="3614"/>
    <cellStyle name="Entrada 7 5" xfId="3615"/>
    <cellStyle name="Entrada 7 5 2" xfId="3616"/>
    <cellStyle name="Entrada 7 6" xfId="3617"/>
    <cellStyle name="Entrada 7 6 2" xfId="3618"/>
    <cellStyle name="Entrada 7 7" xfId="3619"/>
    <cellStyle name="Entrada 7 7 2" xfId="3620"/>
    <cellStyle name="Entrada 7 8" xfId="3621"/>
    <cellStyle name="Entrada 7 8 2" xfId="3622"/>
    <cellStyle name="Entrada 7 9" xfId="3623"/>
    <cellStyle name="Entrada 7 9 2" xfId="3624"/>
    <cellStyle name="Entrada 70" xfId="56127"/>
    <cellStyle name="Entrada 70 2" xfId="56128"/>
    <cellStyle name="Entrada 71" xfId="56129"/>
    <cellStyle name="Entrada 71 2" xfId="56130"/>
    <cellStyle name="Entrada 72" xfId="56131"/>
    <cellStyle name="Entrada 72 2" xfId="56132"/>
    <cellStyle name="Entrada 73" xfId="56133"/>
    <cellStyle name="Entrada 73 2" xfId="56134"/>
    <cellStyle name="Entrada 74" xfId="56135"/>
    <cellStyle name="Entrada 74 2" xfId="56136"/>
    <cellStyle name="Entrada 75" xfId="56137"/>
    <cellStyle name="Entrada 75 2" xfId="56138"/>
    <cellStyle name="Entrada 76" xfId="56139"/>
    <cellStyle name="Entrada 76 2" xfId="56140"/>
    <cellStyle name="Entrada 77" xfId="56141"/>
    <cellStyle name="Entrada 77 2" xfId="56142"/>
    <cellStyle name="Entrada 78" xfId="56143"/>
    <cellStyle name="Entrada 78 2" xfId="56144"/>
    <cellStyle name="Entrada 79" xfId="56145"/>
    <cellStyle name="Entrada 79 2" xfId="56146"/>
    <cellStyle name="Entrada 8" xfId="3625"/>
    <cellStyle name="Entrada 8 10" xfId="3626"/>
    <cellStyle name="Entrada 8 10 2" xfId="3627"/>
    <cellStyle name="Entrada 8 11" xfId="3628"/>
    <cellStyle name="Entrada 8 11 2" xfId="3629"/>
    <cellStyle name="Entrada 8 12" xfId="3630"/>
    <cellStyle name="Entrada 8 13" xfId="3631"/>
    <cellStyle name="Entrada 8 2" xfId="3632"/>
    <cellStyle name="Entrada 8 2 10" xfId="3633"/>
    <cellStyle name="Entrada 8 2 2" xfId="3634"/>
    <cellStyle name="Entrada 8 2 2 2" xfId="3635"/>
    <cellStyle name="Entrada 8 2 3" xfId="3636"/>
    <cellStyle name="Entrada 8 2 3 2" xfId="3637"/>
    <cellStyle name="Entrada 8 2 4" xfId="3638"/>
    <cellStyle name="Entrada 8 2 4 2" xfId="3639"/>
    <cellStyle name="Entrada 8 2 5" xfId="3640"/>
    <cellStyle name="Entrada 8 2 5 2" xfId="3641"/>
    <cellStyle name="Entrada 8 2 6" xfId="3642"/>
    <cellStyle name="Entrada 8 2 7" xfId="3643"/>
    <cellStyle name="Entrada 8 2 8" xfId="3644"/>
    <cellStyle name="Entrada 8 2 9" xfId="3645"/>
    <cellStyle name="Entrada 8 3" xfId="3646"/>
    <cellStyle name="Entrada 8 3 10" xfId="3647"/>
    <cellStyle name="Entrada 8 3 2" xfId="3648"/>
    <cellStyle name="Entrada 8 3 2 2" xfId="3649"/>
    <cellStyle name="Entrada 8 3 3" xfId="3650"/>
    <cellStyle name="Entrada 8 3 4" xfId="3651"/>
    <cellStyle name="Entrada 8 3 5" xfId="3652"/>
    <cellStyle name="Entrada 8 3 6" xfId="3653"/>
    <cellStyle name="Entrada 8 3 7" xfId="3654"/>
    <cellStyle name="Entrada 8 3 8" xfId="3655"/>
    <cellStyle name="Entrada 8 3 9" xfId="3656"/>
    <cellStyle name="Entrada 8 4" xfId="3657"/>
    <cellStyle name="Entrada 8 4 2" xfId="3658"/>
    <cellStyle name="Entrada 8 5" xfId="3659"/>
    <cellStyle name="Entrada 8 5 2" xfId="3660"/>
    <cellStyle name="Entrada 8 6" xfId="3661"/>
    <cellStyle name="Entrada 8 6 2" xfId="3662"/>
    <cellStyle name="Entrada 8 7" xfId="3663"/>
    <cellStyle name="Entrada 8 7 2" xfId="3664"/>
    <cellStyle name="Entrada 8 8" xfId="3665"/>
    <cellStyle name="Entrada 8 8 2" xfId="3666"/>
    <cellStyle name="Entrada 8 9" xfId="3667"/>
    <cellStyle name="Entrada 8 9 2" xfId="3668"/>
    <cellStyle name="Entrada 80" xfId="56147"/>
    <cellStyle name="Entrada 80 2" xfId="56148"/>
    <cellStyle name="Entrada 81" xfId="56149"/>
    <cellStyle name="Entrada 81 2" xfId="56150"/>
    <cellStyle name="Entrada 82" xfId="56151"/>
    <cellStyle name="Entrada 82 2" xfId="56152"/>
    <cellStyle name="Entrada 83" xfId="56153"/>
    <cellStyle name="Entrada 83 2" xfId="56154"/>
    <cellStyle name="Entrada 84" xfId="56155"/>
    <cellStyle name="Entrada 84 2" xfId="56156"/>
    <cellStyle name="Entrada 85" xfId="56157"/>
    <cellStyle name="Entrada 85 2" xfId="56158"/>
    <cellStyle name="Entrada 86" xfId="56159"/>
    <cellStyle name="Entrada 86 2" xfId="56160"/>
    <cellStyle name="Entrada 87" xfId="56161"/>
    <cellStyle name="Entrada 87 2" xfId="56162"/>
    <cellStyle name="Entrada 88" xfId="56163"/>
    <cellStyle name="Entrada 88 2" xfId="56164"/>
    <cellStyle name="Entrada 89" xfId="56165"/>
    <cellStyle name="Entrada 89 2" xfId="56166"/>
    <cellStyle name="Entrada 9" xfId="3669"/>
    <cellStyle name="Entrada 9 10" xfId="3670"/>
    <cellStyle name="Entrada 9 10 2" xfId="3671"/>
    <cellStyle name="Entrada 9 11" xfId="3672"/>
    <cellStyle name="Entrada 9 11 2" xfId="3673"/>
    <cellStyle name="Entrada 9 12" xfId="3674"/>
    <cellStyle name="Entrada 9 13" xfId="3675"/>
    <cellStyle name="Entrada 9 2" xfId="3676"/>
    <cellStyle name="Entrada 9 2 10" xfId="3677"/>
    <cellStyle name="Entrada 9 2 2" xfId="3678"/>
    <cellStyle name="Entrada 9 2 2 2" xfId="3679"/>
    <cellStyle name="Entrada 9 2 3" xfId="3680"/>
    <cellStyle name="Entrada 9 2 3 2" xfId="3681"/>
    <cellStyle name="Entrada 9 2 4" xfId="3682"/>
    <cellStyle name="Entrada 9 2 4 2" xfId="3683"/>
    <cellStyle name="Entrada 9 2 5" xfId="3684"/>
    <cellStyle name="Entrada 9 2 5 2" xfId="3685"/>
    <cellStyle name="Entrada 9 2 6" xfId="3686"/>
    <cellStyle name="Entrada 9 2 7" xfId="3687"/>
    <cellStyle name="Entrada 9 2 8" xfId="3688"/>
    <cellStyle name="Entrada 9 2 9" xfId="3689"/>
    <cellStyle name="Entrada 9 3" xfId="3690"/>
    <cellStyle name="Entrada 9 3 10" xfId="3691"/>
    <cellStyle name="Entrada 9 3 2" xfId="3692"/>
    <cellStyle name="Entrada 9 3 2 2" xfId="3693"/>
    <cellStyle name="Entrada 9 3 3" xfId="3694"/>
    <cellStyle name="Entrada 9 3 4" xfId="3695"/>
    <cellStyle name="Entrada 9 3 5" xfId="3696"/>
    <cellStyle name="Entrada 9 3 6" xfId="3697"/>
    <cellStyle name="Entrada 9 3 7" xfId="3698"/>
    <cellStyle name="Entrada 9 3 8" xfId="3699"/>
    <cellStyle name="Entrada 9 3 9" xfId="3700"/>
    <cellStyle name="Entrada 9 4" xfId="3701"/>
    <cellStyle name="Entrada 9 4 2" xfId="3702"/>
    <cellStyle name="Entrada 9 5" xfId="3703"/>
    <cellStyle name="Entrada 9 5 2" xfId="3704"/>
    <cellStyle name="Entrada 9 6" xfId="3705"/>
    <cellStyle name="Entrada 9 6 2" xfId="3706"/>
    <cellStyle name="Entrada 9 7" xfId="3707"/>
    <cellStyle name="Entrada 9 7 2" xfId="3708"/>
    <cellStyle name="Entrada 9 8" xfId="3709"/>
    <cellStyle name="Entrada 9 8 2" xfId="3710"/>
    <cellStyle name="Entrada 9 9" xfId="3711"/>
    <cellStyle name="Entrada 9 9 2" xfId="3712"/>
    <cellStyle name="Entrada 90" xfId="56167"/>
    <cellStyle name="Entrada 90 2" xfId="56168"/>
    <cellStyle name="Entrada 91" xfId="56169"/>
    <cellStyle name="Entrada 91 2" xfId="56170"/>
    <cellStyle name="Entrada 92" xfId="56171"/>
    <cellStyle name="Entrada 92 2" xfId="56172"/>
    <cellStyle name="Entrada 93" xfId="56173"/>
    <cellStyle name="Entrada 93 2" xfId="56174"/>
    <cellStyle name="Entrada 94" xfId="56175"/>
    <cellStyle name="Entrada 94 2" xfId="56176"/>
    <cellStyle name="Entrada 95" xfId="56177"/>
    <cellStyle name="Entrada 95 2" xfId="56178"/>
    <cellStyle name="Entrada 96" xfId="56179"/>
    <cellStyle name="Entrada 96 2" xfId="56180"/>
    <cellStyle name="Entrada 97" xfId="56181"/>
    <cellStyle name="Entrada 97 2" xfId="56182"/>
    <cellStyle name="Entrada 98" xfId="56183"/>
    <cellStyle name="Entrada 98 2" xfId="56184"/>
    <cellStyle name="Entrada 99" xfId="56185"/>
    <cellStyle name="Entrada 99 2" xfId="56186"/>
    <cellStyle name="Euro" xfId="46608"/>
    <cellStyle name="Euro 10" xfId="56187"/>
    <cellStyle name="Euro 10 10" xfId="56188"/>
    <cellStyle name="Euro 10 11" xfId="56189"/>
    <cellStyle name="Euro 10 12" xfId="56190"/>
    <cellStyle name="Euro 10 13" xfId="56191"/>
    <cellStyle name="Euro 10 14" xfId="56192"/>
    <cellStyle name="Euro 10 15" xfId="56193"/>
    <cellStyle name="Euro 10 2" xfId="56194"/>
    <cellStyle name="Euro 10 3" xfId="56195"/>
    <cellStyle name="Euro 10 4" xfId="56196"/>
    <cellStyle name="Euro 10 5" xfId="56197"/>
    <cellStyle name="Euro 10 6" xfId="56198"/>
    <cellStyle name="Euro 10 7" xfId="56199"/>
    <cellStyle name="Euro 10 8" xfId="56200"/>
    <cellStyle name="Euro 10 9" xfId="56201"/>
    <cellStyle name="Euro 11" xfId="56202"/>
    <cellStyle name="Euro 11 10" xfId="56203"/>
    <cellStyle name="Euro 11 11" xfId="56204"/>
    <cellStyle name="Euro 11 12" xfId="56205"/>
    <cellStyle name="Euro 11 13" xfId="56206"/>
    <cellStyle name="Euro 11 14" xfId="56207"/>
    <cellStyle name="Euro 11 15" xfId="56208"/>
    <cellStyle name="Euro 11 2" xfId="56209"/>
    <cellStyle name="Euro 11 3" xfId="56210"/>
    <cellStyle name="Euro 11 4" xfId="56211"/>
    <cellStyle name="Euro 11 5" xfId="56212"/>
    <cellStyle name="Euro 11 6" xfId="56213"/>
    <cellStyle name="Euro 11 7" xfId="56214"/>
    <cellStyle name="Euro 11 8" xfId="56215"/>
    <cellStyle name="Euro 11 9" xfId="56216"/>
    <cellStyle name="Euro 12" xfId="56217"/>
    <cellStyle name="Euro 12 10" xfId="56218"/>
    <cellStyle name="Euro 12 11" xfId="56219"/>
    <cellStyle name="Euro 12 12" xfId="56220"/>
    <cellStyle name="Euro 12 13" xfId="56221"/>
    <cellStyle name="Euro 12 14" xfId="56222"/>
    <cellStyle name="Euro 12 15" xfId="56223"/>
    <cellStyle name="Euro 12 2" xfId="56224"/>
    <cellStyle name="Euro 12 3" xfId="56225"/>
    <cellStyle name="Euro 12 4" xfId="56226"/>
    <cellStyle name="Euro 12 5" xfId="56227"/>
    <cellStyle name="Euro 12 6" xfId="56228"/>
    <cellStyle name="Euro 12 7" xfId="56229"/>
    <cellStyle name="Euro 12 8" xfId="56230"/>
    <cellStyle name="Euro 12 9" xfId="56231"/>
    <cellStyle name="Euro 13" xfId="56232"/>
    <cellStyle name="Euro 2" xfId="46609"/>
    <cellStyle name="Euro 2 2" xfId="56233"/>
    <cellStyle name="Euro 2 2 2" xfId="56234"/>
    <cellStyle name="Euro 2 2 3" xfId="56235"/>
    <cellStyle name="Euro 2 2 4" xfId="56236"/>
    <cellStyle name="Euro 2 2 5" xfId="56237"/>
    <cellStyle name="Euro 2 2 6" xfId="56238"/>
    <cellStyle name="Euro 2 2 7" xfId="56239"/>
    <cellStyle name="Euro 2 3" xfId="56240"/>
    <cellStyle name="Euro 2 4" xfId="56241"/>
    <cellStyle name="Euro 2 5" xfId="56242"/>
    <cellStyle name="Euro 2 6" xfId="56243"/>
    <cellStyle name="Euro 2 7" xfId="56244"/>
    <cellStyle name="Euro 2 8" xfId="56245"/>
    <cellStyle name="Euro 2 9" xfId="56246"/>
    <cellStyle name="Euro 3" xfId="56247"/>
    <cellStyle name="Euro 4" xfId="56248"/>
    <cellStyle name="Euro 5" xfId="56249"/>
    <cellStyle name="Euro 6" xfId="56250"/>
    <cellStyle name="Euro 7" xfId="56251"/>
    <cellStyle name="Euro 8" xfId="56252"/>
    <cellStyle name="Euro 9" xfId="56253"/>
    <cellStyle name="Euro 9 10" xfId="56254"/>
    <cellStyle name="Euro 9 11" xfId="56255"/>
    <cellStyle name="Euro 9 12" xfId="56256"/>
    <cellStyle name="Euro 9 13" xfId="56257"/>
    <cellStyle name="Euro 9 14" xfId="56258"/>
    <cellStyle name="Euro 9 15" xfId="56259"/>
    <cellStyle name="Euro 9 2" xfId="56260"/>
    <cellStyle name="Euro 9 3" xfId="56261"/>
    <cellStyle name="Euro 9 4" xfId="56262"/>
    <cellStyle name="Euro 9 5" xfId="56263"/>
    <cellStyle name="Euro 9 6" xfId="56264"/>
    <cellStyle name="Euro 9 7" xfId="56265"/>
    <cellStyle name="Euro 9 8" xfId="56266"/>
    <cellStyle name="Euro 9 9" xfId="56267"/>
    <cellStyle name="Fixo" xfId="56268"/>
    <cellStyle name="Hyperlink 2" xfId="56269"/>
    <cellStyle name="Hyperlink 2 2" xfId="56270"/>
    <cellStyle name="Incorreto 10" xfId="3713"/>
    <cellStyle name="Incorreto 10 2" xfId="56271"/>
    <cellStyle name="Incorreto 100" xfId="56272"/>
    <cellStyle name="Incorreto 101" xfId="56273"/>
    <cellStyle name="Incorreto 102" xfId="56274"/>
    <cellStyle name="Incorreto 103" xfId="56275"/>
    <cellStyle name="Incorreto 104" xfId="56276"/>
    <cellStyle name="Incorreto 105" xfId="56277"/>
    <cellStyle name="Incorreto 106" xfId="56278"/>
    <cellStyle name="Incorreto 107" xfId="56279"/>
    <cellStyle name="Incorreto 108" xfId="56280"/>
    <cellStyle name="Incorreto 109" xfId="56281"/>
    <cellStyle name="Incorreto 11" xfId="3714"/>
    <cellStyle name="Incorreto 11 2" xfId="56282"/>
    <cellStyle name="Incorreto 110" xfId="56283"/>
    <cellStyle name="Incorreto 111" xfId="56284"/>
    <cellStyle name="Incorreto 112" xfId="56285"/>
    <cellStyle name="Incorreto 113" xfId="56286"/>
    <cellStyle name="Incorreto 114" xfId="56287"/>
    <cellStyle name="Incorreto 115" xfId="56288"/>
    <cellStyle name="Incorreto 116" xfId="56289"/>
    <cellStyle name="Incorreto 117" xfId="56290"/>
    <cellStyle name="Incorreto 118" xfId="56291"/>
    <cellStyle name="Incorreto 119" xfId="56292"/>
    <cellStyle name="Incorreto 12" xfId="3715"/>
    <cellStyle name="Incorreto 12 2" xfId="56293"/>
    <cellStyle name="Incorreto 120" xfId="56294"/>
    <cellStyle name="Incorreto 121" xfId="56295"/>
    <cellStyle name="Incorreto 122" xfId="56296"/>
    <cellStyle name="Incorreto 123" xfId="56297"/>
    <cellStyle name="Incorreto 124" xfId="56298"/>
    <cellStyle name="Incorreto 125" xfId="56299"/>
    <cellStyle name="Incorreto 126" xfId="56300"/>
    <cellStyle name="Incorreto 127" xfId="56301"/>
    <cellStyle name="Incorreto 128" xfId="56302"/>
    <cellStyle name="Incorreto 129" xfId="56303"/>
    <cellStyle name="Incorreto 13" xfId="3716"/>
    <cellStyle name="Incorreto 13 2" xfId="56304"/>
    <cellStyle name="Incorreto 130" xfId="56305"/>
    <cellStyle name="Incorreto 131" xfId="56306"/>
    <cellStyle name="Incorreto 132" xfId="56307"/>
    <cellStyle name="Incorreto 133" xfId="56308"/>
    <cellStyle name="Incorreto 134" xfId="56309"/>
    <cellStyle name="Incorreto 135" xfId="56310"/>
    <cellStyle name="Incorreto 136" xfId="56311"/>
    <cellStyle name="Incorreto 137" xfId="56312"/>
    <cellStyle name="Incorreto 138" xfId="56313"/>
    <cellStyle name="Incorreto 139" xfId="56314"/>
    <cellStyle name="Incorreto 14" xfId="3717"/>
    <cellStyle name="Incorreto 140" xfId="56315"/>
    <cellStyle name="Incorreto 141" xfId="56316"/>
    <cellStyle name="Incorreto 142" xfId="56317"/>
    <cellStyle name="Incorreto 143" xfId="56318"/>
    <cellStyle name="Incorreto 144" xfId="56319"/>
    <cellStyle name="Incorreto 145" xfId="56320"/>
    <cellStyle name="Incorreto 146" xfId="56321"/>
    <cellStyle name="Incorreto 147" xfId="56322"/>
    <cellStyle name="Incorreto 148" xfId="56323"/>
    <cellStyle name="Incorreto 149" xfId="56324"/>
    <cellStyle name="Incorreto 15" xfId="3718"/>
    <cellStyle name="Incorreto 15 2" xfId="56325"/>
    <cellStyle name="Incorreto 15 3" xfId="56326"/>
    <cellStyle name="Incorreto 150" xfId="56327"/>
    <cellStyle name="Incorreto 151" xfId="56328"/>
    <cellStyle name="Incorreto 152" xfId="56329"/>
    <cellStyle name="Incorreto 153" xfId="56330"/>
    <cellStyle name="Incorreto 154" xfId="56331"/>
    <cellStyle name="Incorreto 155" xfId="56332"/>
    <cellStyle name="Incorreto 156" xfId="56333"/>
    <cellStyle name="Incorreto 157" xfId="56334"/>
    <cellStyle name="Incorreto 158" xfId="56335"/>
    <cellStyle name="Incorreto 159" xfId="56336"/>
    <cellStyle name="Incorreto 16" xfId="3719"/>
    <cellStyle name="Incorreto 16 2" xfId="56337"/>
    <cellStyle name="Incorreto 16 3" xfId="56338"/>
    <cellStyle name="Incorreto 160" xfId="56339"/>
    <cellStyle name="Incorreto 161" xfId="56340"/>
    <cellStyle name="Incorreto 162" xfId="56341"/>
    <cellStyle name="Incorreto 163" xfId="56342"/>
    <cellStyle name="Incorreto 164" xfId="56343"/>
    <cellStyle name="Incorreto 165" xfId="56344"/>
    <cellStyle name="Incorreto 166" xfId="56345"/>
    <cellStyle name="Incorreto 167" xfId="56346"/>
    <cellStyle name="Incorreto 168" xfId="56347"/>
    <cellStyle name="Incorreto 169" xfId="56348"/>
    <cellStyle name="Incorreto 17" xfId="3720"/>
    <cellStyle name="Incorreto 17 2" xfId="56349"/>
    <cellStyle name="Incorreto 17 3" xfId="56350"/>
    <cellStyle name="Incorreto 170" xfId="56351"/>
    <cellStyle name="Incorreto 171" xfId="56352"/>
    <cellStyle name="Incorreto 172" xfId="56353"/>
    <cellStyle name="Incorreto 173" xfId="56354"/>
    <cellStyle name="Incorreto 174" xfId="56355"/>
    <cellStyle name="Incorreto 175" xfId="56356"/>
    <cellStyle name="Incorreto 176" xfId="56357"/>
    <cellStyle name="Incorreto 177" xfId="56358"/>
    <cellStyle name="Incorreto 178" xfId="56359"/>
    <cellStyle name="Incorreto 179" xfId="56360"/>
    <cellStyle name="Incorreto 18" xfId="3721"/>
    <cellStyle name="Incorreto 18 2" xfId="56361"/>
    <cellStyle name="Incorreto 18 3" xfId="56362"/>
    <cellStyle name="Incorreto 180" xfId="56363"/>
    <cellStyle name="Incorreto 181" xfId="56364"/>
    <cellStyle name="Incorreto 182" xfId="56365"/>
    <cellStyle name="Incorreto 183" xfId="56366"/>
    <cellStyle name="Incorreto 184" xfId="56367"/>
    <cellStyle name="Incorreto 185" xfId="56368"/>
    <cellStyle name="Incorreto 186" xfId="56369"/>
    <cellStyle name="Incorreto 187" xfId="56370"/>
    <cellStyle name="Incorreto 188" xfId="56371"/>
    <cellStyle name="Incorreto 189" xfId="56372"/>
    <cellStyle name="Incorreto 19" xfId="3722"/>
    <cellStyle name="Incorreto 19 2" xfId="56373"/>
    <cellStyle name="Incorreto 19 3" xfId="56374"/>
    <cellStyle name="Incorreto 190" xfId="56375"/>
    <cellStyle name="Incorreto 2" xfId="3723"/>
    <cellStyle name="Incorreto 2 10" xfId="56376"/>
    <cellStyle name="Incorreto 2 10 2" xfId="56377"/>
    <cellStyle name="Incorreto 2 10 3" xfId="56378"/>
    <cellStyle name="Incorreto 2 10 4" xfId="56379"/>
    <cellStyle name="Incorreto 2 10 5" xfId="56380"/>
    <cellStyle name="Incorreto 2 10 6" xfId="56381"/>
    <cellStyle name="Incorreto 2 10 7" xfId="56382"/>
    <cellStyle name="Incorreto 2 11" xfId="56383"/>
    <cellStyle name="Incorreto 2 11 2" xfId="56384"/>
    <cellStyle name="Incorreto 2 11 3" xfId="56385"/>
    <cellStyle name="Incorreto 2 11 4" xfId="56386"/>
    <cellStyle name="Incorreto 2 11 5" xfId="56387"/>
    <cellStyle name="Incorreto 2 11 6" xfId="56388"/>
    <cellStyle name="Incorreto 2 11 7" xfId="56389"/>
    <cellStyle name="Incorreto 2 12" xfId="56390"/>
    <cellStyle name="Incorreto 2 13" xfId="56391"/>
    <cellStyle name="Incorreto 2 14" xfId="56392"/>
    <cellStyle name="Incorreto 2 15" xfId="56393"/>
    <cellStyle name="Incorreto 2 16" xfId="56394"/>
    <cellStyle name="Incorreto 2 17" xfId="56395"/>
    <cellStyle name="Incorreto 2 18" xfId="56396"/>
    <cellStyle name="Incorreto 2 19" xfId="56397"/>
    <cellStyle name="Incorreto 2 2" xfId="56398"/>
    <cellStyle name="Incorreto 2 20" xfId="56399"/>
    <cellStyle name="Incorreto 2 21" xfId="56400"/>
    <cellStyle name="Incorreto 2 22" xfId="56401"/>
    <cellStyle name="Incorreto 2 23" xfId="56402"/>
    <cellStyle name="Incorreto 2 24" xfId="56403"/>
    <cellStyle name="Incorreto 2 25" xfId="56404"/>
    <cellStyle name="Incorreto 2 26" xfId="56405"/>
    <cellStyle name="Incorreto 2 27" xfId="56406"/>
    <cellStyle name="Incorreto 2 28" xfId="56407"/>
    <cellStyle name="Incorreto 2 29" xfId="56408"/>
    <cellStyle name="Incorreto 2 3" xfId="56409"/>
    <cellStyle name="Incorreto 2 30" xfId="56410"/>
    <cellStyle name="Incorreto 2 31" xfId="56411"/>
    <cellStyle name="Incorreto 2 32" xfId="56412"/>
    <cellStyle name="Incorreto 2 33" xfId="56413"/>
    <cellStyle name="Incorreto 2 34" xfId="56414"/>
    <cellStyle name="Incorreto 2 35" xfId="56415"/>
    <cellStyle name="Incorreto 2 4" xfId="56416"/>
    <cellStyle name="Incorreto 2 5" xfId="56417"/>
    <cellStyle name="Incorreto 2 6" xfId="56418"/>
    <cellStyle name="Incorreto 2 7" xfId="56419"/>
    <cellStyle name="Incorreto 2 8" xfId="56420"/>
    <cellStyle name="Incorreto 2 8 2" xfId="56421"/>
    <cellStyle name="Incorreto 2 8 3" xfId="56422"/>
    <cellStyle name="Incorreto 2 8 4" xfId="56423"/>
    <cellStyle name="Incorreto 2 8 5" xfId="56424"/>
    <cellStyle name="Incorreto 2 8 6" xfId="56425"/>
    <cellStyle name="Incorreto 2 8 7" xfId="56426"/>
    <cellStyle name="Incorreto 2 9" xfId="56427"/>
    <cellStyle name="Incorreto 2 9 2" xfId="56428"/>
    <cellStyle name="Incorreto 2 9 3" xfId="56429"/>
    <cellStyle name="Incorreto 2 9 4" xfId="56430"/>
    <cellStyle name="Incorreto 2 9 5" xfId="56431"/>
    <cellStyle name="Incorreto 2 9 6" xfId="56432"/>
    <cellStyle name="Incorreto 2 9 7" xfId="56433"/>
    <cellStyle name="Incorreto 20" xfId="3724"/>
    <cellStyle name="Incorreto 20 2" xfId="56434"/>
    <cellStyle name="Incorreto 20 3" xfId="56435"/>
    <cellStyle name="Incorreto 21" xfId="3725"/>
    <cellStyle name="Incorreto 22" xfId="3726"/>
    <cellStyle name="Incorreto 23" xfId="56436"/>
    <cellStyle name="Incorreto 24" xfId="56437"/>
    <cellStyle name="Incorreto 24 2" xfId="56438"/>
    <cellStyle name="Incorreto 25" xfId="56439"/>
    <cellStyle name="Incorreto 25 2" xfId="56440"/>
    <cellStyle name="Incorreto 26" xfId="56441"/>
    <cellStyle name="Incorreto 26 10" xfId="56442"/>
    <cellStyle name="Incorreto 26 11" xfId="56443"/>
    <cellStyle name="Incorreto 26 12" xfId="56444"/>
    <cellStyle name="Incorreto 26 13" xfId="56445"/>
    <cellStyle name="Incorreto 26 14" xfId="56446"/>
    <cellStyle name="Incorreto 26 15" xfId="56447"/>
    <cellStyle name="Incorreto 26 16" xfId="56448"/>
    <cellStyle name="Incorreto 26 2" xfId="56449"/>
    <cellStyle name="Incorreto 26 3" xfId="56450"/>
    <cellStyle name="Incorreto 26 4" xfId="56451"/>
    <cellStyle name="Incorreto 26 5" xfId="56452"/>
    <cellStyle name="Incorreto 26 6" xfId="56453"/>
    <cellStyle name="Incorreto 26 7" xfId="56454"/>
    <cellStyle name="Incorreto 26 8" xfId="56455"/>
    <cellStyle name="Incorreto 26 9" xfId="56456"/>
    <cellStyle name="Incorreto 27" xfId="56457"/>
    <cellStyle name="Incorreto 27 10" xfId="56458"/>
    <cellStyle name="Incorreto 27 11" xfId="56459"/>
    <cellStyle name="Incorreto 27 12" xfId="56460"/>
    <cellStyle name="Incorreto 27 13" xfId="56461"/>
    <cellStyle name="Incorreto 27 14" xfId="56462"/>
    <cellStyle name="Incorreto 27 15" xfId="56463"/>
    <cellStyle name="Incorreto 27 16" xfId="56464"/>
    <cellStyle name="Incorreto 27 2" xfId="56465"/>
    <cellStyle name="Incorreto 27 3" xfId="56466"/>
    <cellStyle name="Incorreto 27 4" xfId="56467"/>
    <cellStyle name="Incorreto 27 5" xfId="56468"/>
    <cellStyle name="Incorreto 27 6" xfId="56469"/>
    <cellStyle name="Incorreto 27 7" xfId="56470"/>
    <cellStyle name="Incorreto 27 8" xfId="56471"/>
    <cellStyle name="Incorreto 27 9" xfId="56472"/>
    <cellStyle name="Incorreto 28" xfId="56473"/>
    <cellStyle name="Incorreto 28 10" xfId="56474"/>
    <cellStyle name="Incorreto 28 11" xfId="56475"/>
    <cellStyle name="Incorreto 28 12" xfId="56476"/>
    <cellStyle name="Incorreto 28 13" xfId="56477"/>
    <cellStyle name="Incorreto 28 14" xfId="56478"/>
    <cellStyle name="Incorreto 28 15" xfId="56479"/>
    <cellStyle name="Incorreto 28 16" xfId="56480"/>
    <cellStyle name="Incorreto 28 2" xfId="56481"/>
    <cellStyle name="Incorreto 28 3" xfId="56482"/>
    <cellStyle name="Incorreto 28 4" xfId="56483"/>
    <cellStyle name="Incorreto 28 5" xfId="56484"/>
    <cellStyle name="Incorreto 28 6" xfId="56485"/>
    <cellStyle name="Incorreto 28 7" xfId="56486"/>
    <cellStyle name="Incorreto 28 8" xfId="56487"/>
    <cellStyle name="Incorreto 28 9" xfId="56488"/>
    <cellStyle name="Incorreto 29" xfId="56489"/>
    <cellStyle name="Incorreto 29 10" xfId="56490"/>
    <cellStyle name="Incorreto 29 11" xfId="56491"/>
    <cellStyle name="Incorreto 29 12" xfId="56492"/>
    <cellStyle name="Incorreto 29 13" xfId="56493"/>
    <cellStyle name="Incorreto 29 14" xfId="56494"/>
    <cellStyle name="Incorreto 29 15" xfId="56495"/>
    <cellStyle name="Incorreto 29 16" xfId="56496"/>
    <cellStyle name="Incorreto 29 2" xfId="56497"/>
    <cellStyle name="Incorreto 29 3" xfId="56498"/>
    <cellStyle name="Incorreto 29 4" xfId="56499"/>
    <cellStyle name="Incorreto 29 5" xfId="56500"/>
    <cellStyle name="Incorreto 29 6" xfId="56501"/>
    <cellStyle name="Incorreto 29 7" xfId="56502"/>
    <cellStyle name="Incorreto 29 8" xfId="56503"/>
    <cellStyle name="Incorreto 29 9" xfId="56504"/>
    <cellStyle name="Incorreto 3" xfId="3727"/>
    <cellStyle name="Incorreto 3 10" xfId="56505"/>
    <cellStyle name="Incorreto 3 11" xfId="56506"/>
    <cellStyle name="Incorreto 3 2" xfId="56507"/>
    <cellStyle name="Incorreto 3 3" xfId="56508"/>
    <cellStyle name="Incorreto 3 4" xfId="56509"/>
    <cellStyle name="Incorreto 3 5" xfId="56510"/>
    <cellStyle name="Incorreto 3 6" xfId="56511"/>
    <cellStyle name="Incorreto 3 7" xfId="56512"/>
    <cellStyle name="Incorreto 3 8" xfId="56513"/>
    <cellStyle name="Incorreto 3 9" xfId="56514"/>
    <cellStyle name="Incorreto 30" xfId="56515"/>
    <cellStyle name="Incorreto 31" xfId="56516"/>
    <cellStyle name="Incorreto 32" xfId="56517"/>
    <cellStyle name="Incorreto 33" xfId="56518"/>
    <cellStyle name="Incorreto 34" xfId="56519"/>
    <cellStyle name="Incorreto 35" xfId="56520"/>
    <cellStyle name="Incorreto 36" xfId="56521"/>
    <cellStyle name="Incorreto 37" xfId="56522"/>
    <cellStyle name="Incorreto 38" xfId="56523"/>
    <cellStyle name="Incorreto 39" xfId="56524"/>
    <cellStyle name="Incorreto 4" xfId="3728"/>
    <cellStyle name="Incorreto 4 10" xfId="56525"/>
    <cellStyle name="Incorreto 4 11" xfId="56526"/>
    <cellStyle name="Incorreto 4 2" xfId="56527"/>
    <cellStyle name="Incorreto 4 3" xfId="56528"/>
    <cellStyle name="Incorreto 4 4" xfId="56529"/>
    <cellStyle name="Incorreto 4 5" xfId="56530"/>
    <cellStyle name="Incorreto 4 6" xfId="56531"/>
    <cellStyle name="Incorreto 4 7" xfId="56532"/>
    <cellStyle name="Incorreto 4 8" xfId="56533"/>
    <cellStyle name="Incorreto 4 9" xfId="56534"/>
    <cellStyle name="Incorreto 40" xfId="56535"/>
    <cellStyle name="Incorreto 41" xfId="56536"/>
    <cellStyle name="Incorreto 42" xfId="56537"/>
    <cellStyle name="Incorreto 43" xfId="56538"/>
    <cellStyle name="Incorreto 44" xfId="56539"/>
    <cellStyle name="Incorreto 45" xfId="56540"/>
    <cellStyle name="Incorreto 46" xfId="56541"/>
    <cellStyle name="Incorreto 47" xfId="56542"/>
    <cellStyle name="Incorreto 48" xfId="56543"/>
    <cellStyle name="Incorreto 49" xfId="56544"/>
    <cellStyle name="Incorreto 5" xfId="3729"/>
    <cellStyle name="Incorreto 5 2" xfId="56545"/>
    <cellStyle name="Incorreto 5 3" xfId="56546"/>
    <cellStyle name="Incorreto 5 4" xfId="56547"/>
    <cellStyle name="Incorreto 50" xfId="56548"/>
    <cellStyle name="Incorreto 51" xfId="56549"/>
    <cellStyle name="Incorreto 52" xfId="56550"/>
    <cellStyle name="Incorreto 53" xfId="56551"/>
    <cellStyle name="Incorreto 54" xfId="56552"/>
    <cellStyle name="Incorreto 55" xfId="56553"/>
    <cellStyle name="Incorreto 56" xfId="56554"/>
    <cellStyle name="Incorreto 57" xfId="56555"/>
    <cellStyle name="Incorreto 58" xfId="56556"/>
    <cellStyle name="Incorreto 59" xfId="56557"/>
    <cellStyle name="Incorreto 6" xfId="3730"/>
    <cellStyle name="Incorreto 6 2" xfId="56558"/>
    <cellStyle name="Incorreto 6 3" xfId="56559"/>
    <cellStyle name="Incorreto 6 4" xfId="56560"/>
    <cellStyle name="Incorreto 60" xfId="56561"/>
    <cellStyle name="Incorreto 61" xfId="56562"/>
    <cellStyle name="Incorreto 62" xfId="56563"/>
    <cellStyle name="Incorreto 63" xfId="56564"/>
    <cellStyle name="Incorreto 64" xfId="56565"/>
    <cellStyle name="Incorreto 65" xfId="56566"/>
    <cellStyle name="Incorreto 66" xfId="56567"/>
    <cellStyle name="Incorreto 67" xfId="56568"/>
    <cellStyle name="Incorreto 68" xfId="56569"/>
    <cellStyle name="Incorreto 69" xfId="56570"/>
    <cellStyle name="Incorreto 7" xfId="3731"/>
    <cellStyle name="Incorreto 7 2" xfId="56571"/>
    <cellStyle name="Incorreto 7 3" xfId="56572"/>
    <cellStyle name="Incorreto 7 4" xfId="56573"/>
    <cellStyle name="Incorreto 70" xfId="56574"/>
    <cellStyle name="Incorreto 71" xfId="56575"/>
    <cellStyle name="Incorreto 72" xfId="56576"/>
    <cellStyle name="Incorreto 73" xfId="56577"/>
    <cellStyle name="Incorreto 74" xfId="56578"/>
    <cellStyle name="Incorreto 75" xfId="56579"/>
    <cellStyle name="Incorreto 76" xfId="56580"/>
    <cellStyle name="Incorreto 77" xfId="56581"/>
    <cellStyle name="Incorreto 78" xfId="56582"/>
    <cellStyle name="Incorreto 79" xfId="56583"/>
    <cellStyle name="Incorreto 8" xfId="3732"/>
    <cellStyle name="Incorreto 8 2" xfId="56584"/>
    <cellStyle name="Incorreto 8 3" xfId="56585"/>
    <cellStyle name="Incorreto 8 4" xfId="56586"/>
    <cellStyle name="Incorreto 80" xfId="56587"/>
    <cellStyle name="Incorreto 81" xfId="56588"/>
    <cellStyle name="Incorreto 82" xfId="56589"/>
    <cellStyle name="Incorreto 83" xfId="56590"/>
    <cellStyle name="Incorreto 84" xfId="56591"/>
    <cellStyle name="Incorreto 85" xfId="56592"/>
    <cellStyle name="Incorreto 86" xfId="56593"/>
    <cellStyle name="Incorreto 87" xfId="56594"/>
    <cellStyle name="Incorreto 88" xfId="56595"/>
    <cellStyle name="Incorreto 89" xfId="56596"/>
    <cellStyle name="Incorreto 9" xfId="3733"/>
    <cellStyle name="Incorreto 90" xfId="56597"/>
    <cellStyle name="Incorreto 91" xfId="56598"/>
    <cellStyle name="Incorreto 92" xfId="56599"/>
    <cellStyle name="Incorreto 93" xfId="56600"/>
    <cellStyle name="Incorreto 94" xfId="56601"/>
    <cellStyle name="Incorreto 95" xfId="56602"/>
    <cellStyle name="Incorreto 96" xfId="56603"/>
    <cellStyle name="Incorreto 97" xfId="56604"/>
    <cellStyle name="Incorreto 98" xfId="56605"/>
    <cellStyle name="Incorreto 99" xfId="56606"/>
    <cellStyle name="Indefinido" xfId="56607"/>
    <cellStyle name="Moeda 2" xfId="46610"/>
    <cellStyle name="Moeda 3" xfId="56608"/>
    <cellStyle name="Moeda 4" xfId="56609"/>
    <cellStyle name="Moeda 4 2" xfId="56610"/>
    <cellStyle name="Moeda 5" xfId="56611"/>
    <cellStyle name="Neutra 10" xfId="3734"/>
    <cellStyle name="Neutra 10 2" xfId="56612"/>
    <cellStyle name="Neutra 100" xfId="56613"/>
    <cellStyle name="Neutra 101" xfId="56614"/>
    <cellStyle name="Neutra 102" xfId="56615"/>
    <cellStyle name="Neutra 103" xfId="56616"/>
    <cellStyle name="Neutra 104" xfId="56617"/>
    <cellStyle name="Neutra 105" xfId="56618"/>
    <cellStyle name="Neutra 106" xfId="56619"/>
    <cellStyle name="Neutra 107" xfId="56620"/>
    <cellStyle name="Neutra 108" xfId="56621"/>
    <cellStyle name="Neutra 109" xfId="56622"/>
    <cellStyle name="Neutra 11" xfId="3735"/>
    <cellStyle name="Neutra 11 2" xfId="56623"/>
    <cellStyle name="Neutra 110" xfId="56624"/>
    <cellStyle name="Neutra 111" xfId="56625"/>
    <cellStyle name="Neutra 112" xfId="56626"/>
    <cellStyle name="Neutra 113" xfId="56627"/>
    <cellStyle name="Neutra 114" xfId="56628"/>
    <cellStyle name="Neutra 115" xfId="56629"/>
    <cellStyle name="Neutra 116" xfId="56630"/>
    <cellStyle name="Neutra 117" xfId="56631"/>
    <cellStyle name="Neutra 118" xfId="56632"/>
    <cellStyle name="Neutra 119" xfId="56633"/>
    <cellStyle name="Neutra 12" xfId="3736"/>
    <cellStyle name="Neutra 12 2" xfId="56634"/>
    <cellStyle name="Neutra 120" xfId="56635"/>
    <cellStyle name="Neutra 121" xfId="56636"/>
    <cellStyle name="Neutra 122" xfId="56637"/>
    <cellStyle name="Neutra 123" xfId="56638"/>
    <cellStyle name="Neutra 124" xfId="56639"/>
    <cellStyle name="Neutra 125" xfId="56640"/>
    <cellStyle name="Neutra 126" xfId="56641"/>
    <cellStyle name="Neutra 127" xfId="56642"/>
    <cellStyle name="Neutra 128" xfId="56643"/>
    <cellStyle name="Neutra 129" xfId="56644"/>
    <cellStyle name="Neutra 13" xfId="3737"/>
    <cellStyle name="Neutra 13 2" xfId="56645"/>
    <cellStyle name="Neutra 130" xfId="56646"/>
    <cellStyle name="Neutra 131" xfId="56647"/>
    <cellStyle name="Neutra 132" xfId="56648"/>
    <cellStyle name="Neutra 133" xfId="56649"/>
    <cellStyle name="Neutra 134" xfId="56650"/>
    <cellStyle name="Neutra 135" xfId="56651"/>
    <cellStyle name="Neutra 136" xfId="56652"/>
    <cellStyle name="Neutra 137" xfId="56653"/>
    <cellStyle name="Neutra 138" xfId="56654"/>
    <cellStyle name="Neutra 139" xfId="56655"/>
    <cellStyle name="Neutra 14" xfId="3738"/>
    <cellStyle name="Neutra 140" xfId="56656"/>
    <cellStyle name="Neutra 141" xfId="56657"/>
    <cellStyle name="Neutra 142" xfId="56658"/>
    <cellStyle name="Neutra 143" xfId="56659"/>
    <cellStyle name="Neutra 144" xfId="56660"/>
    <cellStyle name="Neutra 145" xfId="56661"/>
    <cellStyle name="Neutra 146" xfId="56662"/>
    <cellStyle name="Neutra 147" xfId="56663"/>
    <cellStyle name="Neutra 148" xfId="56664"/>
    <cellStyle name="Neutra 149" xfId="56665"/>
    <cellStyle name="Neutra 15" xfId="3739"/>
    <cellStyle name="Neutra 15 2" xfId="56666"/>
    <cellStyle name="Neutra 15 3" xfId="56667"/>
    <cellStyle name="Neutra 150" xfId="56668"/>
    <cellStyle name="Neutra 151" xfId="56669"/>
    <cellStyle name="Neutra 152" xfId="56670"/>
    <cellStyle name="Neutra 153" xfId="56671"/>
    <cellStyle name="Neutra 154" xfId="56672"/>
    <cellStyle name="Neutra 155" xfId="56673"/>
    <cellStyle name="Neutra 156" xfId="56674"/>
    <cellStyle name="Neutra 157" xfId="56675"/>
    <cellStyle name="Neutra 158" xfId="56676"/>
    <cellStyle name="Neutra 159" xfId="56677"/>
    <cellStyle name="Neutra 16" xfId="3740"/>
    <cellStyle name="Neutra 16 2" xfId="56678"/>
    <cellStyle name="Neutra 16 3" xfId="56679"/>
    <cellStyle name="Neutra 160" xfId="56680"/>
    <cellStyle name="Neutra 161" xfId="56681"/>
    <cellStyle name="Neutra 162" xfId="56682"/>
    <cellStyle name="Neutra 163" xfId="56683"/>
    <cellStyle name="Neutra 164" xfId="56684"/>
    <cellStyle name="Neutra 165" xfId="56685"/>
    <cellStyle name="Neutra 166" xfId="56686"/>
    <cellStyle name="Neutra 167" xfId="56687"/>
    <cellStyle name="Neutra 168" xfId="56688"/>
    <cellStyle name="Neutra 169" xfId="56689"/>
    <cellStyle name="Neutra 17" xfId="3741"/>
    <cellStyle name="Neutra 17 2" xfId="56690"/>
    <cellStyle name="Neutra 17 3" xfId="56691"/>
    <cellStyle name="Neutra 170" xfId="56692"/>
    <cellStyle name="Neutra 171" xfId="56693"/>
    <cellStyle name="Neutra 172" xfId="56694"/>
    <cellStyle name="Neutra 173" xfId="56695"/>
    <cellStyle name="Neutra 174" xfId="56696"/>
    <cellStyle name="Neutra 175" xfId="56697"/>
    <cellStyle name="Neutra 176" xfId="56698"/>
    <cellStyle name="Neutra 177" xfId="56699"/>
    <cellStyle name="Neutra 178" xfId="56700"/>
    <cellStyle name="Neutra 179" xfId="56701"/>
    <cellStyle name="Neutra 18" xfId="3742"/>
    <cellStyle name="Neutra 18 2" xfId="56702"/>
    <cellStyle name="Neutra 18 3" xfId="56703"/>
    <cellStyle name="Neutra 180" xfId="56704"/>
    <cellStyle name="Neutra 181" xfId="56705"/>
    <cellStyle name="Neutra 182" xfId="56706"/>
    <cellStyle name="Neutra 183" xfId="56707"/>
    <cellStyle name="Neutra 184" xfId="56708"/>
    <cellStyle name="Neutra 185" xfId="56709"/>
    <cellStyle name="Neutra 186" xfId="56710"/>
    <cellStyle name="Neutra 187" xfId="56711"/>
    <cellStyle name="Neutra 188" xfId="56712"/>
    <cellStyle name="Neutra 189" xfId="56713"/>
    <cellStyle name="Neutra 19" xfId="3743"/>
    <cellStyle name="Neutra 19 2" xfId="56714"/>
    <cellStyle name="Neutra 19 3" xfId="56715"/>
    <cellStyle name="Neutra 190" xfId="56716"/>
    <cellStyle name="Neutra 2" xfId="3744"/>
    <cellStyle name="Neutra 2 10" xfId="56717"/>
    <cellStyle name="Neutra 2 10 2" xfId="56718"/>
    <cellStyle name="Neutra 2 10 3" xfId="56719"/>
    <cellStyle name="Neutra 2 10 4" xfId="56720"/>
    <cellStyle name="Neutra 2 10 5" xfId="56721"/>
    <cellStyle name="Neutra 2 10 6" xfId="56722"/>
    <cellStyle name="Neutra 2 10 7" xfId="56723"/>
    <cellStyle name="Neutra 2 11" xfId="56724"/>
    <cellStyle name="Neutra 2 11 2" xfId="56725"/>
    <cellStyle name="Neutra 2 11 3" xfId="56726"/>
    <cellStyle name="Neutra 2 11 4" xfId="56727"/>
    <cellStyle name="Neutra 2 11 5" xfId="56728"/>
    <cellStyle name="Neutra 2 11 6" xfId="56729"/>
    <cellStyle name="Neutra 2 11 7" xfId="56730"/>
    <cellStyle name="Neutra 2 12" xfId="56731"/>
    <cellStyle name="Neutra 2 13" xfId="56732"/>
    <cellStyle name="Neutra 2 14" xfId="56733"/>
    <cellStyle name="Neutra 2 15" xfId="56734"/>
    <cellStyle name="Neutra 2 16" xfId="56735"/>
    <cellStyle name="Neutra 2 17" xfId="56736"/>
    <cellStyle name="Neutra 2 18" xfId="56737"/>
    <cellStyle name="Neutra 2 19" xfId="56738"/>
    <cellStyle name="Neutra 2 2" xfId="56739"/>
    <cellStyle name="Neutra 2 20" xfId="56740"/>
    <cellStyle name="Neutra 2 21" xfId="56741"/>
    <cellStyle name="Neutra 2 22" xfId="56742"/>
    <cellStyle name="Neutra 2 23" xfId="56743"/>
    <cellStyle name="Neutra 2 24" xfId="56744"/>
    <cellStyle name="Neutra 2 25" xfId="56745"/>
    <cellStyle name="Neutra 2 26" xfId="56746"/>
    <cellStyle name="Neutra 2 27" xfId="56747"/>
    <cellStyle name="Neutra 2 28" xfId="56748"/>
    <cellStyle name="Neutra 2 29" xfId="56749"/>
    <cellStyle name="Neutra 2 3" xfId="56750"/>
    <cellStyle name="Neutra 2 30" xfId="56751"/>
    <cellStyle name="Neutra 2 31" xfId="56752"/>
    <cellStyle name="Neutra 2 32" xfId="56753"/>
    <cellStyle name="Neutra 2 33" xfId="56754"/>
    <cellStyle name="Neutra 2 34" xfId="56755"/>
    <cellStyle name="Neutra 2 35" xfId="56756"/>
    <cellStyle name="Neutra 2 4" xfId="56757"/>
    <cellStyle name="Neutra 2 5" xfId="56758"/>
    <cellStyle name="Neutra 2 6" xfId="56759"/>
    <cellStyle name="Neutra 2 7" xfId="56760"/>
    <cellStyle name="Neutra 2 8" xfId="56761"/>
    <cellStyle name="Neutra 2 8 2" xfId="56762"/>
    <cellStyle name="Neutra 2 8 3" xfId="56763"/>
    <cellStyle name="Neutra 2 8 4" xfId="56764"/>
    <cellStyle name="Neutra 2 8 5" xfId="56765"/>
    <cellStyle name="Neutra 2 8 6" xfId="56766"/>
    <cellStyle name="Neutra 2 8 7" xfId="56767"/>
    <cellStyle name="Neutra 2 9" xfId="56768"/>
    <cellStyle name="Neutra 2 9 2" xfId="56769"/>
    <cellStyle name="Neutra 2 9 3" xfId="56770"/>
    <cellStyle name="Neutra 2 9 4" xfId="56771"/>
    <cellStyle name="Neutra 2 9 5" xfId="56772"/>
    <cellStyle name="Neutra 2 9 6" xfId="56773"/>
    <cellStyle name="Neutra 2 9 7" xfId="56774"/>
    <cellStyle name="Neutra 20" xfId="3745"/>
    <cellStyle name="Neutra 20 2" xfId="56775"/>
    <cellStyle name="Neutra 20 3" xfId="56776"/>
    <cellStyle name="Neutra 21" xfId="3746"/>
    <cellStyle name="Neutra 22" xfId="3747"/>
    <cellStyle name="Neutra 23" xfId="56777"/>
    <cellStyle name="Neutra 24" xfId="56778"/>
    <cellStyle name="Neutra 24 2" xfId="56779"/>
    <cellStyle name="Neutra 25" xfId="56780"/>
    <cellStyle name="Neutra 25 2" xfId="56781"/>
    <cellStyle name="Neutra 26" xfId="56782"/>
    <cellStyle name="Neutra 26 10" xfId="56783"/>
    <cellStyle name="Neutra 26 11" xfId="56784"/>
    <cellStyle name="Neutra 26 12" xfId="56785"/>
    <cellStyle name="Neutra 26 13" xfId="56786"/>
    <cellStyle name="Neutra 26 14" xfId="56787"/>
    <cellStyle name="Neutra 26 15" xfId="56788"/>
    <cellStyle name="Neutra 26 16" xfId="56789"/>
    <cellStyle name="Neutra 26 2" xfId="56790"/>
    <cellStyle name="Neutra 26 3" xfId="56791"/>
    <cellStyle name="Neutra 26 4" xfId="56792"/>
    <cellStyle name="Neutra 26 5" xfId="56793"/>
    <cellStyle name="Neutra 26 6" xfId="56794"/>
    <cellStyle name="Neutra 26 7" xfId="56795"/>
    <cellStyle name="Neutra 26 8" xfId="56796"/>
    <cellStyle name="Neutra 26 9" xfId="56797"/>
    <cellStyle name="Neutra 27" xfId="56798"/>
    <cellStyle name="Neutra 27 10" xfId="56799"/>
    <cellStyle name="Neutra 27 11" xfId="56800"/>
    <cellStyle name="Neutra 27 12" xfId="56801"/>
    <cellStyle name="Neutra 27 13" xfId="56802"/>
    <cellStyle name="Neutra 27 14" xfId="56803"/>
    <cellStyle name="Neutra 27 15" xfId="56804"/>
    <cellStyle name="Neutra 27 16" xfId="56805"/>
    <cellStyle name="Neutra 27 2" xfId="56806"/>
    <cellStyle name="Neutra 27 3" xfId="56807"/>
    <cellStyle name="Neutra 27 4" xfId="56808"/>
    <cellStyle name="Neutra 27 5" xfId="56809"/>
    <cellStyle name="Neutra 27 6" xfId="56810"/>
    <cellStyle name="Neutra 27 7" xfId="56811"/>
    <cellStyle name="Neutra 27 8" xfId="56812"/>
    <cellStyle name="Neutra 27 9" xfId="56813"/>
    <cellStyle name="Neutra 28" xfId="56814"/>
    <cellStyle name="Neutra 28 10" xfId="56815"/>
    <cellStyle name="Neutra 28 11" xfId="56816"/>
    <cellStyle name="Neutra 28 12" xfId="56817"/>
    <cellStyle name="Neutra 28 13" xfId="56818"/>
    <cellStyle name="Neutra 28 14" xfId="56819"/>
    <cellStyle name="Neutra 28 15" xfId="56820"/>
    <cellStyle name="Neutra 28 16" xfId="56821"/>
    <cellStyle name="Neutra 28 2" xfId="56822"/>
    <cellStyle name="Neutra 28 3" xfId="56823"/>
    <cellStyle name="Neutra 28 4" xfId="56824"/>
    <cellStyle name="Neutra 28 5" xfId="56825"/>
    <cellStyle name="Neutra 28 6" xfId="56826"/>
    <cellStyle name="Neutra 28 7" xfId="56827"/>
    <cellStyle name="Neutra 28 8" xfId="56828"/>
    <cellStyle name="Neutra 28 9" xfId="56829"/>
    <cellStyle name="Neutra 29" xfId="56830"/>
    <cellStyle name="Neutra 29 10" xfId="56831"/>
    <cellStyle name="Neutra 29 11" xfId="56832"/>
    <cellStyle name="Neutra 29 12" xfId="56833"/>
    <cellStyle name="Neutra 29 13" xfId="56834"/>
    <cellStyle name="Neutra 29 14" xfId="56835"/>
    <cellStyle name="Neutra 29 15" xfId="56836"/>
    <cellStyle name="Neutra 29 16" xfId="56837"/>
    <cellStyle name="Neutra 29 2" xfId="56838"/>
    <cellStyle name="Neutra 29 3" xfId="56839"/>
    <cellStyle name="Neutra 29 4" xfId="56840"/>
    <cellStyle name="Neutra 29 5" xfId="56841"/>
    <cellStyle name="Neutra 29 6" xfId="56842"/>
    <cellStyle name="Neutra 29 7" xfId="56843"/>
    <cellStyle name="Neutra 29 8" xfId="56844"/>
    <cellStyle name="Neutra 29 9" xfId="56845"/>
    <cellStyle name="Neutra 3" xfId="3748"/>
    <cellStyle name="Neutra 3 10" xfId="56846"/>
    <cellStyle name="Neutra 3 11" xfId="56847"/>
    <cellStyle name="Neutra 3 2" xfId="56848"/>
    <cellStyle name="Neutra 3 3" xfId="56849"/>
    <cellStyle name="Neutra 3 4" xfId="56850"/>
    <cellStyle name="Neutra 3 5" xfId="56851"/>
    <cellStyle name="Neutra 3 6" xfId="56852"/>
    <cellStyle name="Neutra 3 7" xfId="56853"/>
    <cellStyle name="Neutra 3 8" xfId="56854"/>
    <cellStyle name="Neutra 3 9" xfId="56855"/>
    <cellStyle name="Neutra 30" xfId="56856"/>
    <cellStyle name="Neutra 31" xfId="56857"/>
    <cellStyle name="Neutra 32" xfId="56858"/>
    <cellStyle name="Neutra 33" xfId="56859"/>
    <cellStyle name="Neutra 34" xfId="56860"/>
    <cellStyle name="Neutra 35" xfId="56861"/>
    <cellStyle name="Neutra 36" xfId="56862"/>
    <cellStyle name="Neutra 37" xfId="56863"/>
    <cellStyle name="Neutra 38" xfId="56864"/>
    <cellStyle name="Neutra 39" xfId="56865"/>
    <cellStyle name="Neutra 4" xfId="3749"/>
    <cellStyle name="Neutra 4 10" xfId="56866"/>
    <cellStyle name="Neutra 4 11" xfId="56867"/>
    <cellStyle name="Neutra 4 2" xfId="56868"/>
    <cellStyle name="Neutra 4 3" xfId="56869"/>
    <cellStyle name="Neutra 4 4" xfId="56870"/>
    <cellStyle name="Neutra 4 5" xfId="56871"/>
    <cellStyle name="Neutra 4 6" xfId="56872"/>
    <cellStyle name="Neutra 4 7" xfId="56873"/>
    <cellStyle name="Neutra 4 8" xfId="56874"/>
    <cellStyle name="Neutra 4 9" xfId="56875"/>
    <cellStyle name="Neutra 40" xfId="56876"/>
    <cellStyle name="Neutra 41" xfId="56877"/>
    <cellStyle name="Neutra 42" xfId="56878"/>
    <cellStyle name="Neutra 43" xfId="56879"/>
    <cellStyle name="Neutra 44" xfId="56880"/>
    <cellStyle name="Neutra 45" xfId="56881"/>
    <cellStyle name="Neutra 46" xfId="56882"/>
    <cellStyle name="Neutra 47" xfId="56883"/>
    <cellStyle name="Neutra 48" xfId="56884"/>
    <cellStyle name="Neutra 49" xfId="56885"/>
    <cellStyle name="Neutra 5" xfId="3750"/>
    <cellStyle name="Neutra 5 2" xfId="56886"/>
    <cellStyle name="Neutra 5 3" xfId="56887"/>
    <cellStyle name="Neutra 5 4" xfId="56888"/>
    <cellStyle name="Neutra 50" xfId="56889"/>
    <cellStyle name="Neutra 51" xfId="56890"/>
    <cellStyle name="Neutra 52" xfId="56891"/>
    <cellStyle name="Neutra 53" xfId="56892"/>
    <cellStyle name="Neutra 54" xfId="56893"/>
    <cellStyle name="Neutra 55" xfId="56894"/>
    <cellStyle name="Neutra 56" xfId="56895"/>
    <cellStyle name="Neutra 57" xfId="56896"/>
    <cellStyle name="Neutra 58" xfId="56897"/>
    <cellStyle name="Neutra 59" xfId="56898"/>
    <cellStyle name="Neutra 6" xfId="3751"/>
    <cellStyle name="Neutra 6 2" xfId="56899"/>
    <cellStyle name="Neutra 6 3" xfId="56900"/>
    <cellStyle name="Neutra 6 4" xfId="56901"/>
    <cellStyle name="Neutra 60" xfId="56902"/>
    <cellStyle name="Neutra 61" xfId="56903"/>
    <cellStyle name="Neutra 62" xfId="56904"/>
    <cellStyle name="Neutra 63" xfId="56905"/>
    <cellStyle name="Neutra 64" xfId="56906"/>
    <cellStyle name="Neutra 65" xfId="56907"/>
    <cellStyle name="Neutra 66" xfId="56908"/>
    <cellStyle name="Neutra 67" xfId="56909"/>
    <cellStyle name="Neutra 68" xfId="56910"/>
    <cellStyle name="Neutra 69" xfId="56911"/>
    <cellStyle name="Neutra 7" xfId="3752"/>
    <cellStyle name="Neutra 7 2" xfId="56912"/>
    <cellStyle name="Neutra 7 3" xfId="56913"/>
    <cellStyle name="Neutra 7 4" xfId="56914"/>
    <cellStyle name="Neutra 70" xfId="56915"/>
    <cellStyle name="Neutra 71" xfId="56916"/>
    <cellStyle name="Neutra 72" xfId="56917"/>
    <cellStyle name="Neutra 73" xfId="56918"/>
    <cellStyle name="Neutra 74" xfId="56919"/>
    <cellStyle name="Neutra 75" xfId="56920"/>
    <cellStyle name="Neutra 76" xfId="56921"/>
    <cellStyle name="Neutra 77" xfId="56922"/>
    <cellStyle name="Neutra 78" xfId="56923"/>
    <cellStyle name="Neutra 79" xfId="56924"/>
    <cellStyle name="Neutra 8" xfId="3753"/>
    <cellStyle name="Neutra 8 2" xfId="56925"/>
    <cellStyle name="Neutra 8 3" xfId="56926"/>
    <cellStyle name="Neutra 8 4" xfId="56927"/>
    <cellStyle name="Neutra 80" xfId="56928"/>
    <cellStyle name="Neutra 81" xfId="56929"/>
    <cellStyle name="Neutra 82" xfId="56930"/>
    <cellStyle name="Neutra 83" xfId="56931"/>
    <cellStyle name="Neutra 84" xfId="56932"/>
    <cellStyle name="Neutra 85" xfId="56933"/>
    <cellStyle name="Neutra 86" xfId="56934"/>
    <cellStyle name="Neutra 87" xfId="56935"/>
    <cellStyle name="Neutra 88" xfId="56936"/>
    <cellStyle name="Neutra 89" xfId="56937"/>
    <cellStyle name="Neutra 9" xfId="3754"/>
    <cellStyle name="Neutra 90" xfId="56938"/>
    <cellStyle name="Neutra 91" xfId="56939"/>
    <cellStyle name="Neutra 92" xfId="56940"/>
    <cellStyle name="Neutra 93" xfId="56941"/>
    <cellStyle name="Neutra 94" xfId="56942"/>
    <cellStyle name="Neutra 95" xfId="56943"/>
    <cellStyle name="Neutra 96" xfId="56944"/>
    <cellStyle name="Neutra 97" xfId="56945"/>
    <cellStyle name="Neutra 98" xfId="56946"/>
    <cellStyle name="Neutra 99" xfId="56947"/>
    <cellStyle name="Normal" xfId="0" builtinId="0"/>
    <cellStyle name="Normal 10" xfId="3755"/>
    <cellStyle name="Normal 10 10" xfId="56948"/>
    <cellStyle name="Normal 10 11" xfId="56949"/>
    <cellStyle name="Normal 10 2" xfId="56950"/>
    <cellStyle name="Normal 10 2 2" xfId="3756"/>
    <cellStyle name="Normal 10 2 3" xfId="56951"/>
    <cellStyle name="Normal 10 2 4" xfId="56952"/>
    <cellStyle name="Normal 10 2 5" xfId="56953"/>
    <cellStyle name="Normal 10 2 6" xfId="56954"/>
    <cellStyle name="Normal 10 2 7" xfId="56955"/>
    <cellStyle name="Normal 10 3" xfId="56956"/>
    <cellStyle name="Normal 10 3 2" xfId="56957"/>
    <cellStyle name="Normal 10 4" xfId="56958"/>
    <cellStyle name="Normal 10 4 2" xfId="56959"/>
    <cellStyle name="Normal 10 5" xfId="56960"/>
    <cellStyle name="Normal 10 5 2" xfId="56961"/>
    <cellStyle name="Normal 10 6" xfId="56962"/>
    <cellStyle name="Normal 10 6 2" xfId="56963"/>
    <cellStyle name="Normal 10 7" xfId="56964"/>
    <cellStyle name="Normal 10 8" xfId="56965"/>
    <cellStyle name="Normal 10 9" xfId="56966"/>
    <cellStyle name="Normal 11" xfId="3757"/>
    <cellStyle name="Normal 11 10" xfId="56967"/>
    <cellStyle name="Normal 11 2" xfId="56968"/>
    <cellStyle name="Normal 11 2 10" xfId="56969"/>
    <cellStyle name="Normal 11 2 11" xfId="56970"/>
    <cellStyle name="Normal 11 2 12" xfId="56971"/>
    <cellStyle name="Normal 11 2 13" xfId="56972"/>
    <cellStyle name="Normal 11 2 14" xfId="56973"/>
    <cellStyle name="Normal 11 2 15" xfId="56974"/>
    <cellStyle name="Normal 11 2 16" xfId="56975"/>
    <cellStyle name="Normal 11 2 2" xfId="56976"/>
    <cellStyle name="Normal 11 2 3" xfId="56977"/>
    <cellStyle name="Normal 11 2 4" xfId="56978"/>
    <cellStyle name="Normal 11 2 5" xfId="56979"/>
    <cellStyle name="Normal 11 2 6" xfId="56980"/>
    <cellStyle name="Normal 11 2 7" xfId="56981"/>
    <cellStyle name="Normal 11 2 8" xfId="56982"/>
    <cellStyle name="Normal 11 2 9" xfId="56983"/>
    <cellStyle name="Normal 11 3" xfId="56984"/>
    <cellStyle name="Normal 11 3 10" xfId="56985"/>
    <cellStyle name="Normal 11 3 11" xfId="56986"/>
    <cellStyle name="Normal 11 3 12" xfId="56987"/>
    <cellStyle name="Normal 11 3 13" xfId="56988"/>
    <cellStyle name="Normal 11 3 14" xfId="56989"/>
    <cellStyle name="Normal 11 3 15" xfId="56990"/>
    <cellStyle name="Normal 11 3 16" xfId="56991"/>
    <cellStyle name="Normal 11 3 2" xfId="56992"/>
    <cellStyle name="Normal 11 3 3" xfId="56993"/>
    <cellStyle name="Normal 11 3 4" xfId="56994"/>
    <cellStyle name="Normal 11 3 5" xfId="56995"/>
    <cellStyle name="Normal 11 3 6" xfId="56996"/>
    <cellStyle name="Normal 11 3 7" xfId="56997"/>
    <cellStyle name="Normal 11 3 8" xfId="56998"/>
    <cellStyle name="Normal 11 3 9" xfId="56999"/>
    <cellStyle name="Normal 11 4" xfId="57000"/>
    <cellStyle name="Normal 11 4 10" xfId="57001"/>
    <cellStyle name="Normal 11 4 11" xfId="57002"/>
    <cellStyle name="Normal 11 4 12" xfId="57003"/>
    <cellStyle name="Normal 11 4 13" xfId="57004"/>
    <cellStyle name="Normal 11 4 14" xfId="57005"/>
    <cellStyle name="Normal 11 4 15" xfId="57006"/>
    <cellStyle name="Normal 11 4 16" xfId="57007"/>
    <cellStyle name="Normal 11 4 2" xfId="57008"/>
    <cellStyle name="Normal 11 4 3" xfId="57009"/>
    <cellStyle name="Normal 11 4 4" xfId="57010"/>
    <cellStyle name="Normal 11 4 5" xfId="57011"/>
    <cellStyle name="Normal 11 4 6" xfId="57012"/>
    <cellStyle name="Normal 11 4 7" xfId="57013"/>
    <cellStyle name="Normal 11 4 8" xfId="57014"/>
    <cellStyle name="Normal 11 4 9" xfId="57015"/>
    <cellStyle name="Normal 11 5" xfId="57016"/>
    <cellStyle name="Normal 11 5 10" xfId="57017"/>
    <cellStyle name="Normal 11 5 11" xfId="57018"/>
    <cellStyle name="Normal 11 5 12" xfId="57019"/>
    <cellStyle name="Normal 11 5 13" xfId="57020"/>
    <cellStyle name="Normal 11 5 14" xfId="57021"/>
    <cellStyle name="Normal 11 5 15" xfId="57022"/>
    <cellStyle name="Normal 11 5 16" xfId="57023"/>
    <cellStyle name="Normal 11 5 2" xfId="57024"/>
    <cellStyle name="Normal 11 5 3" xfId="57025"/>
    <cellStyle name="Normal 11 5 4" xfId="57026"/>
    <cellStyle name="Normal 11 5 5" xfId="57027"/>
    <cellStyle name="Normal 11 5 6" xfId="57028"/>
    <cellStyle name="Normal 11 5 7" xfId="57029"/>
    <cellStyle name="Normal 11 5 8" xfId="57030"/>
    <cellStyle name="Normal 11 5 9" xfId="57031"/>
    <cellStyle name="Normal 11 6" xfId="57032"/>
    <cellStyle name="Normal 11 7" xfId="57033"/>
    <cellStyle name="Normal 11 8" xfId="57034"/>
    <cellStyle name="Normal 11 9" xfId="57035"/>
    <cellStyle name="Normal 12" xfId="3758"/>
    <cellStyle name="Normal 12 2" xfId="57036"/>
    <cellStyle name="Normal 12 2 2" xfId="57037"/>
    <cellStyle name="Normal 12 2 3" xfId="57038"/>
    <cellStyle name="Normal 12 2 4" xfId="57039"/>
    <cellStyle name="Normal 12 2 5" xfId="57040"/>
    <cellStyle name="Normal 12 2 6" xfId="57041"/>
    <cellStyle name="Normal 12 2 7" xfId="57042"/>
    <cellStyle name="Normal 12 3" xfId="57043"/>
    <cellStyle name="Normal 12 4" xfId="57044"/>
    <cellStyle name="Normal 12 5" xfId="57045"/>
    <cellStyle name="Normal 12 6" xfId="57046"/>
    <cellStyle name="Normal 12 7" xfId="57047"/>
    <cellStyle name="Normal 13" xfId="3759"/>
    <cellStyle name="Normal 13 10" xfId="57048"/>
    <cellStyle name="Normal 13 10 2" xfId="57049"/>
    <cellStyle name="Normal 13 2" xfId="57050"/>
    <cellStyle name="Normal 13 2 2" xfId="57051"/>
    <cellStyle name="Normal 13 2 2 2" xfId="57052"/>
    <cellStyle name="Normal 13 2 2 3" xfId="57053"/>
    <cellStyle name="Normal 13 2 2 4" xfId="57054"/>
    <cellStyle name="Normal 13 2 2 5" xfId="57055"/>
    <cellStyle name="Normal 13 2 2 6" xfId="57056"/>
    <cellStyle name="Normal 13 2 2 7" xfId="57057"/>
    <cellStyle name="Normal 13 2 3" xfId="57058"/>
    <cellStyle name="Normal 13 2 4" xfId="57059"/>
    <cellStyle name="Normal 13 2 5" xfId="57060"/>
    <cellStyle name="Normal 13 2 6" xfId="57061"/>
    <cellStyle name="Normal 13 2 7" xfId="57062"/>
    <cellStyle name="Normal 13 2 8" xfId="57063"/>
    <cellStyle name="Normal 13 3" xfId="57064"/>
    <cellStyle name="Normal 13 4" xfId="57065"/>
    <cellStyle name="Normal 13 5" xfId="57066"/>
    <cellStyle name="Normal 13 6" xfId="57067"/>
    <cellStyle name="Normal 13 6 2" xfId="57068"/>
    <cellStyle name="Normal 13 7" xfId="57069"/>
    <cellStyle name="Normal 13 7 2" xfId="57070"/>
    <cellStyle name="Normal 13 8" xfId="57071"/>
    <cellStyle name="Normal 13 8 2" xfId="57072"/>
    <cellStyle name="Normal 13 9" xfId="57073"/>
    <cellStyle name="Normal 13 9 2" xfId="57074"/>
    <cellStyle name="Normal 14" xfId="3760"/>
    <cellStyle name="Normal 14 2" xfId="57075"/>
    <cellStyle name="Normal 15" xfId="3761"/>
    <cellStyle name="Normal 15 2" xfId="57076"/>
    <cellStyle name="Normal 15 2 10" xfId="57077"/>
    <cellStyle name="Normal 15 2 11" xfId="57078"/>
    <cellStyle name="Normal 15 2 12" xfId="57079"/>
    <cellStyle name="Normal 15 2 13" xfId="57080"/>
    <cellStyle name="Normal 15 2 14" xfId="57081"/>
    <cellStyle name="Normal 15 2 15" xfId="57082"/>
    <cellStyle name="Normal 15 2 2" xfId="57083"/>
    <cellStyle name="Normal 15 2 3" xfId="57084"/>
    <cellStyle name="Normal 15 2 4" xfId="57085"/>
    <cellStyle name="Normal 15 2 5" xfId="57086"/>
    <cellStyle name="Normal 15 2 6" xfId="57087"/>
    <cellStyle name="Normal 15 2 7" xfId="57088"/>
    <cellStyle name="Normal 15 2 8" xfId="57089"/>
    <cellStyle name="Normal 15 2 9" xfId="57090"/>
    <cellStyle name="Normal 15 3" xfId="57091"/>
    <cellStyle name="Normal 15 3 10" xfId="57092"/>
    <cellStyle name="Normal 15 3 11" xfId="57093"/>
    <cellStyle name="Normal 15 3 12" xfId="57094"/>
    <cellStyle name="Normal 15 3 13" xfId="57095"/>
    <cellStyle name="Normal 15 3 14" xfId="57096"/>
    <cellStyle name="Normal 15 3 15" xfId="57097"/>
    <cellStyle name="Normal 15 3 2" xfId="57098"/>
    <cellStyle name="Normal 15 3 3" xfId="57099"/>
    <cellStyle name="Normal 15 3 4" xfId="57100"/>
    <cellStyle name="Normal 15 3 5" xfId="57101"/>
    <cellStyle name="Normal 15 3 6" xfId="57102"/>
    <cellStyle name="Normal 15 3 7" xfId="57103"/>
    <cellStyle name="Normal 15 3 8" xfId="57104"/>
    <cellStyle name="Normal 15 3 9" xfId="57105"/>
    <cellStyle name="Normal 15 4" xfId="57106"/>
    <cellStyle name="Normal 15 4 10" xfId="57107"/>
    <cellStyle name="Normal 15 4 11" xfId="57108"/>
    <cellStyle name="Normal 15 4 12" xfId="57109"/>
    <cellStyle name="Normal 15 4 13" xfId="57110"/>
    <cellStyle name="Normal 15 4 14" xfId="57111"/>
    <cellStyle name="Normal 15 4 15" xfId="57112"/>
    <cellStyle name="Normal 15 4 2" xfId="57113"/>
    <cellStyle name="Normal 15 4 3" xfId="57114"/>
    <cellStyle name="Normal 15 4 4" xfId="57115"/>
    <cellStyle name="Normal 15 4 5" xfId="57116"/>
    <cellStyle name="Normal 15 4 6" xfId="57117"/>
    <cellStyle name="Normal 15 4 7" xfId="57118"/>
    <cellStyle name="Normal 15 4 8" xfId="57119"/>
    <cellStyle name="Normal 15 4 9" xfId="57120"/>
    <cellStyle name="Normal 15 5" xfId="57121"/>
    <cellStyle name="Normal 15 5 10" xfId="57122"/>
    <cellStyle name="Normal 15 5 11" xfId="57123"/>
    <cellStyle name="Normal 15 5 12" xfId="57124"/>
    <cellStyle name="Normal 15 5 13" xfId="57125"/>
    <cellStyle name="Normal 15 5 14" xfId="57126"/>
    <cellStyle name="Normal 15 5 15" xfId="57127"/>
    <cellStyle name="Normal 15 5 2" xfId="57128"/>
    <cellStyle name="Normal 15 5 3" xfId="57129"/>
    <cellStyle name="Normal 15 5 4" xfId="57130"/>
    <cellStyle name="Normal 15 5 5" xfId="57131"/>
    <cellStyle name="Normal 15 5 6" xfId="57132"/>
    <cellStyle name="Normal 15 5 7" xfId="57133"/>
    <cellStyle name="Normal 15 5 8" xfId="57134"/>
    <cellStyle name="Normal 15 5 9" xfId="57135"/>
    <cellStyle name="Normal 16" xfId="3762"/>
    <cellStyle name="Normal 17" xfId="3763"/>
    <cellStyle name="Normal 17 2" xfId="57136"/>
    <cellStyle name="Normal 17 3" xfId="57137"/>
    <cellStyle name="Normal 17 4" xfId="57138"/>
    <cellStyle name="Normal 17 5" xfId="57139"/>
    <cellStyle name="Normal 17 6" xfId="57140"/>
    <cellStyle name="Normal 17 7" xfId="57141"/>
    <cellStyle name="Normal 18" xfId="3764"/>
    <cellStyle name="Normal 18 2" xfId="57142"/>
    <cellStyle name="Normal 18 3" xfId="57143"/>
    <cellStyle name="Normal 18 4" xfId="57144"/>
    <cellStyle name="Normal 18 5" xfId="57145"/>
    <cellStyle name="Normal 18 6" xfId="57146"/>
    <cellStyle name="Normal 18 7" xfId="57147"/>
    <cellStyle name="Normal 19" xfId="3765"/>
    <cellStyle name="Normal 19 2" xfId="57148"/>
    <cellStyle name="Normal 19 3" xfId="57149"/>
    <cellStyle name="Normal 2" xfId="3766"/>
    <cellStyle name="Normal 2 10" xfId="3767"/>
    <cellStyle name="Normal 2 10 10" xfId="3768"/>
    <cellStyle name="Normal 2 10 11" xfId="3769"/>
    <cellStyle name="Normal 2 10 12" xfId="3770"/>
    <cellStyle name="Normal 2 10 13" xfId="3771"/>
    <cellStyle name="Normal 2 10 14" xfId="3772"/>
    <cellStyle name="Normal 2 10 15" xfId="3773"/>
    <cellStyle name="Normal 2 10 16" xfId="3774"/>
    <cellStyle name="Normal 2 10 17" xfId="3775"/>
    <cellStyle name="Normal 2 10 18" xfId="3776"/>
    <cellStyle name="Normal 2 10 19" xfId="3777"/>
    <cellStyle name="Normal 2 10 2" xfId="3778"/>
    <cellStyle name="Normal 2 10 2 2" xfId="57150"/>
    <cellStyle name="Normal 2 10 2 3" xfId="57151"/>
    <cellStyle name="Normal 2 10 2 4" xfId="57152"/>
    <cellStyle name="Normal 2 10 2 5" xfId="57153"/>
    <cellStyle name="Normal 2 10 2 6" xfId="57154"/>
    <cellStyle name="Normal 2 10 2 7" xfId="57155"/>
    <cellStyle name="Normal 2 10 2 8" xfId="57156"/>
    <cellStyle name="Normal 2 10 20" xfId="3779"/>
    <cellStyle name="Normal 2 10 3" xfId="3780"/>
    <cellStyle name="Normal 2 10 3 2" xfId="57157"/>
    <cellStyle name="Normal 2 10 4" xfId="3781"/>
    <cellStyle name="Normal 2 10 4 2" xfId="57158"/>
    <cellStyle name="Normal 2 10 5" xfId="3782"/>
    <cellStyle name="Normal 2 10 6" xfId="3783"/>
    <cellStyle name="Normal 2 10 7" xfId="3784"/>
    <cellStyle name="Normal 2 10 8" xfId="3785"/>
    <cellStyle name="Normal 2 10 9" xfId="3786"/>
    <cellStyle name="Normal 2 100" xfId="3787"/>
    <cellStyle name="Normal 2 101" xfId="3788"/>
    <cellStyle name="Normal 2 102" xfId="3789"/>
    <cellStyle name="Normal 2 103" xfId="3790"/>
    <cellStyle name="Normal 2 104" xfId="3791"/>
    <cellStyle name="Normal 2 105" xfId="3792"/>
    <cellStyle name="Normal 2 106" xfId="3793"/>
    <cellStyle name="Normal 2 107" xfId="3794"/>
    <cellStyle name="Normal 2 108" xfId="3795"/>
    <cellStyle name="Normal 2 109" xfId="3796"/>
    <cellStyle name="Normal 2 11" xfId="3797"/>
    <cellStyle name="Normal 2 11 10" xfId="57159"/>
    <cellStyle name="Normal 2 11 11" xfId="57160"/>
    <cellStyle name="Normal 2 11 12" xfId="57161"/>
    <cellStyle name="Normal 2 11 2" xfId="57162"/>
    <cellStyle name="Normal 2 11 2 2" xfId="57163"/>
    <cellStyle name="Normal 2 11 2 3" xfId="57164"/>
    <cellStyle name="Normal 2 11 2 4" xfId="57165"/>
    <cellStyle name="Normal 2 11 2 5" xfId="57166"/>
    <cellStyle name="Normal 2 11 2 6" xfId="57167"/>
    <cellStyle name="Normal 2 11 2 7" xfId="57168"/>
    <cellStyle name="Normal 2 11 2 8" xfId="57169"/>
    <cellStyle name="Normal 2 11 3" xfId="57170"/>
    <cellStyle name="Normal 2 11 3 2" xfId="57171"/>
    <cellStyle name="Normal 2 11 4" xfId="57172"/>
    <cellStyle name="Normal 2 11 4 2" xfId="57173"/>
    <cellStyle name="Normal 2 11 5" xfId="57174"/>
    <cellStyle name="Normal 2 11 6" xfId="57175"/>
    <cellStyle name="Normal 2 11 7" xfId="57176"/>
    <cellStyle name="Normal 2 11 8" xfId="57177"/>
    <cellStyle name="Normal 2 11 9" xfId="57178"/>
    <cellStyle name="Normal 2 110" xfId="3798"/>
    <cellStyle name="Normal 2 111" xfId="57179"/>
    <cellStyle name="Normal 2 112" xfId="57180"/>
    <cellStyle name="Normal 2 113" xfId="57181"/>
    <cellStyle name="Normal 2 114" xfId="57182"/>
    <cellStyle name="Normal 2 115" xfId="57183"/>
    <cellStyle name="Normal 2 116" xfId="57184"/>
    <cellStyle name="Normal 2 117" xfId="57185"/>
    <cellStyle name="Normal 2 118" xfId="57186"/>
    <cellStyle name="Normal 2 119" xfId="57187"/>
    <cellStyle name="Normal 2 12" xfId="3799"/>
    <cellStyle name="Normal 2 12 10" xfId="57188"/>
    <cellStyle name="Normal 2 12 11" xfId="57189"/>
    <cellStyle name="Normal 2 12 12" xfId="57190"/>
    <cellStyle name="Normal 2 12 2" xfId="57191"/>
    <cellStyle name="Normal 2 12 2 2" xfId="57192"/>
    <cellStyle name="Normal 2 12 2 3" xfId="57193"/>
    <cellStyle name="Normal 2 12 2 4" xfId="57194"/>
    <cellStyle name="Normal 2 12 2 5" xfId="57195"/>
    <cellStyle name="Normal 2 12 2 6" xfId="57196"/>
    <cellStyle name="Normal 2 12 2 7" xfId="57197"/>
    <cellStyle name="Normal 2 12 2 8" xfId="57198"/>
    <cellStyle name="Normal 2 12 3" xfId="57199"/>
    <cellStyle name="Normal 2 12 3 2" xfId="57200"/>
    <cellStyle name="Normal 2 12 4" xfId="57201"/>
    <cellStyle name="Normal 2 12 4 2" xfId="57202"/>
    <cellStyle name="Normal 2 12 5" xfId="57203"/>
    <cellStyle name="Normal 2 12 6" xfId="57204"/>
    <cellStyle name="Normal 2 12 7" xfId="57205"/>
    <cellStyle name="Normal 2 12 8" xfId="57206"/>
    <cellStyle name="Normal 2 12 9" xfId="57207"/>
    <cellStyle name="Normal 2 120" xfId="57208"/>
    <cellStyle name="Normal 2 121" xfId="57209"/>
    <cellStyle name="Normal 2 122" xfId="57210"/>
    <cellStyle name="Normal 2 123" xfId="57211"/>
    <cellStyle name="Normal 2 124" xfId="57212"/>
    <cellStyle name="Normal 2 125" xfId="57213"/>
    <cellStyle name="Normal 2 126" xfId="57214"/>
    <cellStyle name="Normal 2 127" xfId="57215"/>
    <cellStyle name="Normal 2 128" xfId="57216"/>
    <cellStyle name="Normal 2 129" xfId="57217"/>
    <cellStyle name="Normal 2 13" xfId="3800"/>
    <cellStyle name="Normal 2 13 10" xfId="57218"/>
    <cellStyle name="Normal 2 13 11" xfId="57219"/>
    <cellStyle name="Normal 2 13 12" xfId="57220"/>
    <cellStyle name="Normal 2 13 13" xfId="57221"/>
    <cellStyle name="Normal 2 13 14" xfId="57222"/>
    <cellStyle name="Normal 2 13 15" xfId="57223"/>
    <cellStyle name="Normal 2 13 16" xfId="57224"/>
    <cellStyle name="Normal 2 13 17" xfId="57225"/>
    <cellStyle name="Normal 2 13 18" xfId="57226"/>
    <cellStyle name="Normal 2 13 19" xfId="57227"/>
    <cellStyle name="Normal 2 13 2" xfId="57228"/>
    <cellStyle name="Normal 2 13 2 2" xfId="57229"/>
    <cellStyle name="Normal 2 13 2 3" xfId="57230"/>
    <cellStyle name="Normal 2 13 2 4" xfId="57231"/>
    <cellStyle name="Normal 2 13 2 5" xfId="57232"/>
    <cellStyle name="Normal 2 13 2 6" xfId="57233"/>
    <cellStyle name="Normal 2 13 2 7" xfId="57234"/>
    <cellStyle name="Normal 2 13 2 8" xfId="57235"/>
    <cellStyle name="Normal 2 13 20" xfId="57236"/>
    <cellStyle name="Normal 2 13 21" xfId="57237"/>
    <cellStyle name="Normal 2 13 22" xfId="57238"/>
    <cellStyle name="Normal 2 13 23" xfId="57239"/>
    <cellStyle name="Normal 2 13 24" xfId="57240"/>
    <cellStyle name="Normal 2 13 25" xfId="57241"/>
    <cellStyle name="Normal 2 13 26" xfId="57242"/>
    <cellStyle name="Normal 2 13 27" xfId="57243"/>
    <cellStyle name="Normal 2 13 28" xfId="57244"/>
    <cellStyle name="Normal 2 13 29" xfId="57245"/>
    <cellStyle name="Normal 2 13 3" xfId="57246"/>
    <cellStyle name="Normal 2 13 3 2" xfId="57247"/>
    <cellStyle name="Normal 2 13 4" xfId="57248"/>
    <cellStyle name="Normal 2 13 4 2" xfId="57249"/>
    <cellStyle name="Normal 2 13 5" xfId="57250"/>
    <cellStyle name="Normal 2 13 6" xfId="57251"/>
    <cellStyle name="Normal 2 13 7" xfId="57252"/>
    <cellStyle name="Normal 2 13 8" xfId="57253"/>
    <cellStyle name="Normal 2 13 9" xfId="57254"/>
    <cellStyle name="Normal 2 130" xfId="57255"/>
    <cellStyle name="Normal 2 131" xfId="57256"/>
    <cellStyle name="Normal 2 132" xfId="57257"/>
    <cellStyle name="Normal 2 133" xfId="57258"/>
    <cellStyle name="Normal 2 134" xfId="57259"/>
    <cellStyle name="Normal 2 135" xfId="57260"/>
    <cellStyle name="Normal 2 136" xfId="57261"/>
    <cellStyle name="Normal 2 137" xfId="57262"/>
    <cellStyle name="Normal 2 138" xfId="57263"/>
    <cellStyle name="Normal 2 139" xfId="57264"/>
    <cellStyle name="Normal 2 14" xfId="3801"/>
    <cellStyle name="Normal 2 14 10" xfId="57265"/>
    <cellStyle name="Normal 2 14 11" xfId="57266"/>
    <cellStyle name="Normal 2 14 12" xfId="57267"/>
    <cellStyle name="Normal 2 14 13" xfId="57268"/>
    <cellStyle name="Normal 2 14 14" xfId="57269"/>
    <cellStyle name="Normal 2 14 2" xfId="57270"/>
    <cellStyle name="Normal 2 14 2 10" xfId="57271"/>
    <cellStyle name="Normal 2 14 2 11" xfId="57272"/>
    <cellStyle name="Normal 2 14 2 12" xfId="57273"/>
    <cellStyle name="Normal 2 14 2 13" xfId="57274"/>
    <cellStyle name="Normal 2 14 2 14" xfId="57275"/>
    <cellStyle name="Normal 2 14 2 15" xfId="57276"/>
    <cellStyle name="Normal 2 14 2 16" xfId="57277"/>
    <cellStyle name="Normal 2 14 2 17" xfId="57278"/>
    <cellStyle name="Normal 2 14 2 18" xfId="57279"/>
    <cellStyle name="Normal 2 14 2 19" xfId="57280"/>
    <cellStyle name="Normal 2 14 2 2" xfId="57281"/>
    <cellStyle name="Normal 2 14 2 2 2" xfId="57282"/>
    <cellStyle name="Normal 2 14 2 2 3" xfId="57283"/>
    <cellStyle name="Normal 2 14 2 2 4" xfId="57284"/>
    <cellStyle name="Normal 2 14 2 2 5" xfId="57285"/>
    <cellStyle name="Normal 2 14 2 2 6" xfId="57286"/>
    <cellStyle name="Normal 2 14 2 2 7" xfId="57287"/>
    <cellStyle name="Normal 2 14 2 20" xfId="57288"/>
    <cellStyle name="Normal 2 14 2 21" xfId="57289"/>
    <cellStyle name="Normal 2 14 2 22" xfId="57290"/>
    <cellStyle name="Normal 2 14 2 3" xfId="57291"/>
    <cellStyle name="Normal 2 14 2 4" xfId="57292"/>
    <cellStyle name="Normal 2 14 2 5" xfId="57293"/>
    <cellStyle name="Normal 2 14 2 6" xfId="57294"/>
    <cellStyle name="Normal 2 14 2 7" xfId="57295"/>
    <cellStyle name="Normal 2 14 2 8" xfId="57296"/>
    <cellStyle name="Normal 2 14 2 9" xfId="57297"/>
    <cellStyle name="Normal 2 14 3" xfId="57298"/>
    <cellStyle name="Normal 2 14 3 2" xfId="57299"/>
    <cellStyle name="Normal 2 14 4" xfId="57300"/>
    <cellStyle name="Normal 2 14 4 2" xfId="57301"/>
    <cellStyle name="Normal 2 14 5" xfId="57302"/>
    <cellStyle name="Normal 2 14 6" xfId="57303"/>
    <cellStyle name="Normal 2 14 7" xfId="57304"/>
    <cellStyle name="Normal 2 14 8" xfId="57305"/>
    <cellStyle name="Normal 2 14 9" xfId="57306"/>
    <cellStyle name="Normal 2 140" xfId="57307"/>
    <cellStyle name="Normal 2 141" xfId="57308"/>
    <cellStyle name="Normal 2 142" xfId="57309"/>
    <cellStyle name="Normal 2 143" xfId="57310"/>
    <cellStyle name="Normal 2 144" xfId="57311"/>
    <cellStyle name="Normal 2 145" xfId="57312"/>
    <cellStyle name="Normal 2 146" xfId="57313"/>
    <cellStyle name="Normal 2 147" xfId="57314"/>
    <cellStyle name="Normal 2 148" xfId="57315"/>
    <cellStyle name="Normal 2 149" xfId="57316"/>
    <cellStyle name="Normal 2 15" xfId="3802"/>
    <cellStyle name="Normal 2 15 10" xfId="57317"/>
    <cellStyle name="Normal 2 15 11" xfId="57318"/>
    <cellStyle name="Normal 2 15 12" xfId="57319"/>
    <cellStyle name="Normal 2 15 13" xfId="57320"/>
    <cellStyle name="Normal 2 15 14" xfId="57321"/>
    <cellStyle name="Normal 2 15 15" xfId="57322"/>
    <cellStyle name="Normal 2 15 2" xfId="57323"/>
    <cellStyle name="Normal 2 15 2 10" xfId="57324"/>
    <cellStyle name="Normal 2 15 2 11" xfId="57325"/>
    <cellStyle name="Normal 2 15 2 12" xfId="57326"/>
    <cellStyle name="Normal 2 15 2 13" xfId="57327"/>
    <cellStyle name="Normal 2 15 2 14" xfId="57328"/>
    <cellStyle name="Normal 2 15 2 15" xfId="57329"/>
    <cellStyle name="Normal 2 15 2 16" xfId="57330"/>
    <cellStyle name="Normal 2 15 2 17" xfId="57331"/>
    <cellStyle name="Normal 2 15 2 18" xfId="57332"/>
    <cellStyle name="Normal 2 15 2 19" xfId="57333"/>
    <cellStyle name="Normal 2 15 2 2" xfId="57334"/>
    <cellStyle name="Normal 2 15 2 2 2" xfId="57335"/>
    <cellStyle name="Normal 2 15 2 2 3" xfId="57336"/>
    <cellStyle name="Normal 2 15 2 2 4" xfId="57337"/>
    <cellStyle name="Normal 2 15 2 2 5" xfId="57338"/>
    <cellStyle name="Normal 2 15 2 2 6" xfId="57339"/>
    <cellStyle name="Normal 2 15 2 2 7" xfId="57340"/>
    <cellStyle name="Normal 2 15 2 20" xfId="57341"/>
    <cellStyle name="Normal 2 15 2 21" xfId="57342"/>
    <cellStyle name="Normal 2 15 2 3" xfId="57343"/>
    <cellStyle name="Normal 2 15 2 4" xfId="57344"/>
    <cellStyle name="Normal 2 15 2 5" xfId="57345"/>
    <cellStyle name="Normal 2 15 2 6" xfId="57346"/>
    <cellStyle name="Normal 2 15 2 7" xfId="57347"/>
    <cellStyle name="Normal 2 15 2 8" xfId="57348"/>
    <cellStyle name="Normal 2 15 2 9" xfId="57349"/>
    <cellStyle name="Normal 2 15 3" xfId="57350"/>
    <cellStyle name="Normal 2 15 4" xfId="57351"/>
    <cellStyle name="Normal 2 15 5" xfId="57352"/>
    <cellStyle name="Normal 2 15 6" xfId="57353"/>
    <cellStyle name="Normal 2 15 7" xfId="57354"/>
    <cellStyle name="Normal 2 15 8" xfId="57355"/>
    <cellStyle name="Normal 2 15 9" xfId="57356"/>
    <cellStyle name="Normal 2 150" xfId="57357"/>
    <cellStyle name="Normal 2 151" xfId="57358"/>
    <cellStyle name="Normal 2 152" xfId="57359"/>
    <cellStyle name="Normal 2 153" xfId="57360"/>
    <cellStyle name="Normal 2 154" xfId="57361"/>
    <cellStyle name="Normal 2 155" xfId="57362"/>
    <cellStyle name="Normal 2 156" xfId="57363"/>
    <cellStyle name="Normal 2 157" xfId="57364"/>
    <cellStyle name="Normal 2 158" xfId="57365"/>
    <cellStyle name="Normal 2 159" xfId="57366"/>
    <cellStyle name="Normal 2 16" xfId="3803"/>
    <cellStyle name="Normal 2 16 10" xfId="57367"/>
    <cellStyle name="Normal 2 16 11" xfId="57368"/>
    <cellStyle name="Normal 2 16 12" xfId="57369"/>
    <cellStyle name="Normal 2 16 13" xfId="57370"/>
    <cellStyle name="Normal 2 16 14" xfId="57371"/>
    <cellStyle name="Normal 2 16 15" xfId="57372"/>
    <cellStyle name="Normal 2 16 2" xfId="57373"/>
    <cellStyle name="Normal 2 16 2 10" xfId="57374"/>
    <cellStyle name="Normal 2 16 2 11" xfId="57375"/>
    <cellStyle name="Normal 2 16 2 12" xfId="57376"/>
    <cellStyle name="Normal 2 16 2 13" xfId="57377"/>
    <cellStyle name="Normal 2 16 2 14" xfId="57378"/>
    <cellStyle name="Normal 2 16 2 15" xfId="57379"/>
    <cellStyle name="Normal 2 16 2 16" xfId="57380"/>
    <cellStyle name="Normal 2 16 2 17" xfId="57381"/>
    <cellStyle name="Normal 2 16 2 18" xfId="57382"/>
    <cellStyle name="Normal 2 16 2 19" xfId="57383"/>
    <cellStyle name="Normal 2 16 2 2" xfId="57384"/>
    <cellStyle name="Normal 2 16 2 2 2" xfId="57385"/>
    <cellStyle name="Normal 2 16 2 2 3" xfId="57386"/>
    <cellStyle name="Normal 2 16 2 2 4" xfId="57387"/>
    <cellStyle name="Normal 2 16 2 2 5" xfId="57388"/>
    <cellStyle name="Normal 2 16 2 2 6" xfId="57389"/>
    <cellStyle name="Normal 2 16 2 2 7" xfId="57390"/>
    <cellStyle name="Normal 2 16 2 20" xfId="57391"/>
    <cellStyle name="Normal 2 16 2 21" xfId="57392"/>
    <cellStyle name="Normal 2 16 2 3" xfId="57393"/>
    <cellStyle name="Normal 2 16 2 4" xfId="57394"/>
    <cellStyle name="Normal 2 16 2 5" xfId="57395"/>
    <cellStyle name="Normal 2 16 2 6" xfId="57396"/>
    <cellStyle name="Normal 2 16 2 7" xfId="57397"/>
    <cellStyle name="Normal 2 16 2 8" xfId="57398"/>
    <cellStyle name="Normal 2 16 2 9" xfId="57399"/>
    <cellStyle name="Normal 2 16 3" xfId="57400"/>
    <cellStyle name="Normal 2 16 4" xfId="57401"/>
    <cellStyle name="Normal 2 16 5" xfId="57402"/>
    <cellStyle name="Normal 2 16 6" xfId="57403"/>
    <cellStyle name="Normal 2 16 7" xfId="57404"/>
    <cellStyle name="Normal 2 16 8" xfId="57405"/>
    <cellStyle name="Normal 2 16 9" xfId="57406"/>
    <cellStyle name="Normal 2 160" xfId="57407"/>
    <cellStyle name="Normal 2 161" xfId="57408"/>
    <cellStyle name="Normal 2 162" xfId="57409"/>
    <cellStyle name="Normal 2 163" xfId="57410"/>
    <cellStyle name="Normal 2 164" xfId="57411"/>
    <cellStyle name="Normal 2 165" xfId="57412"/>
    <cellStyle name="Normal 2 166" xfId="57413"/>
    <cellStyle name="Normal 2 167" xfId="57414"/>
    <cellStyle name="Normal 2 168" xfId="57415"/>
    <cellStyle name="Normal 2 169" xfId="57416"/>
    <cellStyle name="Normal 2 17" xfId="3804"/>
    <cellStyle name="Normal 2 17 10" xfId="57417"/>
    <cellStyle name="Normal 2 17 11" xfId="57418"/>
    <cellStyle name="Normal 2 17 12" xfId="57419"/>
    <cellStyle name="Normal 2 17 13" xfId="57420"/>
    <cellStyle name="Normal 2 17 14" xfId="57421"/>
    <cellStyle name="Normal 2 17 15" xfId="57422"/>
    <cellStyle name="Normal 2 17 2" xfId="57423"/>
    <cellStyle name="Normal 2 17 2 10" xfId="57424"/>
    <cellStyle name="Normal 2 17 2 11" xfId="57425"/>
    <cellStyle name="Normal 2 17 2 12" xfId="57426"/>
    <cellStyle name="Normal 2 17 2 13" xfId="57427"/>
    <cellStyle name="Normal 2 17 2 14" xfId="57428"/>
    <cellStyle name="Normal 2 17 2 15" xfId="57429"/>
    <cellStyle name="Normal 2 17 2 16" xfId="57430"/>
    <cellStyle name="Normal 2 17 2 17" xfId="57431"/>
    <cellStyle name="Normal 2 17 2 18" xfId="57432"/>
    <cellStyle name="Normal 2 17 2 19" xfId="57433"/>
    <cellStyle name="Normal 2 17 2 2" xfId="57434"/>
    <cellStyle name="Normal 2 17 2 2 2" xfId="57435"/>
    <cellStyle name="Normal 2 17 2 2 3" xfId="57436"/>
    <cellStyle name="Normal 2 17 2 2 4" xfId="57437"/>
    <cellStyle name="Normal 2 17 2 2 5" xfId="57438"/>
    <cellStyle name="Normal 2 17 2 2 6" xfId="57439"/>
    <cellStyle name="Normal 2 17 2 2 7" xfId="57440"/>
    <cellStyle name="Normal 2 17 2 20" xfId="57441"/>
    <cellStyle name="Normal 2 17 2 21" xfId="57442"/>
    <cellStyle name="Normal 2 17 2 3" xfId="57443"/>
    <cellStyle name="Normal 2 17 2 4" xfId="57444"/>
    <cellStyle name="Normal 2 17 2 5" xfId="57445"/>
    <cellStyle name="Normal 2 17 2 6" xfId="57446"/>
    <cellStyle name="Normal 2 17 2 7" xfId="57447"/>
    <cellStyle name="Normal 2 17 2 8" xfId="57448"/>
    <cellStyle name="Normal 2 17 2 9" xfId="57449"/>
    <cellStyle name="Normal 2 17 3" xfId="57450"/>
    <cellStyle name="Normal 2 17 4" xfId="57451"/>
    <cellStyle name="Normal 2 17 5" xfId="57452"/>
    <cellStyle name="Normal 2 17 6" xfId="57453"/>
    <cellStyle name="Normal 2 17 7" xfId="57454"/>
    <cellStyle name="Normal 2 17 8" xfId="57455"/>
    <cellStyle name="Normal 2 17 9" xfId="57456"/>
    <cellStyle name="Normal 2 170" xfId="57457"/>
    <cellStyle name="Normal 2 171" xfId="57458"/>
    <cellStyle name="Normal 2 172" xfId="57459"/>
    <cellStyle name="Normal 2 173" xfId="57460"/>
    <cellStyle name="Normal 2 174" xfId="57461"/>
    <cellStyle name="Normal 2 175" xfId="57462"/>
    <cellStyle name="Normal 2 176" xfId="57463"/>
    <cellStyle name="Normal 2 177" xfId="57464"/>
    <cellStyle name="Normal 2 178" xfId="57465"/>
    <cellStyle name="Normal 2 179" xfId="57466"/>
    <cellStyle name="Normal 2 18" xfId="3805"/>
    <cellStyle name="Normal 2 18 10" xfId="57467"/>
    <cellStyle name="Normal 2 18 11" xfId="57468"/>
    <cellStyle name="Normal 2 18 12" xfId="57469"/>
    <cellStyle name="Normal 2 18 13" xfId="57470"/>
    <cellStyle name="Normal 2 18 14" xfId="57471"/>
    <cellStyle name="Normal 2 18 15" xfId="57472"/>
    <cellStyle name="Normal 2 18 2" xfId="57473"/>
    <cellStyle name="Normal 2 18 2 10" xfId="57474"/>
    <cellStyle name="Normal 2 18 2 11" xfId="57475"/>
    <cellStyle name="Normal 2 18 2 12" xfId="57476"/>
    <cellStyle name="Normal 2 18 2 13" xfId="57477"/>
    <cellStyle name="Normal 2 18 2 14" xfId="57478"/>
    <cellStyle name="Normal 2 18 2 15" xfId="57479"/>
    <cellStyle name="Normal 2 18 2 16" xfId="57480"/>
    <cellStyle name="Normal 2 18 2 17" xfId="57481"/>
    <cellStyle name="Normal 2 18 2 18" xfId="57482"/>
    <cellStyle name="Normal 2 18 2 19" xfId="57483"/>
    <cellStyle name="Normal 2 18 2 2" xfId="57484"/>
    <cellStyle name="Normal 2 18 2 2 2" xfId="57485"/>
    <cellStyle name="Normal 2 18 2 2 3" xfId="57486"/>
    <cellStyle name="Normal 2 18 2 2 4" xfId="57487"/>
    <cellStyle name="Normal 2 18 2 2 5" xfId="57488"/>
    <cellStyle name="Normal 2 18 2 2 6" xfId="57489"/>
    <cellStyle name="Normal 2 18 2 2 7" xfId="57490"/>
    <cellStyle name="Normal 2 18 2 20" xfId="57491"/>
    <cellStyle name="Normal 2 18 2 21" xfId="57492"/>
    <cellStyle name="Normal 2 18 2 3" xfId="57493"/>
    <cellStyle name="Normal 2 18 2 4" xfId="57494"/>
    <cellStyle name="Normal 2 18 2 5" xfId="57495"/>
    <cellStyle name="Normal 2 18 2 6" xfId="57496"/>
    <cellStyle name="Normal 2 18 2 7" xfId="57497"/>
    <cellStyle name="Normal 2 18 2 8" xfId="57498"/>
    <cellStyle name="Normal 2 18 2 9" xfId="57499"/>
    <cellStyle name="Normal 2 18 3" xfId="57500"/>
    <cellStyle name="Normal 2 18 4" xfId="57501"/>
    <cellStyle name="Normal 2 18 5" xfId="57502"/>
    <cellStyle name="Normal 2 18 6" xfId="57503"/>
    <cellStyle name="Normal 2 18 7" xfId="57504"/>
    <cellStyle name="Normal 2 18 8" xfId="57505"/>
    <cellStyle name="Normal 2 18 9" xfId="57506"/>
    <cellStyle name="Normal 2 180" xfId="57507"/>
    <cellStyle name="Normal 2 181" xfId="57508"/>
    <cellStyle name="Normal 2 182" xfId="57509"/>
    <cellStyle name="Normal 2 183" xfId="57510"/>
    <cellStyle name="Normal 2 184" xfId="57511"/>
    <cellStyle name="Normal 2 185" xfId="57512"/>
    <cellStyle name="Normal 2 186" xfId="57513"/>
    <cellStyle name="Normal 2 187" xfId="57514"/>
    <cellStyle name="Normal 2 188" xfId="57515"/>
    <cellStyle name="Normal 2 189" xfId="57516"/>
    <cellStyle name="Normal 2 19" xfId="3806"/>
    <cellStyle name="Normal 2 19 10" xfId="57517"/>
    <cellStyle name="Normal 2 19 11" xfId="57518"/>
    <cellStyle name="Normal 2 19 2" xfId="57519"/>
    <cellStyle name="Normal 2 19 2 2" xfId="57520"/>
    <cellStyle name="Normal 2 19 2 3" xfId="57521"/>
    <cellStyle name="Normal 2 19 2 4" xfId="57522"/>
    <cellStyle name="Normal 2 19 2 5" xfId="57523"/>
    <cellStyle name="Normal 2 19 2 6" xfId="57524"/>
    <cellStyle name="Normal 2 19 2 7" xfId="57525"/>
    <cellStyle name="Normal 2 19 3" xfId="57526"/>
    <cellStyle name="Normal 2 19 4" xfId="57527"/>
    <cellStyle name="Normal 2 19 5" xfId="57528"/>
    <cellStyle name="Normal 2 19 6" xfId="57529"/>
    <cellStyle name="Normal 2 19 7" xfId="57530"/>
    <cellStyle name="Normal 2 19 8" xfId="57531"/>
    <cellStyle name="Normal 2 19 9" xfId="57532"/>
    <cellStyle name="Normal 2 190" xfId="57533"/>
    <cellStyle name="Normal 2 191" xfId="57534"/>
    <cellStyle name="Normal 2 192" xfId="57535"/>
    <cellStyle name="Normal 2 193" xfId="57536"/>
    <cellStyle name="Normal 2 194" xfId="57537"/>
    <cellStyle name="Normal 2 195" xfId="57538"/>
    <cellStyle name="Normal 2 196" xfId="57539"/>
    <cellStyle name="Normal 2 197" xfId="57540"/>
    <cellStyle name="Normal 2 198" xfId="57541"/>
    <cellStyle name="Normal 2 199" xfId="57542"/>
    <cellStyle name="Normal 2 2" xfId="3807"/>
    <cellStyle name="Normal 2 2 10" xfId="57543"/>
    <cellStyle name="Normal 2 2 10 2" xfId="57544"/>
    <cellStyle name="Normal 2 2 11" xfId="57545"/>
    <cellStyle name="Normal 2 2 11 2" xfId="57546"/>
    <cellStyle name="Normal 2 2 12" xfId="57547"/>
    <cellStyle name="Normal 2 2 12 2" xfId="57548"/>
    <cellStyle name="Normal 2 2 13" xfId="57549"/>
    <cellStyle name="Normal 2 2 13 2" xfId="57550"/>
    <cellStyle name="Normal 2 2 14" xfId="57551"/>
    <cellStyle name="Normal 2 2 14 2" xfId="57552"/>
    <cellStyle name="Normal 2 2 15" xfId="57553"/>
    <cellStyle name="Normal 2 2 15 2" xfId="57554"/>
    <cellStyle name="Normal 2 2 16" xfId="57555"/>
    <cellStyle name="Normal 2 2 16 2" xfId="57556"/>
    <cellStyle name="Normal 2 2 17" xfId="57557"/>
    <cellStyle name="Normal 2 2 17 2" xfId="57558"/>
    <cellStyle name="Normal 2 2 18" xfId="57559"/>
    <cellStyle name="Normal 2 2 18 2" xfId="57560"/>
    <cellStyle name="Normal 2 2 19" xfId="57561"/>
    <cellStyle name="Normal 2 2 19 2" xfId="57562"/>
    <cellStyle name="Normal 2 2 2" xfId="3808"/>
    <cellStyle name="Normal 2 2 2 10" xfId="57563"/>
    <cellStyle name="Normal 2 2 2 11" xfId="57564"/>
    <cellStyle name="Normal 2 2 2 12" xfId="57565"/>
    <cellStyle name="Normal 2 2 2 13" xfId="57566"/>
    <cellStyle name="Normal 2 2 2 14" xfId="57567"/>
    <cellStyle name="Normal 2 2 2 2" xfId="57568"/>
    <cellStyle name="Normal 2 2 2 2 2" xfId="57569"/>
    <cellStyle name="Normal 2 2 2 2 3" xfId="57570"/>
    <cellStyle name="Normal 2 2 2 2 4" xfId="57571"/>
    <cellStyle name="Normal 2 2 2 2 5" xfId="57572"/>
    <cellStyle name="Normal 2 2 2 2 6" xfId="57573"/>
    <cellStyle name="Normal 2 2 2 2 7" xfId="57574"/>
    <cellStyle name="Normal 2 2 2 2 8" xfId="57575"/>
    <cellStyle name="Normal 2 2 2 3" xfId="57576"/>
    <cellStyle name="Normal 2 2 2 4" xfId="57577"/>
    <cellStyle name="Normal 2 2 2 4 10" xfId="57578"/>
    <cellStyle name="Normal 2 2 2 4 11" xfId="57579"/>
    <cellStyle name="Normal 2 2 2 4 12" xfId="57580"/>
    <cellStyle name="Normal 2 2 2 4 13" xfId="57581"/>
    <cellStyle name="Normal 2 2 2 4 14" xfId="57582"/>
    <cellStyle name="Normal 2 2 2 4 15" xfId="57583"/>
    <cellStyle name="Normal 2 2 2 4 16" xfId="57584"/>
    <cellStyle name="Normal 2 2 2 4 2" xfId="57585"/>
    <cellStyle name="Normal 2 2 2 4 3" xfId="57586"/>
    <cellStyle name="Normal 2 2 2 4 4" xfId="57587"/>
    <cellStyle name="Normal 2 2 2 4 5" xfId="57588"/>
    <cellStyle name="Normal 2 2 2 4 6" xfId="57589"/>
    <cellStyle name="Normal 2 2 2 4 7" xfId="57590"/>
    <cellStyle name="Normal 2 2 2 4 8" xfId="57591"/>
    <cellStyle name="Normal 2 2 2 4 9" xfId="57592"/>
    <cellStyle name="Normal 2 2 2 5" xfId="57593"/>
    <cellStyle name="Normal 2 2 2 5 10" xfId="57594"/>
    <cellStyle name="Normal 2 2 2 5 11" xfId="57595"/>
    <cellStyle name="Normal 2 2 2 5 12" xfId="57596"/>
    <cellStyle name="Normal 2 2 2 5 13" xfId="57597"/>
    <cellStyle name="Normal 2 2 2 5 14" xfId="57598"/>
    <cellStyle name="Normal 2 2 2 5 15" xfId="57599"/>
    <cellStyle name="Normal 2 2 2 5 16" xfId="57600"/>
    <cellStyle name="Normal 2 2 2 5 2" xfId="57601"/>
    <cellStyle name="Normal 2 2 2 5 3" xfId="57602"/>
    <cellStyle name="Normal 2 2 2 5 4" xfId="57603"/>
    <cellStyle name="Normal 2 2 2 5 5" xfId="57604"/>
    <cellStyle name="Normal 2 2 2 5 6" xfId="57605"/>
    <cellStyle name="Normal 2 2 2 5 7" xfId="57606"/>
    <cellStyle name="Normal 2 2 2 5 8" xfId="57607"/>
    <cellStyle name="Normal 2 2 2 5 9" xfId="57608"/>
    <cellStyle name="Normal 2 2 2 6" xfId="57609"/>
    <cellStyle name="Normal 2 2 2 6 2" xfId="57610"/>
    <cellStyle name="Normal 2 2 2 7" xfId="57611"/>
    <cellStyle name="Normal 2 2 2 7 2" xfId="57612"/>
    <cellStyle name="Normal 2 2 2 8" xfId="57613"/>
    <cellStyle name="Normal 2 2 2 8 2" xfId="57614"/>
    <cellStyle name="Normal 2 2 2 9" xfId="57615"/>
    <cellStyle name="Normal 2 2 20" xfId="57616"/>
    <cellStyle name="Normal 2 2 20 2" xfId="57617"/>
    <cellStyle name="Normal 2 2 21" xfId="57618"/>
    <cellStyle name="Normal 2 2 21 2" xfId="57619"/>
    <cellStyle name="Normal 2 2 22" xfId="57620"/>
    <cellStyle name="Normal 2 2 22 2" xfId="57621"/>
    <cellStyle name="Normal 2 2 23" xfId="57622"/>
    <cellStyle name="Normal 2 2 23 2" xfId="57623"/>
    <cellStyle name="Normal 2 2 24" xfId="57624"/>
    <cellStyle name="Normal 2 2 24 2" xfId="57625"/>
    <cellStyle name="Normal 2 2 25" xfId="57626"/>
    <cellStyle name="Normal 2 2 25 2" xfId="57627"/>
    <cellStyle name="Normal 2 2 26" xfId="57628"/>
    <cellStyle name="Normal 2 2 26 2" xfId="57629"/>
    <cellStyle name="Normal 2 2 27" xfId="57630"/>
    <cellStyle name="Normal 2 2 27 2" xfId="57631"/>
    <cellStyle name="Normal 2 2 28" xfId="57632"/>
    <cellStyle name="Normal 2 2 28 2" xfId="57633"/>
    <cellStyle name="Normal 2 2 29" xfId="57634"/>
    <cellStyle name="Normal 2 2 29 2" xfId="57635"/>
    <cellStyle name="Normal 2 2 3" xfId="3809"/>
    <cellStyle name="Normal 2 2 3 2" xfId="57636"/>
    <cellStyle name="Normal 2 2 3 3" xfId="57637"/>
    <cellStyle name="Normal 2 2 30" xfId="57638"/>
    <cellStyle name="Normal 2 2 30 2" xfId="57639"/>
    <cellStyle name="Normal 2 2 31" xfId="57640"/>
    <cellStyle name="Normal 2 2 31 2" xfId="57641"/>
    <cellStyle name="Normal 2 2 32" xfId="57642"/>
    <cellStyle name="Normal 2 2 32 2" xfId="57643"/>
    <cellStyle name="Normal 2 2 33" xfId="57644"/>
    <cellStyle name="Normal 2 2 34" xfId="57645"/>
    <cellStyle name="Normal 2 2 35" xfId="57646"/>
    <cellStyle name="Normal 2 2 36" xfId="57647"/>
    <cellStyle name="Normal 2 2 4" xfId="3810"/>
    <cellStyle name="Normal 2 2 4 10" xfId="57648"/>
    <cellStyle name="Normal 2 2 4 11" xfId="57649"/>
    <cellStyle name="Normal 2 2 4 12" xfId="57650"/>
    <cellStyle name="Normal 2 2 4 13" xfId="57651"/>
    <cellStyle name="Normal 2 2 4 14" xfId="57652"/>
    <cellStyle name="Normal 2 2 4 15" xfId="57653"/>
    <cellStyle name="Normal 2 2 4 16" xfId="57654"/>
    <cellStyle name="Normal 2 2 4 17" xfId="57655"/>
    <cellStyle name="Normal 2 2 4 2" xfId="57656"/>
    <cellStyle name="Normal 2 2 4 2 2" xfId="57657"/>
    <cellStyle name="Normal 2 2 4 3" xfId="57658"/>
    <cellStyle name="Normal 2 2 4 4" xfId="57659"/>
    <cellStyle name="Normal 2 2 4 5" xfId="57660"/>
    <cellStyle name="Normal 2 2 4 6" xfId="57661"/>
    <cellStyle name="Normal 2 2 4 7" xfId="57662"/>
    <cellStyle name="Normal 2 2 4 8" xfId="57663"/>
    <cellStyle name="Normal 2 2 4 9" xfId="57664"/>
    <cellStyle name="Normal 2 2 5" xfId="3811"/>
    <cellStyle name="Normal 2 2 5 10" xfId="57665"/>
    <cellStyle name="Normal 2 2 5 11" xfId="57666"/>
    <cellStyle name="Normal 2 2 5 12" xfId="57667"/>
    <cellStyle name="Normal 2 2 5 13" xfId="57668"/>
    <cellStyle name="Normal 2 2 5 14" xfId="57669"/>
    <cellStyle name="Normal 2 2 5 15" xfId="57670"/>
    <cellStyle name="Normal 2 2 5 16" xfId="57671"/>
    <cellStyle name="Normal 2 2 5 17" xfId="57672"/>
    <cellStyle name="Normal 2 2 5 2" xfId="57673"/>
    <cellStyle name="Normal 2 2 5 3" xfId="57674"/>
    <cellStyle name="Normal 2 2 5 4" xfId="57675"/>
    <cellStyle name="Normal 2 2 5 5" xfId="57676"/>
    <cellStyle name="Normal 2 2 5 6" xfId="57677"/>
    <cellStyle name="Normal 2 2 5 7" xfId="57678"/>
    <cellStyle name="Normal 2 2 5 8" xfId="57679"/>
    <cellStyle name="Normal 2 2 5 9" xfId="57680"/>
    <cellStyle name="Normal 2 2 6" xfId="3812"/>
    <cellStyle name="Normal 2 2 6 10" xfId="57681"/>
    <cellStyle name="Normal 2 2 6 11" xfId="57682"/>
    <cellStyle name="Normal 2 2 6 12" xfId="57683"/>
    <cellStyle name="Normal 2 2 6 13" xfId="57684"/>
    <cellStyle name="Normal 2 2 6 14" xfId="57685"/>
    <cellStyle name="Normal 2 2 6 15" xfId="57686"/>
    <cellStyle name="Normal 2 2 6 16" xfId="57687"/>
    <cellStyle name="Normal 2 2 6 17" xfId="57688"/>
    <cellStyle name="Normal 2 2 6 2" xfId="57689"/>
    <cellStyle name="Normal 2 2 6 3" xfId="57690"/>
    <cellStyle name="Normal 2 2 6 4" xfId="57691"/>
    <cellStyle name="Normal 2 2 6 5" xfId="57692"/>
    <cellStyle name="Normal 2 2 6 6" xfId="57693"/>
    <cellStyle name="Normal 2 2 6 7" xfId="57694"/>
    <cellStyle name="Normal 2 2 6 8" xfId="57695"/>
    <cellStyle name="Normal 2 2 6 9" xfId="57696"/>
    <cellStyle name="Normal 2 2 7" xfId="3813"/>
    <cellStyle name="Normal 2 2 7 10" xfId="57697"/>
    <cellStyle name="Normal 2 2 7 11" xfId="57698"/>
    <cellStyle name="Normal 2 2 7 12" xfId="57699"/>
    <cellStyle name="Normal 2 2 7 13" xfId="57700"/>
    <cellStyle name="Normal 2 2 7 14" xfId="57701"/>
    <cellStyle name="Normal 2 2 7 15" xfId="57702"/>
    <cellStyle name="Normal 2 2 7 16" xfId="57703"/>
    <cellStyle name="Normal 2 2 7 17" xfId="57704"/>
    <cellStyle name="Normal 2 2 7 2" xfId="57705"/>
    <cellStyle name="Normal 2 2 7 3" xfId="57706"/>
    <cellStyle name="Normal 2 2 7 4" xfId="57707"/>
    <cellStyle name="Normal 2 2 7 5" xfId="57708"/>
    <cellStyle name="Normal 2 2 7 6" xfId="57709"/>
    <cellStyle name="Normal 2 2 7 7" xfId="57710"/>
    <cellStyle name="Normal 2 2 7 8" xfId="57711"/>
    <cellStyle name="Normal 2 2 7 9" xfId="57712"/>
    <cellStyle name="Normal 2 2 8" xfId="3814"/>
    <cellStyle name="Normal 2 2 8 2" xfId="57713"/>
    <cellStyle name="Normal 2 2 9" xfId="3815"/>
    <cellStyle name="Normal 2 2 9 2" xfId="57714"/>
    <cellStyle name="Normal 2 20" xfId="3816"/>
    <cellStyle name="Normal 2 20 2" xfId="57715"/>
    <cellStyle name="Normal 2 20 3" xfId="57716"/>
    <cellStyle name="Normal 2 200" xfId="57717"/>
    <cellStyle name="Normal 2 201" xfId="57718"/>
    <cellStyle name="Normal 2 202" xfId="57719"/>
    <cellStyle name="Normal 2 203" xfId="57720"/>
    <cellStyle name="Normal 2 204" xfId="57721"/>
    <cellStyle name="Normal 2 205" xfId="57722"/>
    <cellStyle name="Normal 2 206" xfId="57723"/>
    <cellStyle name="Normal 2 207" xfId="57724"/>
    <cellStyle name="Normal 2 208" xfId="57725"/>
    <cellStyle name="Normal 2 209" xfId="57726"/>
    <cellStyle name="Normal 2 21" xfId="3817"/>
    <cellStyle name="Normal 2 21 2" xfId="57727"/>
    <cellStyle name="Normal 2 21 2 2" xfId="57728"/>
    <cellStyle name="Normal 2 21 2 3" xfId="57729"/>
    <cellStyle name="Normal 2 21 2 4" xfId="57730"/>
    <cellStyle name="Normal 2 21 2 5" xfId="57731"/>
    <cellStyle name="Normal 2 21 2 6" xfId="57732"/>
    <cellStyle name="Normal 2 21 2 7" xfId="57733"/>
    <cellStyle name="Normal 2 21 3" xfId="57734"/>
    <cellStyle name="Normal 2 21 4" xfId="57735"/>
    <cellStyle name="Normal 2 21 5" xfId="57736"/>
    <cellStyle name="Normal 2 21 6" xfId="57737"/>
    <cellStyle name="Normal 2 21 7" xfId="57738"/>
    <cellStyle name="Normal 2 21 8" xfId="57739"/>
    <cellStyle name="Normal 2 210" xfId="57740"/>
    <cellStyle name="Normal 2 211" xfId="57741"/>
    <cellStyle name="Normal 2 212" xfId="57742"/>
    <cellStyle name="Normal 2 213" xfId="57743"/>
    <cellStyle name="Normal 2 214" xfId="57744"/>
    <cellStyle name="Normal 2 215" xfId="57745"/>
    <cellStyle name="Normal 2 216" xfId="57746"/>
    <cellStyle name="Normal 2 217" xfId="57747"/>
    <cellStyle name="Normal 2 218" xfId="57748"/>
    <cellStyle name="Normal 2 219" xfId="57749"/>
    <cellStyle name="Normal 2 22" xfId="3818"/>
    <cellStyle name="Normal 2 22 2" xfId="57750"/>
    <cellStyle name="Normal 2 22 2 2" xfId="57751"/>
    <cellStyle name="Normal 2 22 2 3" xfId="57752"/>
    <cellStyle name="Normal 2 22 2 4" xfId="57753"/>
    <cellStyle name="Normal 2 22 2 5" xfId="57754"/>
    <cellStyle name="Normal 2 22 2 6" xfId="57755"/>
    <cellStyle name="Normal 2 22 2 7" xfId="57756"/>
    <cellStyle name="Normal 2 22 3" xfId="57757"/>
    <cellStyle name="Normal 2 22 4" xfId="57758"/>
    <cellStyle name="Normal 2 22 5" xfId="57759"/>
    <cellStyle name="Normal 2 22 6" xfId="57760"/>
    <cellStyle name="Normal 2 22 7" xfId="57761"/>
    <cellStyle name="Normal 2 22 8" xfId="57762"/>
    <cellStyle name="Normal 2 220" xfId="57763"/>
    <cellStyle name="Normal 2 221" xfId="57764"/>
    <cellStyle name="Normal 2 222" xfId="57765"/>
    <cellStyle name="Normal 2 223" xfId="57766"/>
    <cellStyle name="Normal 2 224" xfId="57767"/>
    <cellStyle name="Normal 2 225" xfId="57768"/>
    <cellStyle name="Normal 2 226" xfId="57769"/>
    <cellStyle name="Normal 2 227" xfId="57770"/>
    <cellStyle name="Normal 2 228" xfId="57771"/>
    <cellStyle name="Normal 2 229" xfId="57772"/>
    <cellStyle name="Normal 2 23" xfId="3819"/>
    <cellStyle name="Normal 2 230" xfId="57773"/>
    <cellStyle name="Normal 2 231" xfId="57774"/>
    <cellStyle name="Normal 2 232" xfId="57775"/>
    <cellStyle name="Normal 2 233" xfId="57776"/>
    <cellStyle name="Normal 2 234" xfId="57777"/>
    <cellStyle name="Normal 2 24" xfId="3820"/>
    <cellStyle name="Normal 2 25" xfId="3821"/>
    <cellStyle name="Normal 2 26" xfId="3822"/>
    <cellStyle name="Normal 2 26 10" xfId="57778"/>
    <cellStyle name="Normal 2 26 10 2" xfId="57779"/>
    <cellStyle name="Normal 2 26 11" xfId="57780"/>
    <cellStyle name="Normal 2 26 12" xfId="57781"/>
    <cellStyle name="Normal 2 26 13" xfId="57782"/>
    <cellStyle name="Normal 2 26 14" xfId="57783"/>
    <cellStyle name="Normal 2 26 15" xfId="57784"/>
    <cellStyle name="Normal 2 26 16" xfId="57785"/>
    <cellStyle name="Normal 2 26 17" xfId="57786"/>
    <cellStyle name="Normal 2 26 18" xfId="57787"/>
    <cellStyle name="Normal 2 26 19" xfId="57788"/>
    <cellStyle name="Normal 2 26 2" xfId="57789"/>
    <cellStyle name="Normal 2 26 2 10" xfId="57790"/>
    <cellStyle name="Normal 2 26 2 11" xfId="57791"/>
    <cellStyle name="Normal 2 26 2 12" xfId="57792"/>
    <cellStyle name="Normal 2 26 2 13" xfId="57793"/>
    <cellStyle name="Normal 2 26 2 14" xfId="57794"/>
    <cellStyle name="Normal 2 26 2 15" xfId="57795"/>
    <cellStyle name="Normal 2 26 2 16" xfId="57796"/>
    <cellStyle name="Normal 2 26 2 2" xfId="57797"/>
    <cellStyle name="Normal 2 26 2 3" xfId="57798"/>
    <cellStyle name="Normal 2 26 2 4" xfId="57799"/>
    <cellStyle name="Normal 2 26 2 5" xfId="57800"/>
    <cellStyle name="Normal 2 26 2 6" xfId="57801"/>
    <cellStyle name="Normal 2 26 2 7" xfId="57802"/>
    <cellStyle name="Normal 2 26 2 8" xfId="57803"/>
    <cellStyle name="Normal 2 26 2 9" xfId="57804"/>
    <cellStyle name="Normal 2 26 20" xfId="57805"/>
    <cellStyle name="Normal 2 26 21" xfId="57806"/>
    <cellStyle name="Normal 2 26 22" xfId="57807"/>
    <cellStyle name="Normal 2 26 23" xfId="57808"/>
    <cellStyle name="Normal 2 26 24" xfId="57809"/>
    <cellStyle name="Normal 2 26 25" xfId="57810"/>
    <cellStyle name="Normal 2 26 3" xfId="57811"/>
    <cellStyle name="Normal 2 26 3 10" xfId="57812"/>
    <cellStyle name="Normal 2 26 3 11" xfId="57813"/>
    <cellStyle name="Normal 2 26 3 12" xfId="57814"/>
    <cellStyle name="Normal 2 26 3 13" xfId="57815"/>
    <cellStyle name="Normal 2 26 3 14" xfId="57816"/>
    <cellStyle name="Normal 2 26 3 15" xfId="57817"/>
    <cellStyle name="Normal 2 26 3 16" xfId="57818"/>
    <cellStyle name="Normal 2 26 3 2" xfId="57819"/>
    <cellStyle name="Normal 2 26 3 3" xfId="57820"/>
    <cellStyle name="Normal 2 26 3 4" xfId="57821"/>
    <cellStyle name="Normal 2 26 3 5" xfId="57822"/>
    <cellStyle name="Normal 2 26 3 6" xfId="57823"/>
    <cellStyle name="Normal 2 26 3 7" xfId="57824"/>
    <cellStyle name="Normal 2 26 3 8" xfId="57825"/>
    <cellStyle name="Normal 2 26 3 9" xfId="57826"/>
    <cellStyle name="Normal 2 26 4" xfId="57827"/>
    <cellStyle name="Normal 2 26 4 10" xfId="57828"/>
    <cellStyle name="Normal 2 26 4 11" xfId="57829"/>
    <cellStyle name="Normal 2 26 4 12" xfId="57830"/>
    <cellStyle name="Normal 2 26 4 13" xfId="57831"/>
    <cellStyle name="Normal 2 26 4 14" xfId="57832"/>
    <cellStyle name="Normal 2 26 4 15" xfId="57833"/>
    <cellStyle name="Normal 2 26 4 16" xfId="57834"/>
    <cellStyle name="Normal 2 26 4 2" xfId="57835"/>
    <cellStyle name="Normal 2 26 4 3" xfId="57836"/>
    <cellStyle name="Normal 2 26 4 4" xfId="57837"/>
    <cellStyle name="Normal 2 26 4 5" xfId="57838"/>
    <cellStyle name="Normal 2 26 4 6" xfId="57839"/>
    <cellStyle name="Normal 2 26 4 7" xfId="57840"/>
    <cellStyle name="Normal 2 26 4 8" xfId="57841"/>
    <cellStyle name="Normal 2 26 4 9" xfId="57842"/>
    <cellStyle name="Normal 2 26 5" xfId="57843"/>
    <cellStyle name="Normal 2 26 5 10" xfId="57844"/>
    <cellStyle name="Normal 2 26 5 11" xfId="57845"/>
    <cellStyle name="Normal 2 26 5 12" xfId="57846"/>
    <cellStyle name="Normal 2 26 5 13" xfId="57847"/>
    <cellStyle name="Normal 2 26 5 14" xfId="57848"/>
    <cellStyle name="Normal 2 26 5 15" xfId="57849"/>
    <cellStyle name="Normal 2 26 5 16" xfId="57850"/>
    <cellStyle name="Normal 2 26 5 2" xfId="57851"/>
    <cellStyle name="Normal 2 26 5 3" xfId="57852"/>
    <cellStyle name="Normal 2 26 5 4" xfId="57853"/>
    <cellStyle name="Normal 2 26 5 5" xfId="57854"/>
    <cellStyle name="Normal 2 26 5 6" xfId="57855"/>
    <cellStyle name="Normal 2 26 5 7" xfId="57856"/>
    <cellStyle name="Normal 2 26 5 8" xfId="57857"/>
    <cellStyle name="Normal 2 26 5 9" xfId="57858"/>
    <cellStyle name="Normal 2 26 6" xfId="57859"/>
    <cellStyle name="Normal 2 26 6 2" xfId="57860"/>
    <cellStyle name="Normal 2 26 7" xfId="57861"/>
    <cellStyle name="Normal 2 26 7 2" xfId="57862"/>
    <cellStyle name="Normal 2 26 8" xfId="57863"/>
    <cellStyle name="Normal 2 26 8 2" xfId="57864"/>
    <cellStyle name="Normal 2 26 9" xfId="57865"/>
    <cellStyle name="Normal 2 26 9 2" xfId="57866"/>
    <cellStyle name="Normal 2 27" xfId="3823"/>
    <cellStyle name="Normal 2 27 2" xfId="57867"/>
    <cellStyle name="Normal 2 27 3" xfId="57868"/>
    <cellStyle name="Normal 2 27 4" xfId="57869"/>
    <cellStyle name="Normal 2 27 5" xfId="57870"/>
    <cellStyle name="Normal 2 28" xfId="3824"/>
    <cellStyle name="Normal 2 28 2" xfId="57871"/>
    <cellStyle name="Normal 2 28 3" xfId="57872"/>
    <cellStyle name="Normal 2 28 4" xfId="57873"/>
    <cellStyle name="Normal 2 28 5" xfId="57874"/>
    <cellStyle name="Normal 2 29" xfId="3825"/>
    <cellStyle name="Normal 2 29 2" xfId="57875"/>
    <cellStyle name="Normal 2 29 3" xfId="57876"/>
    <cellStyle name="Normal 2 29 4" xfId="57877"/>
    <cellStyle name="Normal 2 29 5" xfId="57878"/>
    <cellStyle name="Normal 2 3" xfId="3826"/>
    <cellStyle name="Normal 2 3 10" xfId="57879"/>
    <cellStyle name="Normal 2 3 10 2" xfId="57880"/>
    <cellStyle name="Normal 2 3 11" xfId="57881"/>
    <cellStyle name="Normal 2 3 11 2" xfId="57882"/>
    <cellStyle name="Normal 2 3 12" xfId="57883"/>
    <cellStyle name="Normal 2 3 12 2" xfId="57884"/>
    <cellStyle name="Normal 2 3 13" xfId="57885"/>
    <cellStyle name="Normal 2 3 14" xfId="57886"/>
    <cellStyle name="Normal 2 3 14 2" xfId="57887"/>
    <cellStyle name="Normal 2 3 15" xfId="57888"/>
    <cellStyle name="Normal 2 3 15 2" xfId="57889"/>
    <cellStyle name="Normal 2 3 16" xfId="57890"/>
    <cellStyle name="Normal 2 3 16 2" xfId="57891"/>
    <cellStyle name="Normal 2 3 17" xfId="57892"/>
    <cellStyle name="Normal 2 3 18" xfId="57893"/>
    <cellStyle name="Normal 2 3 19" xfId="57894"/>
    <cellStyle name="Normal 2 3 2" xfId="46611"/>
    <cellStyle name="Normal 2 3 2 2" xfId="57895"/>
    <cellStyle name="Normal 2 3 20" xfId="57896"/>
    <cellStyle name="Normal 2 3 21" xfId="57897"/>
    <cellStyle name="Normal 2 3 22" xfId="57898"/>
    <cellStyle name="Normal 2 3 23" xfId="57899"/>
    <cellStyle name="Normal 2 3 24" xfId="57900"/>
    <cellStyle name="Normal 2 3 25" xfId="57901"/>
    <cellStyle name="Normal 2 3 26" xfId="57902"/>
    <cellStyle name="Normal 2 3 27" xfId="57903"/>
    <cellStyle name="Normal 2 3 28" xfId="57904"/>
    <cellStyle name="Normal 2 3 29" xfId="57905"/>
    <cellStyle name="Normal 2 3 3" xfId="57906"/>
    <cellStyle name="Normal 2 3 3 2" xfId="57907"/>
    <cellStyle name="Normal 2 3 3 3" xfId="57908"/>
    <cellStyle name="Normal 2 3 3 4" xfId="57909"/>
    <cellStyle name="Normal 2 3 3 5" xfId="57910"/>
    <cellStyle name="Normal 2 3 3 6" xfId="57911"/>
    <cellStyle name="Normal 2 3 3 7" xfId="57912"/>
    <cellStyle name="Normal 2 3 3 8" xfId="57913"/>
    <cellStyle name="Normal 2 3 30" xfId="57914"/>
    <cellStyle name="Normal 2 3 31" xfId="57915"/>
    <cellStyle name="Normal 2 3 32" xfId="57916"/>
    <cellStyle name="Normal 2 3 4" xfId="57917"/>
    <cellStyle name="Normal 2 3 4 10" xfId="57918"/>
    <cellStyle name="Normal 2 3 4 11" xfId="57919"/>
    <cellStyle name="Normal 2 3 4 12" xfId="57920"/>
    <cellStyle name="Normal 2 3 4 13" xfId="57921"/>
    <cellStyle name="Normal 2 3 4 14" xfId="57922"/>
    <cellStyle name="Normal 2 3 4 15" xfId="57923"/>
    <cellStyle name="Normal 2 3 4 16" xfId="57924"/>
    <cellStyle name="Normal 2 3 4 17" xfId="57925"/>
    <cellStyle name="Normal 2 3 4 2" xfId="57926"/>
    <cellStyle name="Normal 2 3 4 3" xfId="57927"/>
    <cellStyle name="Normal 2 3 4 4" xfId="57928"/>
    <cellStyle name="Normal 2 3 4 5" xfId="57929"/>
    <cellStyle name="Normal 2 3 4 6" xfId="57930"/>
    <cellStyle name="Normal 2 3 4 7" xfId="57931"/>
    <cellStyle name="Normal 2 3 4 8" xfId="57932"/>
    <cellStyle name="Normal 2 3 4 9" xfId="57933"/>
    <cellStyle name="Normal 2 3 5" xfId="57934"/>
    <cellStyle name="Normal 2 3 5 10" xfId="57935"/>
    <cellStyle name="Normal 2 3 5 11" xfId="57936"/>
    <cellStyle name="Normal 2 3 5 12" xfId="57937"/>
    <cellStyle name="Normal 2 3 5 13" xfId="57938"/>
    <cellStyle name="Normal 2 3 5 14" xfId="57939"/>
    <cellStyle name="Normal 2 3 5 15" xfId="57940"/>
    <cellStyle name="Normal 2 3 5 16" xfId="57941"/>
    <cellStyle name="Normal 2 3 5 2" xfId="57942"/>
    <cellStyle name="Normal 2 3 5 3" xfId="57943"/>
    <cellStyle name="Normal 2 3 5 4" xfId="57944"/>
    <cellStyle name="Normal 2 3 5 5" xfId="57945"/>
    <cellStyle name="Normal 2 3 5 6" xfId="57946"/>
    <cellStyle name="Normal 2 3 5 7" xfId="57947"/>
    <cellStyle name="Normal 2 3 5 8" xfId="57948"/>
    <cellStyle name="Normal 2 3 5 9" xfId="57949"/>
    <cellStyle name="Normal 2 3 6" xfId="57950"/>
    <cellStyle name="Normal 2 3 6 2" xfId="57951"/>
    <cellStyle name="Normal 2 3 7" xfId="57952"/>
    <cellStyle name="Normal 2 3 7 2" xfId="57953"/>
    <cellStyle name="Normal 2 3 8" xfId="57954"/>
    <cellStyle name="Normal 2 3 8 2" xfId="57955"/>
    <cellStyle name="Normal 2 3 9" xfId="57956"/>
    <cellStyle name="Normal 2 3 9 2" xfId="57957"/>
    <cellStyle name="Normal 2 30" xfId="3827"/>
    <cellStyle name="Normal 2 30 10" xfId="57958"/>
    <cellStyle name="Normal 2 30 10 2" xfId="57959"/>
    <cellStyle name="Normal 2 30 10 2 2" xfId="57960"/>
    <cellStyle name="Normal 2 30 10 3" xfId="57961"/>
    <cellStyle name="Normal 2 30 10 3 2" xfId="57962"/>
    <cellStyle name="Normal 2 30 10 4" xfId="57963"/>
    <cellStyle name="Normal 2 30 10 4 2" xfId="57964"/>
    <cellStyle name="Normal 2 30 10 5" xfId="57965"/>
    <cellStyle name="Normal 2 30 10 5 2" xfId="57966"/>
    <cellStyle name="Normal 2 30 10 6" xfId="57967"/>
    <cellStyle name="Normal 2 30 11" xfId="57968"/>
    <cellStyle name="Normal 2 30 11 2" xfId="57969"/>
    <cellStyle name="Normal 2 30 11 2 2" xfId="57970"/>
    <cellStyle name="Normal 2 30 11 3" xfId="57971"/>
    <cellStyle name="Normal 2 30 11 3 2" xfId="57972"/>
    <cellStyle name="Normal 2 30 11 4" xfId="57973"/>
    <cellStyle name="Normal 2 30 11 4 2" xfId="57974"/>
    <cellStyle name="Normal 2 30 11 5" xfId="57975"/>
    <cellStyle name="Normal 2 30 11 5 2" xfId="57976"/>
    <cellStyle name="Normal 2 30 11 6" xfId="57977"/>
    <cellStyle name="Normal 2 30 12" xfId="57978"/>
    <cellStyle name="Normal 2 30 12 2" xfId="57979"/>
    <cellStyle name="Normal 2 30 12 2 2" xfId="57980"/>
    <cellStyle name="Normal 2 30 12 3" xfId="57981"/>
    <cellStyle name="Normal 2 30 12 3 2" xfId="57982"/>
    <cellStyle name="Normal 2 30 12 4" xfId="57983"/>
    <cellStyle name="Normal 2 30 12 4 2" xfId="57984"/>
    <cellStyle name="Normal 2 30 12 5" xfId="57985"/>
    <cellStyle name="Normal 2 30 12 5 2" xfId="57986"/>
    <cellStyle name="Normal 2 30 12 6" xfId="57987"/>
    <cellStyle name="Normal 2 30 13" xfId="57988"/>
    <cellStyle name="Normal 2 30 13 2" xfId="57989"/>
    <cellStyle name="Normal 2 30 13 2 2" xfId="57990"/>
    <cellStyle name="Normal 2 30 13 3" xfId="57991"/>
    <cellStyle name="Normal 2 30 13 3 2" xfId="57992"/>
    <cellStyle name="Normal 2 30 13 4" xfId="57993"/>
    <cellStyle name="Normal 2 30 13 4 2" xfId="57994"/>
    <cellStyle name="Normal 2 30 13 5" xfId="57995"/>
    <cellStyle name="Normal 2 30 13 5 2" xfId="57996"/>
    <cellStyle name="Normal 2 30 13 6" xfId="57997"/>
    <cellStyle name="Normal 2 30 14" xfId="57998"/>
    <cellStyle name="Normal 2 30 14 2" xfId="57999"/>
    <cellStyle name="Normal 2 30 14 2 2" xfId="58000"/>
    <cellStyle name="Normal 2 30 14 3" xfId="58001"/>
    <cellStyle name="Normal 2 30 14 3 2" xfId="58002"/>
    <cellStyle name="Normal 2 30 14 4" xfId="58003"/>
    <cellStyle name="Normal 2 30 14 4 2" xfId="58004"/>
    <cellStyle name="Normal 2 30 14 5" xfId="58005"/>
    <cellStyle name="Normal 2 30 14 5 2" xfId="58006"/>
    <cellStyle name="Normal 2 30 14 6" xfId="58007"/>
    <cellStyle name="Normal 2 30 15" xfId="58008"/>
    <cellStyle name="Normal 2 30 15 2" xfId="58009"/>
    <cellStyle name="Normal 2 30 15 2 2" xfId="58010"/>
    <cellStyle name="Normal 2 30 15 3" xfId="58011"/>
    <cellStyle name="Normal 2 30 15 3 2" xfId="58012"/>
    <cellStyle name="Normal 2 30 15 4" xfId="58013"/>
    <cellStyle name="Normal 2 30 15 4 2" xfId="58014"/>
    <cellStyle name="Normal 2 30 15 5" xfId="58015"/>
    <cellStyle name="Normal 2 30 15 5 2" xfId="58016"/>
    <cellStyle name="Normal 2 30 15 6" xfId="58017"/>
    <cellStyle name="Normal 2 30 16" xfId="58018"/>
    <cellStyle name="Normal 2 30 16 2" xfId="58019"/>
    <cellStyle name="Normal 2 30 16 2 2" xfId="58020"/>
    <cellStyle name="Normal 2 30 16 3" xfId="58021"/>
    <cellStyle name="Normal 2 30 16 3 2" xfId="58022"/>
    <cellStyle name="Normal 2 30 16 4" xfId="58023"/>
    <cellStyle name="Normal 2 30 16 4 2" xfId="58024"/>
    <cellStyle name="Normal 2 30 16 5" xfId="58025"/>
    <cellStyle name="Normal 2 30 16 5 2" xfId="58026"/>
    <cellStyle name="Normal 2 30 16 6" xfId="58027"/>
    <cellStyle name="Normal 2 30 17" xfId="58028"/>
    <cellStyle name="Normal 2 30 17 2" xfId="58029"/>
    <cellStyle name="Normal 2 30 17 2 2" xfId="58030"/>
    <cellStyle name="Normal 2 30 17 3" xfId="58031"/>
    <cellStyle name="Normal 2 30 17 3 2" xfId="58032"/>
    <cellStyle name="Normal 2 30 17 4" xfId="58033"/>
    <cellStyle name="Normal 2 30 17 4 2" xfId="58034"/>
    <cellStyle name="Normal 2 30 17 5" xfId="58035"/>
    <cellStyle name="Normal 2 30 17 5 2" xfId="58036"/>
    <cellStyle name="Normal 2 30 17 6" xfId="58037"/>
    <cellStyle name="Normal 2 30 18" xfId="58038"/>
    <cellStyle name="Normal 2 30 18 2" xfId="58039"/>
    <cellStyle name="Normal 2 30 18 2 2" xfId="58040"/>
    <cellStyle name="Normal 2 30 18 3" xfId="58041"/>
    <cellStyle name="Normal 2 30 18 3 2" xfId="58042"/>
    <cellStyle name="Normal 2 30 18 4" xfId="58043"/>
    <cellStyle name="Normal 2 30 18 4 2" xfId="58044"/>
    <cellStyle name="Normal 2 30 18 5" xfId="58045"/>
    <cellStyle name="Normal 2 30 18 5 2" xfId="58046"/>
    <cellStyle name="Normal 2 30 18 6" xfId="58047"/>
    <cellStyle name="Normal 2 30 19" xfId="58048"/>
    <cellStyle name="Normal 2 30 19 2" xfId="58049"/>
    <cellStyle name="Normal 2 30 19 2 2" xfId="58050"/>
    <cellStyle name="Normal 2 30 19 3" xfId="58051"/>
    <cellStyle name="Normal 2 30 19 3 2" xfId="58052"/>
    <cellStyle name="Normal 2 30 19 4" xfId="58053"/>
    <cellStyle name="Normal 2 30 19 4 2" xfId="58054"/>
    <cellStyle name="Normal 2 30 19 5" xfId="58055"/>
    <cellStyle name="Normal 2 30 19 5 2" xfId="58056"/>
    <cellStyle name="Normal 2 30 19 6" xfId="58057"/>
    <cellStyle name="Normal 2 30 2" xfId="58058"/>
    <cellStyle name="Normal 2 30 2 10" xfId="58059"/>
    <cellStyle name="Normal 2 30 2 10 2" xfId="58060"/>
    <cellStyle name="Normal 2 30 2 10 2 2" xfId="58061"/>
    <cellStyle name="Normal 2 30 2 10 3" xfId="58062"/>
    <cellStyle name="Normal 2 30 2 10 3 2" xfId="58063"/>
    <cellStyle name="Normal 2 30 2 10 4" xfId="58064"/>
    <cellStyle name="Normal 2 30 2 10 4 2" xfId="58065"/>
    <cellStyle name="Normal 2 30 2 10 5" xfId="58066"/>
    <cellStyle name="Normal 2 30 2 10 5 2" xfId="58067"/>
    <cellStyle name="Normal 2 30 2 10 6" xfId="58068"/>
    <cellStyle name="Normal 2 30 2 11" xfId="58069"/>
    <cellStyle name="Normal 2 30 2 11 2" xfId="58070"/>
    <cellStyle name="Normal 2 30 2 11 2 2" xfId="58071"/>
    <cellStyle name="Normal 2 30 2 11 3" xfId="58072"/>
    <cellStyle name="Normal 2 30 2 11 3 2" xfId="58073"/>
    <cellStyle name="Normal 2 30 2 11 4" xfId="58074"/>
    <cellStyle name="Normal 2 30 2 11 4 2" xfId="58075"/>
    <cellStyle name="Normal 2 30 2 11 5" xfId="58076"/>
    <cellStyle name="Normal 2 30 2 11 5 2" xfId="58077"/>
    <cellStyle name="Normal 2 30 2 11 6" xfId="58078"/>
    <cellStyle name="Normal 2 30 2 12" xfId="58079"/>
    <cellStyle name="Normal 2 30 2 12 2" xfId="58080"/>
    <cellStyle name="Normal 2 30 2 12 2 2" xfId="58081"/>
    <cellStyle name="Normal 2 30 2 12 3" xfId="58082"/>
    <cellStyle name="Normal 2 30 2 12 3 2" xfId="58083"/>
    <cellStyle name="Normal 2 30 2 12 4" xfId="58084"/>
    <cellStyle name="Normal 2 30 2 12 4 2" xfId="58085"/>
    <cellStyle name="Normal 2 30 2 12 5" xfId="58086"/>
    <cellStyle name="Normal 2 30 2 12 5 2" xfId="58087"/>
    <cellStyle name="Normal 2 30 2 12 6" xfId="58088"/>
    <cellStyle name="Normal 2 30 2 13" xfId="58089"/>
    <cellStyle name="Normal 2 30 2 13 2" xfId="58090"/>
    <cellStyle name="Normal 2 30 2 13 2 2" xfId="58091"/>
    <cellStyle name="Normal 2 30 2 13 3" xfId="58092"/>
    <cellStyle name="Normal 2 30 2 13 3 2" xfId="58093"/>
    <cellStyle name="Normal 2 30 2 13 4" xfId="58094"/>
    <cellStyle name="Normal 2 30 2 13 4 2" xfId="58095"/>
    <cellStyle name="Normal 2 30 2 13 5" xfId="58096"/>
    <cellStyle name="Normal 2 30 2 13 5 2" xfId="58097"/>
    <cellStyle name="Normal 2 30 2 13 6" xfId="58098"/>
    <cellStyle name="Normal 2 30 2 14" xfId="58099"/>
    <cellStyle name="Normal 2 30 2 14 2" xfId="58100"/>
    <cellStyle name="Normal 2 30 2 14 2 2" xfId="58101"/>
    <cellStyle name="Normal 2 30 2 14 3" xfId="58102"/>
    <cellStyle name="Normal 2 30 2 14 3 2" xfId="58103"/>
    <cellStyle name="Normal 2 30 2 14 4" xfId="58104"/>
    <cellStyle name="Normal 2 30 2 14 4 2" xfId="58105"/>
    <cellStyle name="Normal 2 30 2 14 5" xfId="58106"/>
    <cellStyle name="Normal 2 30 2 14 5 2" xfId="58107"/>
    <cellStyle name="Normal 2 30 2 14 6" xfId="58108"/>
    <cellStyle name="Normal 2 30 2 15" xfId="58109"/>
    <cellStyle name="Normal 2 30 2 15 2" xfId="58110"/>
    <cellStyle name="Normal 2 30 2 15 2 2" xfId="58111"/>
    <cellStyle name="Normal 2 30 2 15 3" xfId="58112"/>
    <cellStyle name="Normal 2 30 2 15 3 2" xfId="58113"/>
    <cellStyle name="Normal 2 30 2 15 4" xfId="58114"/>
    <cellStyle name="Normal 2 30 2 15 4 2" xfId="58115"/>
    <cellStyle name="Normal 2 30 2 15 5" xfId="58116"/>
    <cellStyle name="Normal 2 30 2 15 5 2" xfId="58117"/>
    <cellStyle name="Normal 2 30 2 15 6" xfId="58118"/>
    <cellStyle name="Normal 2 30 2 16" xfId="58119"/>
    <cellStyle name="Normal 2 30 2 16 2" xfId="58120"/>
    <cellStyle name="Normal 2 30 2 16 2 2" xfId="58121"/>
    <cellStyle name="Normal 2 30 2 16 3" xfId="58122"/>
    <cellStyle name="Normal 2 30 2 16 3 2" xfId="58123"/>
    <cellStyle name="Normal 2 30 2 16 4" xfId="58124"/>
    <cellStyle name="Normal 2 30 2 16 4 2" xfId="58125"/>
    <cellStyle name="Normal 2 30 2 16 5" xfId="58126"/>
    <cellStyle name="Normal 2 30 2 16 5 2" xfId="58127"/>
    <cellStyle name="Normal 2 30 2 16 6" xfId="58128"/>
    <cellStyle name="Normal 2 30 2 17" xfId="58129"/>
    <cellStyle name="Normal 2 30 2 17 2" xfId="58130"/>
    <cellStyle name="Normal 2 30 2 17 2 2" xfId="58131"/>
    <cellStyle name="Normal 2 30 2 17 3" xfId="58132"/>
    <cellStyle name="Normal 2 30 2 17 3 2" xfId="58133"/>
    <cellStyle name="Normal 2 30 2 17 4" xfId="58134"/>
    <cellStyle name="Normal 2 30 2 17 4 2" xfId="58135"/>
    <cellStyle name="Normal 2 30 2 17 5" xfId="58136"/>
    <cellStyle name="Normal 2 30 2 17 5 2" xfId="58137"/>
    <cellStyle name="Normal 2 30 2 17 6" xfId="58138"/>
    <cellStyle name="Normal 2 30 2 18" xfId="58139"/>
    <cellStyle name="Normal 2 30 2 18 2" xfId="58140"/>
    <cellStyle name="Normal 2 30 2 18 2 2" xfId="58141"/>
    <cellStyle name="Normal 2 30 2 18 3" xfId="58142"/>
    <cellStyle name="Normal 2 30 2 18 3 2" xfId="58143"/>
    <cellStyle name="Normal 2 30 2 18 4" xfId="58144"/>
    <cellStyle name="Normal 2 30 2 18 4 2" xfId="58145"/>
    <cellStyle name="Normal 2 30 2 18 5" xfId="58146"/>
    <cellStyle name="Normal 2 30 2 18 5 2" xfId="58147"/>
    <cellStyle name="Normal 2 30 2 18 6" xfId="58148"/>
    <cellStyle name="Normal 2 30 2 19" xfId="58149"/>
    <cellStyle name="Normal 2 30 2 19 2" xfId="58150"/>
    <cellStyle name="Normal 2 30 2 19 2 2" xfId="58151"/>
    <cellStyle name="Normal 2 30 2 19 3" xfId="58152"/>
    <cellStyle name="Normal 2 30 2 19 3 2" xfId="58153"/>
    <cellStyle name="Normal 2 30 2 19 4" xfId="58154"/>
    <cellStyle name="Normal 2 30 2 19 4 2" xfId="58155"/>
    <cellStyle name="Normal 2 30 2 19 5" xfId="58156"/>
    <cellStyle name="Normal 2 30 2 19 5 2" xfId="58157"/>
    <cellStyle name="Normal 2 30 2 19 6" xfId="58158"/>
    <cellStyle name="Normal 2 30 2 2" xfId="58159"/>
    <cellStyle name="Normal 2 30 2 2 10" xfId="58160"/>
    <cellStyle name="Normal 2 30 2 2 10 2" xfId="58161"/>
    <cellStyle name="Normal 2 30 2 2 10 2 2" xfId="58162"/>
    <cellStyle name="Normal 2 30 2 2 10 3" xfId="58163"/>
    <cellStyle name="Normal 2 30 2 2 10 3 2" xfId="58164"/>
    <cellStyle name="Normal 2 30 2 2 10 4" xfId="58165"/>
    <cellStyle name="Normal 2 30 2 2 10 4 2" xfId="58166"/>
    <cellStyle name="Normal 2 30 2 2 10 5" xfId="58167"/>
    <cellStyle name="Normal 2 30 2 2 10 5 2" xfId="58168"/>
    <cellStyle name="Normal 2 30 2 2 10 6" xfId="58169"/>
    <cellStyle name="Normal 2 30 2 2 11" xfId="58170"/>
    <cellStyle name="Normal 2 30 2 2 11 2" xfId="58171"/>
    <cellStyle name="Normal 2 30 2 2 11 2 2" xfId="58172"/>
    <cellStyle name="Normal 2 30 2 2 11 3" xfId="58173"/>
    <cellStyle name="Normal 2 30 2 2 11 3 2" xfId="58174"/>
    <cellStyle name="Normal 2 30 2 2 11 4" xfId="58175"/>
    <cellStyle name="Normal 2 30 2 2 11 4 2" xfId="58176"/>
    <cellStyle name="Normal 2 30 2 2 11 5" xfId="58177"/>
    <cellStyle name="Normal 2 30 2 2 11 5 2" xfId="58178"/>
    <cellStyle name="Normal 2 30 2 2 11 6" xfId="58179"/>
    <cellStyle name="Normal 2 30 2 2 12" xfId="58180"/>
    <cellStyle name="Normal 2 30 2 2 12 2" xfId="58181"/>
    <cellStyle name="Normal 2 30 2 2 12 2 2" xfId="58182"/>
    <cellStyle name="Normal 2 30 2 2 12 3" xfId="58183"/>
    <cellStyle name="Normal 2 30 2 2 12 3 2" xfId="58184"/>
    <cellStyle name="Normal 2 30 2 2 12 4" xfId="58185"/>
    <cellStyle name="Normal 2 30 2 2 12 4 2" xfId="58186"/>
    <cellStyle name="Normal 2 30 2 2 12 5" xfId="58187"/>
    <cellStyle name="Normal 2 30 2 2 12 5 2" xfId="58188"/>
    <cellStyle name="Normal 2 30 2 2 12 6" xfId="58189"/>
    <cellStyle name="Normal 2 30 2 2 13" xfId="58190"/>
    <cellStyle name="Normal 2 30 2 2 13 2" xfId="58191"/>
    <cellStyle name="Normal 2 30 2 2 13 2 2" xfId="58192"/>
    <cellStyle name="Normal 2 30 2 2 13 3" xfId="58193"/>
    <cellStyle name="Normal 2 30 2 2 13 3 2" xfId="58194"/>
    <cellStyle name="Normal 2 30 2 2 13 4" xfId="58195"/>
    <cellStyle name="Normal 2 30 2 2 13 4 2" xfId="58196"/>
    <cellStyle name="Normal 2 30 2 2 13 5" xfId="58197"/>
    <cellStyle name="Normal 2 30 2 2 13 5 2" xfId="58198"/>
    <cellStyle name="Normal 2 30 2 2 13 6" xfId="58199"/>
    <cellStyle name="Normal 2 30 2 2 14" xfId="58200"/>
    <cellStyle name="Normal 2 30 2 2 14 2" xfId="58201"/>
    <cellStyle name="Normal 2 30 2 2 14 2 2" xfId="58202"/>
    <cellStyle name="Normal 2 30 2 2 14 3" xfId="58203"/>
    <cellStyle name="Normal 2 30 2 2 14 3 2" xfId="58204"/>
    <cellStyle name="Normal 2 30 2 2 14 4" xfId="58205"/>
    <cellStyle name="Normal 2 30 2 2 14 4 2" xfId="58206"/>
    <cellStyle name="Normal 2 30 2 2 14 5" xfId="58207"/>
    <cellStyle name="Normal 2 30 2 2 14 5 2" xfId="58208"/>
    <cellStyle name="Normal 2 30 2 2 14 6" xfId="58209"/>
    <cellStyle name="Normal 2 30 2 2 15" xfId="58210"/>
    <cellStyle name="Normal 2 30 2 2 15 2" xfId="58211"/>
    <cellStyle name="Normal 2 30 2 2 15 2 2" xfId="58212"/>
    <cellStyle name="Normal 2 30 2 2 15 3" xfId="58213"/>
    <cellStyle name="Normal 2 30 2 2 15 3 2" xfId="58214"/>
    <cellStyle name="Normal 2 30 2 2 15 4" xfId="58215"/>
    <cellStyle name="Normal 2 30 2 2 15 4 2" xfId="58216"/>
    <cellStyle name="Normal 2 30 2 2 15 5" xfId="58217"/>
    <cellStyle name="Normal 2 30 2 2 15 5 2" xfId="58218"/>
    <cellStyle name="Normal 2 30 2 2 15 6" xfId="58219"/>
    <cellStyle name="Normal 2 30 2 2 16" xfId="58220"/>
    <cellStyle name="Normal 2 30 2 2 16 2" xfId="58221"/>
    <cellStyle name="Normal 2 30 2 2 16 2 2" xfId="58222"/>
    <cellStyle name="Normal 2 30 2 2 16 3" xfId="58223"/>
    <cellStyle name="Normal 2 30 2 2 16 3 2" xfId="58224"/>
    <cellStyle name="Normal 2 30 2 2 16 4" xfId="58225"/>
    <cellStyle name="Normal 2 30 2 2 16 4 2" xfId="58226"/>
    <cellStyle name="Normal 2 30 2 2 16 5" xfId="58227"/>
    <cellStyle name="Normal 2 30 2 2 16 5 2" xfId="58228"/>
    <cellStyle name="Normal 2 30 2 2 16 6" xfId="58229"/>
    <cellStyle name="Normal 2 30 2 2 17" xfId="58230"/>
    <cellStyle name="Normal 2 30 2 2 17 2" xfId="58231"/>
    <cellStyle name="Normal 2 30 2 2 18" xfId="58232"/>
    <cellStyle name="Normal 2 30 2 2 18 2" xfId="58233"/>
    <cellStyle name="Normal 2 30 2 2 19" xfId="58234"/>
    <cellStyle name="Normal 2 30 2 2 19 2" xfId="58235"/>
    <cellStyle name="Normal 2 30 2 2 2" xfId="58236"/>
    <cellStyle name="Normal 2 30 2 2 2 10" xfId="58237"/>
    <cellStyle name="Normal 2 30 2 2 2 10 2" xfId="58238"/>
    <cellStyle name="Normal 2 30 2 2 2 11" xfId="58239"/>
    <cellStyle name="Normal 2 30 2 2 2 11 2" xfId="58240"/>
    <cellStyle name="Normal 2 30 2 2 2 12" xfId="58241"/>
    <cellStyle name="Normal 2 30 2 2 2 2" xfId="58242"/>
    <cellStyle name="Normal 2 30 2 2 2 2 2" xfId="58243"/>
    <cellStyle name="Normal 2 30 2 2 2 2 2 2" xfId="58244"/>
    <cellStyle name="Normal 2 30 2 2 2 2 3" xfId="58245"/>
    <cellStyle name="Normal 2 30 2 2 2 2 3 2" xfId="58246"/>
    <cellStyle name="Normal 2 30 2 2 2 2 4" xfId="58247"/>
    <cellStyle name="Normal 2 30 2 2 2 2 4 2" xfId="58248"/>
    <cellStyle name="Normal 2 30 2 2 2 2 5" xfId="58249"/>
    <cellStyle name="Normal 2 30 2 2 2 2 5 2" xfId="58250"/>
    <cellStyle name="Normal 2 30 2 2 2 2 6" xfId="58251"/>
    <cellStyle name="Normal 2 30 2 2 2 3" xfId="58252"/>
    <cellStyle name="Normal 2 30 2 2 2 3 2" xfId="58253"/>
    <cellStyle name="Normal 2 30 2 2 2 3 2 2" xfId="58254"/>
    <cellStyle name="Normal 2 30 2 2 2 3 3" xfId="58255"/>
    <cellStyle name="Normal 2 30 2 2 2 3 3 2" xfId="58256"/>
    <cellStyle name="Normal 2 30 2 2 2 3 4" xfId="58257"/>
    <cellStyle name="Normal 2 30 2 2 2 3 4 2" xfId="58258"/>
    <cellStyle name="Normal 2 30 2 2 2 3 5" xfId="58259"/>
    <cellStyle name="Normal 2 30 2 2 2 3 5 2" xfId="58260"/>
    <cellStyle name="Normal 2 30 2 2 2 3 6" xfId="58261"/>
    <cellStyle name="Normal 2 30 2 2 2 4" xfId="58262"/>
    <cellStyle name="Normal 2 30 2 2 2 4 2" xfId="58263"/>
    <cellStyle name="Normal 2 30 2 2 2 4 2 2" xfId="58264"/>
    <cellStyle name="Normal 2 30 2 2 2 4 3" xfId="58265"/>
    <cellStyle name="Normal 2 30 2 2 2 4 3 2" xfId="58266"/>
    <cellStyle name="Normal 2 30 2 2 2 4 4" xfId="58267"/>
    <cellStyle name="Normal 2 30 2 2 2 4 4 2" xfId="58268"/>
    <cellStyle name="Normal 2 30 2 2 2 4 5" xfId="58269"/>
    <cellStyle name="Normal 2 30 2 2 2 4 5 2" xfId="58270"/>
    <cellStyle name="Normal 2 30 2 2 2 4 6" xfId="58271"/>
    <cellStyle name="Normal 2 30 2 2 2 5" xfId="58272"/>
    <cellStyle name="Normal 2 30 2 2 2 5 2" xfId="58273"/>
    <cellStyle name="Normal 2 30 2 2 2 5 2 2" xfId="58274"/>
    <cellStyle name="Normal 2 30 2 2 2 5 3" xfId="58275"/>
    <cellStyle name="Normal 2 30 2 2 2 5 3 2" xfId="58276"/>
    <cellStyle name="Normal 2 30 2 2 2 5 4" xfId="58277"/>
    <cellStyle name="Normal 2 30 2 2 2 5 4 2" xfId="58278"/>
    <cellStyle name="Normal 2 30 2 2 2 5 5" xfId="58279"/>
    <cellStyle name="Normal 2 30 2 2 2 5 5 2" xfId="58280"/>
    <cellStyle name="Normal 2 30 2 2 2 5 6" xfId="58281"/>
    <cellStyle name="Normal 2 30 2 2 2 6" xfId="58282"/>
    <cellStyle name="Normal 2 30 2 2 2 6 2" xfId="58283"/>
    <cellStyle name="Normal 2 30 2 2 2 6 2 2" xfId="58284"/>
    <cellStyle name="Normal 2 30 2 2 2 6 3" xfId="58285"/>
    <cellStyle name="Normal 2 30 2 2 2 6 3 2" xfId="58286"/>
    <cellStyle name="Normal 2 30 2 2 2 6 4" xfId="58287"/>
    <cellStyle name="Normal 2 30 2 2 2 6 4 2" xfId="58288"/>
    <cellStyle name="Normal 2 30 2 2 2 6 5" xfId="58289"/>
    <cellStyle name="Normal 2 30 2 2 2 6 5 2" xfId="58290"/>
    <cellStyle name="Normal 2 30 2 2 2 6 6" xfId="58291"/>
    <cellStyle name="Normal 2 30 2 2 2 7" xfId="58292"/>
    <cellStyle name="Normal 2 30 2 2 2 7 2" xfId="58293"/>
    <cellStyle name="Normal 2 30 2 2 2 7 2 2" xfId="58294"/>
    <cellStyle name="Normal 2 30 2 2 2 7 3" xfId="58295"/>
    <cellStyle name="Normal 2 30 2 2 2 7 3 2" xfId="58296"/>
    <cellStyle name="Normal 2 30 2 2 2 7 4" xfId="58297"/>
    <cellStyle name="Normal 2 30 2 2 2 7 4 2" xfId="58298"/>
    <cellStyle name="Normal 2 30 2 2 2 7 5" xfId="58299"/>
    <cellStyle name="Normal 2 30 2 2 2 7 5 2" xfId="58300"/>
    <cellStyle name="Normal 2 30 2 2 2 7 6" xfId="58301"/>
    <cellStyle name="Normal 2 30 2 2 2 8" xfId="58302"/>
    <cellStyle name="Normal 2 30 2 2 2 8 2" xfId="58303"/>
    <cellStyle name="Normal 2 30 2 2 2 9" xfId="58304"/>
    <cellStyle name="Normal 2 30 2 2 2 9 2" xfId="58305"/>
    <cellStyle name="Normal 2 30 2 2 20" xfId="58306"/>
    <cellStyle name="Normal 2 30 2 2 20 2" xfId="58307"/>
    <cellStyle name="Normal 2 30 2 2 21" xfId="58308"/>
    <cellStyle name="Normal 2 30 2 2 3" xfId="58309"/>
    <cellStyle name="Normal 2 30 2 2 3 2" xfId="58310"/>
    <cellStyle name="Normal 2 30 2 2 3 2 2" xfId="58311"/>
    <cellStyle name="Normal 2 30 2 2 3 2 2 2" xfId="58312"/>
    <cellStyle name="Normal 2 30 2 2 3 2 3" xfId="58313"/>
    <cellStyle name="Normal 2 30 2 2 3 2 3 2" xfId="58314"/>
    <cellStyle name="Normal 2 30 2 2 3 2 4" xfId="58315"/>
    <cellStyle name="Normal 2 30 2 2 3 2 4 2" xfId="58316"/>
    <cellStyle name="Normal 2 30 2 2 3 2 5" xfId="58317"/>
    <cellStyle name="Normal 2 30 2 2 3 2 5 2" xfId="58318"/>
    <cellStyle name="Normal 2 30 2 2 3 2 6" xfId="58319"/>
    <cellStyle name="Normal 2 30 2 2 3 3" xfId="58320"/>
    <cellStyle name="Normal 2 30 2 2 3 3 2" xfId="58321"/>
    <cellStyle name="Normal 2 30 2 2 3 4" xfId="58322"/>
    <cellStyle name="Normal 2 30 2 2 3 4 2" xfId="58323"/>
    <cellStyle name="Normal 2 30 2 2 3 5" xfId="58324"/>
    <cellStyle name="Normal 2 30 2 2 3 5 2" xfId="58325"/>
    <cellStyle name="Normal 2 30 2 2 3 6" xfId="58326"/>
    <cellStyle name="Normal 2 30 2 2 3 6 2" xfId="58327"/>
    <cellStyle name="Normal 2 30 2 2 3 7" xfId="58328"/>
    <cellStyle name="Normal 2 30 2 2 4" xfId="58329"/>
    <cellStyle name="Normal 2 30 2 2 4 2" xfId="58330"/>
    <cellStyle name="Normal 2 30 2 2 4 2 2" xfId="58331"/>
    <cellStyle name="Normal 2 30 2 2 4 2 2 2" xfId="58332"/>
    <cellStyle name="Normal 2 30 2 2 4 2 3" xfId="58333"/>
    <cellStyle name="Normal 2 30 2 2 4 2 3 2" xfId="58334"/>
    <cellStyle name="Normal 2 30 2 2 4 2 4" xfId="58335"/>
    <cellStyle name="Normal 2 30 2 2 4 2 4 2" xfId="58336"/>
    <cellStyle name="Normal 2 30 2 2 4 2 5" xfId="58337"/>
    <cellStyle name="Normal 2 30 2 2 4 2 5 2" xfId="58338"/>
    <cellStyle name="Normal 2 30 2 2 4 2 6" xfId="58339"/>
    <cellStyle name="Normal 2 30 2 2 4 3" xfId="58340"/>
    <cellStyle name="Normal 2 30 2 2 4 3 2" xfId="58341"/>
    <cellStyle name="Normal 2 30 2 2 4 4" xfId="58342"/>
    <cellStyle name="Normal 2 30 2 2 4 4 2" xfId="58343"/>
    <cellStyle name="Normal 2 30 2 2 4 5" xfId="58344"/>
    <cellStyle name="Normal 2 30 2 2 4 5 2" xfId="58345"/>
    <cellStyle name="Normal 2 30 2 2 4 6" xfId="58346"/>
    <cellStyle name="Normal 2 30 2 2 4 6 2" xfId="58347"/>
    <cellStyle name="Normal 2 30 2 2 4 7" xfId="58348"/>
    <cellStyle name="Normal 2 30 2 2 5" xfId="58349"/>
    <cellStyle name="Normal 2 30 2 2 5 2" xfId="58350"/>
    <cellStyle name="Normal 2 30 2 2 5 2 2" xfId="58351"/>
    <cellStyle name="Normal 2 30 2 2 5 3" xfId="58352"/>
    <cellStyle name="Normal 2 30 2 2 5 3 2" xfId="58353"/>
    <cellStyle name="Normal 2 30 2 2 5 4" xfId="58354"/>
    <cellStyle name="Normal 2 30 2 2 5 4 2" xfId="58355"/>
    <cellStyle name="Normal 2 30 2 2 5 5" xfId="58356"/>
    <cellStyle name="Normal 2 30 2 2 5 5 2" xfId="58357"/>
    <cellStyle name="Normal 2 30 2 2 5 6" xfId="58358"/>
    <cellStyle name="Normal 2 30 2 2 6" xfId="58359"/>
    <cellStyle name="Normal 2 30 2 2 6 2" xfId="58360"/>
    <cellStyle name="Normal 2 30 2 2 6 2 2" xfId="58361"/>
    <cellStyle name="Normal 2 30 2 2 6 3" xfId="58362"/>
    <cellStyle name="Normal 2 30 2 2 6 3 2" xfId="58363"/>
    <cellStyle name="Normal 2 30 2 2 6 4" xfId="58364"/>
    <cellStyle name="Normal 2 30 2 2 6 4 2" xfId="58365"/>
    <cellStyle name="Normal 2 30 2 2 6 5" xfId="58366"/>
    <cellStyle name="Normal 2 30 2 2 6 5 2" xfId="58367"/>
    <cellStyle name="Normal 2 30 2 2 6 6" xfId="58368"/>
    <cellStyle name="Normal 2 30 2 2 7" xfId="58369"/>
    <cellStyle name="Normal 2 30 2 2 7 2" xfId="58370"/>
    <cellStyle name="Normal 2 30 2 2 7 2 2" xfId="58371"/>
    <cellStyle name="Normal 2 30 2 2 7 3" xfId="58372"/>
    <cellStyle name="Normal 2 30 2 2 7 3 2" xfId="58373"/>
    <cellStyle name="Normal 2 30 2 2 7 4" xfId="58374"/>
    <cellStyle name="Normal 2 30 2 2 7 4 2" xfId="58375"/>
    <cellStyle name="Normal 2 30 2 2 7 5" xfId="58376"/>
    <cellStyle name="Normal 2 30 2 2 7 5 2" xfId="58377"/>
    <cellStyle name="Normal 2 30 2 2 7 6" xfId="58378"/>
    <cellStyle name="Normal 2 30 2 2 8" xfId="58379"/>
    <cellStyle name="Normal 2 30 2 2 8 2" xfId="58380"/>
    <cellStyle name="Normal 2 30 2 2 8 2 2" xfId="58381"/>
    <cellStyle name="Normal 2 30 2 2 8 3" xfId="58382"/>
    <cellStyle name="Normal 2 30 2 2 8 3 2" xfId="58383"/>
    <cellStyle name="Normal 2 30 2 2 8 4" xfId="58384"/>
    <cellStyle name="Normal 2 30 2 2 8 4 2" xfId="58385"/>
    <cellStyle name="Normal 2 30 2 2 8 5" xfId="58386"/>
    <cellStyle name="Normal 2 30 2 2 8 5 2" xfId="58387"/>
    <cellStyle name="Normal 2 30 2 2 8 6" xfId="58388"/>
    <cellStyle name="Normal 2 30 2 2 9" xfId="58389"/>
    <cellStyle name="Normal 2 30 2 2 9 2" xfId="58390"/>
    <cellStyle name="Normal 2 30 2 2 9 2 2" xfId="58391"/>
    <cellStyle name="Normal 2 30 2 2 9 3" xfId="58392"/>
    <cellStyle name="Normal 2 30 2 2 9 3 2" xfId="58393"/>
    <cellStyle name="Normal 2 30 2 2 9 4" xfId="58394"/>
    <cellStyle name="Normal 2 30 2 2 9 4 2" xfId="58395"/>
    <cellStyle name="Normal 2 30 2 2 9 5" xfId="58396"/>
    <cellStyle name="Normal 2 30 2 2 9 5 2" xfId="58397"/>
    <cellStyle name="Normal 2 30 2 2 9 6" xfId="58398"/>
    <cellStyle name="Normal 2 30 2 20" xfId="58399"/>
    <cellStyle name="Normal 2 30 2 20 2" xfId="58400"/>
    <cellStyle name="Normal 2 30 2 21" xfId="58401"/>
    <cellStyle name="Normal 2 30 2 21 2" xfId="58402"/>
    <cellStyle name="Normal 2 30 2 22" xfId="58403"/>
    <cellStyle name="Normal 2 30 2 22 2" xfId="58404"/>
    <cellStyle name="Normal 2 30 2 23" xfId="58405"/>
    <cellStyle name="Normal 2 30 2 23 2" xfId="58406"/>
    <cellStyle name="Normal 2 30 2 24" xfId="58407"/>
    <cellStyle name="Normal 2 30 2 3" xfId="58408"/>
    <cellStyle name="Normal 2 30 2 3 10" xfId="58409"/>
    <cellStyle name="Normal 2 30 2 3 10 2" xfId="58410"/>
    <cellStyle name="Normal 2 30 2 3 10 2 2" xfId="58411"/>
    <cellStyle name="Normal 2 30 2 3 10 3" xfId="58412"/>
    <cellStyle name="Normal 2 30 2 3 10 3 2" xfId="58413"/>
    <cellStyle name="Normal 2 30 2 3 10 4" xfId="58414"/>
    <cellStyle name="Normal 2 30 2 3 10 4 2" xfId="58415"/>
    <cellStyle name="Normal 2 30 2 3 10 5" xfId="58416"/>
    <cellStyle name="Normal 2 30 2 3 10 5 2" xfId="58417"/>
    <cellStyle name="Normal 2 30 2 3 10 6" xfId="58418"/>
    <cellStyle name="Normal 2 30 2 3 11" xfId="58419"/>
    <cellStyle name="Normal 2 30 2 3 11 2" xfId="58420"/>
    <cellStyle name="Normal 2 30 2 3 11 2 2" xfId="58421"/>
    <cellStyle name="Normal 2 30 2 3 11 3" xfId="58422"/>
    <cellStyle name="Normal 2 30 2 3 11 3 2" xfId="58423"/>
    <cellStyle name="Normal 2 30 2 3 11 4" xfId="58424"/>
    <cellStyle name="Normal 2 30 2 3 11 4 2" xfId="58425"/>
    <cellStyle name="Normal 2 30 2 3 11 5" xfId="58426"/>
    <cellStyle name="Normal 2 30 2 3 11 5 2" xfId="58427"/>
    <cellStyle name="Normal 2 30 2 3 11 6" xfId="58428"/>
    <cellStyle name="Normal 2 30 2 3 12" xfId="58429"/>
    <cellStyle name="Normal 2 30 2 3 12 2" xfId="58430"/>
    <cellStyle name="Normal 2 30 2 3 12 2 2" xfId="58431"/>
    <cellStyle name="Normal 2 30 2 3 12 3" xfId="58432"/>
    <cellStyle name="Normal 2 30 2 3 12 3 2" xfId="58433"/>
    <cellStyle name="Normal 2 30 2 3 12 4" xfId="58434"/>
    <cellStyle name="Normal 2 30 2 3 12 4 2" xfId="58435"/>
    <cellStyle name="Normal 2 30 2 3 12 5" xfId="58436"/>
    <cellStyle name="Normal 2 30 2 3 12 5 2" xfId="58437"/>
    <cellStyle name="Normal 2 30 2 3 12 6" xfId="58438"/>
    <cellStyle name="Normal 2 30 2 3 13" xfId="58439"/>
    <cellStyle name="Normal 2 30 2 3 13 2" xfId="58440"/>
    <cellStyle name="Normal 2 30 2 3 13 2 2" xfId="58441"/>
    <cellStyle name="Normal 2 30 2 3 13 3" xfId="58442"/>
    <cellStyle name="Normal 2 30 2 3 13 3 2" xfId="58443"/>
    <cellStyle name="Normal 2 30 2 3 13 4" xfId="58444"/>
    <cellStyle name="Normal 2 30 2 3 13 4 2" xfId="58445"/>
    <cellStyle name="Normal 2 30 2 3 13 5" xfId="58446"/>
    <cellStyle name="Normal 2 30 2 3 13 5 2" xfId="58447"/>
    <cellStyle name="Normal 2 30 2 3 13 6" xfId="58448"/>
    <cellStyle name="Normal 2 30 2 3 14" xfId="58449"/>
    <cellStyle name="Normal 2 30 2 3 14 2" xfId="58450"/>
    <cellStyle name="Normal 2 30 2 3 14 2 2" xfId="58451"/>
    <cellStyle name="Normal 2 30 2 3 14 3" xfId="58452"/>
    <cellStyle name="Normal 2 30 2 3 14 3 2" xfId="58453"/>
    <cellStyle name="Normal 2 30 2 3 14 4" xfId="58454"/>
    <cellStyle name="Normal 2 30 2 3 14 4 2" xfId="58455"/>
    <cellStyle name="Normal 2 30 2 3 14 5" xfId="58456"/>
    <cellStyle name="Normal 2 30 2 3 14 5 2" xfId="58457"/>
    <cellStyle name="Normal 2 30 2 3 14 6" xfId="58458"/>
    <cellStyle name="Normal 2 30 2 3 15" xfId="58459"/>
    <cellStyle name="Normal 2 30 2 3 15 2" xfId="58460"/>
    <cellStyle name="Normal 2 30 2 3 15 2 2" xfId="58461"/>
    <cellStyle name="Normal 2 30 2 3 15 3" xfId="58462"/>
    <cellStyle name="Normal 2 30 2 3 15 3 2" xfId="58463"/>
    <cellStyle name="Normal 2 30 2 3 15 4" xfId="58464"/>
    <cellStyle name="Normal 2 30 2 3 15 4 2" xfId="58465"/>
    <cellStyle name="Normal 2 30 2 3 15 5" xfId="58466"/>
    <cellStyle name="Normal 2 30 2 3 15 5 2" xfId="58467"/>
    <cellStyle name="Normal 2 30 2 3 15 6" xfId="58468"/>
    <cellStyle name="Normal 2 30 2 3 16" xfId="58469"/>
    <cellStyle name="Normal 2 30 2 3 16 2" xfId="58470"/>
    <cellStyle name="Normal 2 30 2 3 16 2 2" xfId="58471"/>
    <cellStyle name="Normal 2 30 2 3 16 3" xfId="58472"/>
    <cellStyle name="Normal 2 30 2 3 16 3 2" xfId="58473"/>
    <cellStyle name="Normal 2 30 2 3 16 4" xfId="58474"/>
    <cellStyle name="Normal 2 30 2 3 16 4 2" xfId="58475"/>
    <cellStyle name="Normal 2 30 2 3 16 5" xfId="58476"/>
    <cellStyle name="Normal 2 30 2 3 16 5 2" xfId="58477"/>
    <cellStyle name="Normal 2 30 2 3 16 6" xfId="58478"/>
    <cellStyle name="Normal 2 30 2 3 17" xfId="58479"/>
    <cellStyle name="Normal 2 30 2 3 17 2" xfId="58480"/>
    <cellStyle name="Normal 2 30 2 3 18" xfId="58481"/>
    <cellStyle name="Normal 2 30 2 3 18 2" xfId="58482"/>
    <cellStyle name="Normal 2 30 2 3 19" xfId="58483"/>
    <cellStyle name="Normal 2 30 2 3 19 2" xfId="58484"/>
    <cellStyle name="Normal 2 30 2 3 2" xfId="58485"/>
    <cellStyle name="Normal 2 30 2 3 2 10" xfId="58486"/>
    <cellStyle name="Normal 2 30 2 3 2 10 2" xfId="58487"/>
    <cellStyle name="Normal 2 30 2 3 2 11" xfId="58488"/>
    <cellStyle name="Normal 2 30 2 3 2 11 2" xfId="58489"/>
    <cellStyle name="Normal 2 30 2 3 2 12" xfId="58490"/>
    <cellStyle name="Normal 2 30 2 3 2 2" xfId="58491"/>
    <cellStyle name="Normal 2 30 2 3 2 2 2" xfId="58492"/>
    <cellStyle name="Normal 2 30 2 3 2 2 2 2" xfId="58493"/>
    <cellStyle name="Normal 2 30 2 3 2 2 3" xfId="58494"/>
    <cellStyle name="Normal 2 30 2 3 2 2 3 2" xfId="58495"/>
    <cellStyle name="Normal 2 30 2 3 2 2 4" xfId="58496"/>
    <cellStyle name="Normal 2 30 2 3 2 2 4 2" xfId="58497"/>
    <cellStyle name="Normal 2 30 2 3 2 2 5" xfId="58498"/>
    <cellStyle name="Normal 2 30 2 3 2 2 5 2" xfId="58499"/>
    <cellStyle name="Normal 2 30 2 3 2 2 6" xfId="58500"/>
    <cellStyle name="Normal 2 30 2 3 2 3" xfId="58501"/>
    <cellStyle name="Normal 2 30 2 3 2 3 2" xfId="58502"/>
    <cellStyle name="Normal 2 30 2 3 2 3 2 2" xfId="58503"/>
    <cellStyle name="Normal 2 30 2 3 2 3 3" xfId="58504"/>
    <cellStyle name="Normal 2 30 2 3 2 3 3 2" xfId="58505"/>
    <cellStyle name="Normal 2 30 2 3 2 3 4" xfId="58506"/>
    <cellStyle name="Normal 2 30 2 3 2 3 4 2" xfId="58507"/>
    <cellStyle name="Normal 2 30 2 3 2 3 5" xfId="58508"/>
    <cellStyle name="Normal 2 30 2 3 2 3 5 2" xfId="58509"/>
    <cellStyle name="Normal 2 30 2 3 2 3 6" xfId="58510"/>
    <cellStyle name="Normal 2 30 2 3 2 4" xfId="58511"/>
    <cellStyle name="Normal 2 30 2 3 2 4 2" xfId="58512"/>
    <cellStyle name="Normal 2 30 2 3 2 4 2 2" xfId="58513"/>
    <cellStyle name="Normal 2 30 2 3 2 4 3" xfId="58514"/>
    <cellStyle name="Normal 2 30 2 3 2 4 3 2" xfId="58515"/>
    <cellStyle name="Normal 2 30 2 3 2 4 4" xfId="58516"/>
    <cellStyle name="Normal 2 30 2 3 2 4 4 2" xfId="58517"/>
    <cellStyle name="Normal 2 30 2 3 2 4 5" xfId="58518"/>
    <cellStyle name="Normal 2 30 2 3 2 4 5 2" xfId="58519"/>
    <cellStyle name="Normal 2 30 2 3 2 4 6" xfId="58520"/>
    <cellStyle name="Normal 2 30 2 3 2 5" xfId="58521"/>
    <cellStyle name="Normal 2 30 2 3 2 5 2" xfId="58522"/>
    <cellStyle name="Normal 2 30 2 3 2 5 2 2" xfId="58523"/>
    <cellStyle name="Normal 2 30 2 3 2 5 3" xfId="58524"/>
    <cellStyle name="Normal 2 30 2 3 2 5 3 2" xfId="58525"/>
    <cellStyle name="Normal 2 30 2 3 2 5 4" xfId="58526"/>
    <cellStyle name="Normal 2 30 2 3 2 5 4 2" xfId="58527"/>
    <cellStyle name="Normal 2 30 2 3 2 5 5" xfId="58528"/>
    <cellStyle name="Normal 2 30 2 3 2 5 5 2" xfId="58529"/>
    <cellStyle name="Normal 2 30 2 3 2 5 6" xfId="58530"/>
    <cellStyle name="Normal 2 30 2 3 2 6" xfId="58531"/>
    <cellStyle name="Normal 2 30 2 3 2 6 2" xfId="58532"/>
    <cellStyle name="Normal 2 30 2 3 2 6 2 2" xfId="58533"/>
    <cellStyle name="Normal 2 30 2 3 2 6 3" xfId="58534"/>
    <cellStyle name="Normal 2 30 2 3 2 6 3 2" xfId="58535"/>
    <cellStyle name="Normal 2 30 2 3 2 6 4" xfId="58536"/>
    <cellStyle name="Normal 2 30 2 3 2 6 4 2" xfId="58537"/>
    <cellStyle name="Normal 2 30 2 3 2 6 5" xfId="58538"/>
    <cellStyle name="Normal 2 30 2 3 2 6 5 2" xfId="58539"/>
    <cellStyle name="Normal 2 30 2 3 2 6 6" xfId="58540"/>
    <cellStyle name="Normal 2 30 2 3 2 7" xfId="58541"/>
    <cellStyle name="Normal 2 30 2 3 2 7 2" xfId="58542"/>
    <cellStyle name="Normal 2 30 2 3 2 7 2 2" xfId="58543"/>
    <cellStyle name="Normal 2 30 2 3 2 7 3" xfId="58544"/>
    <cellStyle name="Normal 2 30 2 3 2 7 3 2" xfId="58545"/>
    <cellStyle name="Normal 2 30 2 3 2 7 4" xfId="58546"/>
    <cellStyle name="Normal 2 30 2 3 2 7 4 2" xfId="58547"/>
    <cellStyle name="Normal 2 30 2 3 2 7 5" xfId="58548"/>
    <cellStyle name="Normal 2 30 2 3 2 7 5 2" xfId="58549"/>
    <cellStyle name="Normal 2 30 2 3 2 7 6" xfId="58550"/>
    <cellStyle name="Normal 2 30 2 3 2 8" xfId="58551"/>
    <cellStyle name="Normal 2 30 2 3 2 8 2" xfId="58552"/>
    <cellStyle name="Normal 2 30 2 3 2 9" xfId="58553"/>
    <cellStyle name="Normal 2 30 2 3 2 9 2" xfId="58554"/>
    <cellStyle name="Normal 2 30 2 3 20" xfId="58555"/>
    <cellStyle name="Normal 2 30 2 3 20 2" xfId="58556"/>
    <cellStyle name="Normal 2 30 2 3 21" xfId="58557"/>
    <cellStyle name="Normal 2 30 2 3 3" xfId="58558"/>
    <cellStyle name="Normal 2 30 2 3 3 2" xfId="58559"/>
    <cellStyle name="Normal 2 30 2 3 3 2 2" xfId="58560"/>
    <cellStyle name="Normal 2 30 2 3 3 2 2 2" xfId="58561"/>
    <cellStyle name="Normal 2 30 2 3 3 2 3" xfId="58562"/>
    <cellStyle name="Normal 2 30 2 3 3 2 3 2" xfId="58563"/>
    <cellStyle name="Normal 2 30 2 3 3 2 4" xfId="58564"/>
    <cellStyle name="Normal 2 30 2 3 3 2 4 2" xfId="58565"/>
    <cellStyle name="Normal 2 30 2 3 3 2 5" xfId="58566"/>
    <cellStyle name="Normal 2 30 2 3 3 2 5 2" xfId="58567"/>
    <cellStyle name="Normal 2 30 2 3 3 2 6" xfId="58568"/>
    <cellStyle name="Normal 2 30 2 3 3 3" xfId="58569"/>
    <cellStyle name="Normal 2 30 2 3 3 3 2" xfId="58570"/>
    <cellStyle name="Normal 2 30 2 3 3 4" xfId="58571"/>
    <cellStyle name="Normal 2 30 2 3 3 4 2" xfId="58572"/>
    <cellStyle name="Normal 2 30 2 3 3 5" xfId="58573"/>
    <cellStyle name="Normal 2 30 2 3 3 5 2" xfId="58574"/>
    <cellStyle name="Normal 2 30 2 3 3 6" xfId="58575"/>
    <cellStyle name="Normal 2 30 2 3 3 6 2" xfId="58576"/>
    <cellStyle name="Normal 2 30 2 3 3 7" xfId="58577"/>
    <cellStyle name="Normal 2 30 2 3 4" xfId="58578"/>
    <cellStyle name="Normal 2 30 2 3 4 2" xfId="58579"/>
    <cellStyle name="Normal 2 30 2 3 4 2 2" xfId="58580"/>
    <cellStyle name="Normal 2 30 2 3 4 2 2 2" xfId="58581"/>
    <cellStyle name="Normal 2 30 2 3 4 2 3" xfId="58582"/>
    <cellStyle name="Normal 2 30 2 3 4 2 3 2" xfId="58583"/>
    <cellStyle name="Normal 2 30 2 3 4 2 4" xfId="58584"/>
    <cellStyle name="Normal 2 30 2 3 4 2 4 2" xfId="58585"/>
    <cellStyle name="Normal 2 30 2 3 4 2 5" xfId="58586"/>
    <cellStyle name="Normal 2 30 2 3 4 2 5 2" xfId="58587"/>
    <cellStyle name="Normal 2 30 2 3 4 2 6" xfId="58588"/>
    <cellStyle name="Normal 2 30 2 3 4 3" xfId="58589"/>
    <cellStyle name="Normal 2 30 2 3 4 3 2" xfId="58590"/>
    <cellStyle name="Normal 2 30 2 3 4 4" xfId="58591"/>
    <cellStyle name="Normal 2 30 2 3 4 4 2" xfId="58592"/>
    <cellStyle name="Normal 2 30 2 3 4 5" xfId="58593"/>
    <cellStyle name="Normal 2 30 2 3 4 5 2" xfId="58594"/>
    <cellStyle name="Normal 2 30 2 3 4 6" xfId="58595"/>
    <cellStyle name="Normal 2 30 2 3 4 6 2" xfId="58596"/>
    <cellStyle name="Normal 2 30 2 3 4 7" xfId="58597"/>
    <cellStyle name="Normal 2 30 2 3 5" xfId="58598"/>
    <cellStyle name="Normal 2 30 2 3 5 2" xfId="58599"/>
    <cellStyle name="Normal 2 30 2 3 5 2 2" xfId="58600"/>
    <cellStyle name="Normal 2 30 2 3 5 3" xfId="58601"/>
    <cellStyle name="Normal 2 30 2 3 5 3 2" xfId="58602"/>
    <cellStyle name="Normal 2 30 2 3 5 4" xfId="58603"/>
    <cellStyle name="Normal 2 30 2 3 5 4 2" xfId="58604"/>
    <cellStyle name="Normal 2 30 2 3 5 5" xfId="58605"/>
    <cellStyle name="Normal 2 30 2 3 5 5 2" xfId="58606"/>
    <cellStyle name="Normal 2 30 2 3 5 6" xfId="58607"/>
    <cellStyle name="Normal 2 30 2 3 6" xfId="58608"/>
    <cellStyle name="Normal 2 30 2 3 6 2" xfId="58609"/>
    <cellStyle name="Normal 2 30 2 3 6 2 2" xfId="58610"/>
    <cellStyle name="Normal 2 30 2 3 6 3" xfId="58611"/>
    <cellStyle name="Normal 2 30 2 3 6 3 2" xfId="58612"/>
    <cellStyle name="Normal 2 30 2 3 6 4" xfId="58613"/>
    <cellStyle name="Normal 2 30 2 3 6 4 2" xfId="58614"/>
    <cellStyle name="Normal 2 30 2 3 6 5" xfId="58615"/>
    <cellStyle name="Normal 2 30 2 3 6 5 2" xfId="58616"/>
    <cellStyle name="Normal 2 30 2 3 6 6" xfId="58617"/>
    <cellStyle name="Normal 2 30 2 3 7" xfId="58618"/>
    <cellStyle name="Normal 2 30 2 3 7 2" xfId="58619"/>
    <cellStyle name="Normal 2 30 2 3 7 2 2" xfId="58620"/>
    <cellStyle name="Normal 2 30 2 3 7 3" xfId="58621"/>
    <cellStyle name="Normal 2 30 2 3 7 3 2" xfId="58622"/>
    <cellStyle name="Normal 2 30 2 3 7 4" xfId="58623"/>
    <cellStyle name="Normal 2 30 2 3 7 4 2" xfId="58624"/>
    <cellStyle name="Normal 2 30 2 3 7 5" xfId="58625"/>
    <cellStyle name="Normal 2 30 2 3 7 5 2" xfId="58626"/>
    <cellStyle name="Normal 2 30 2 3 7 6" xfId="58627"/>
    <cellStyle name="Normal 2 30 2 3 8" xfId="58628"/>
    <cellStyle name="Normal 2 30 2 3 8 2" xfId="58629"/>
    <cellStyle name="Normal 2 30 2 3 8 2 2" xfId="58630"/>
    <cellStyle name="Normal 2 30 2 3 8 3" xfId="58631"/>
    <cellStyle name="Normal 2 30 2 3 8 3 2" xfId="58632"/>
    <cellStyle name="Normal 2 30 2 3 8 4" xfId="58633"/>
    <cellStyle name="Normal 2 30 2 3 8 4 2" xfId="58634"/>
    <cellStyle name="Normal 2 30 2 3 8 5" xfId="58635"/>
    <cellStyle name="Normal 2 30 2 3 8 5 2" xfId="58636"/>
    <cellStyle name="Normal 2 30 2 3 8 6" xfId="58637"/>
    <cellStyle name="Normal 2 30 2 3 9" xfId="58638"/>
    <cellStyle name="Normal 2 30 2 3 9 2" xfId="58639"/>
    <cellStyle name="Normal 2 30 2 3 9 2 2" xfId="58640"/>
    <cellStyle name="Normal 2 30 2 3 9 3" xfId="58641"/>
    <cellStyle name="Normal 2 30 2 3 9 3 2" xfId="58642"/>
    <cellStyle name="Normal 2 30 2 3 9 4" xfId="58643"/>
    <cellStyle name="Normal 2 30 2 3 9 4 2" xfId="58644"/>
    <cellStyle name="Normal 2 30 2 3 9 5" xfId="58645"/>
    <cellStyle name="Normal 2 30 2 3 9 5 2" xfId="58646"/>
    <cellStyle name="Normal 2 30 2 3 9 6" xfId="58647"/>
    <cellStyle name="Normal 2 30 2 4" xfId="58648"/>
    <cellStyle name="Normal 2 30 2 4 10" xfId="58649"/>
    <cellStyle name="Normal 2 30 2 4 10 2" xfId="58650"/>
    <cellStyle name="Normal 2 30 2 4 10 2 2" xfId="58651"/>
    <cellStyle name="Normal 2 30 2 4 10 3" xfId="58652"/>
    <cellStyle name="Normal 2 30 2 4 10 3 2" xfId="58653"/>
    <cellStyle name="Normal 2 30 2 4 10 4" xfId="58654"/>
    <cellStyle name="Normal 2 30 2 4 10 4 2" xfId="58655"/>
    <cellStyle name="Normal 2 30 2 4 10 5" xfId="58656"/>
    <cellStyle name="Normal 2 30 2 4 10 5 2" xfId="58657"/>
    <cellStyle name="Normal 2 30 2 4 10 6" xfId="58658"/>
    <cellStyle name="Normal 2 30 2 4 11" xfId="58659"/>
    <cellStyle name="Normal 2 30 2 4 11 2" xfId="58660"/>
    <cellStyle name="Normal 2 30 2 4 11 2 2" xfId="58661"/>
    <cellStyle name="Normal 2 30 2 4 11 3" xfId="58662"/>
    <cellStyle name="Normal 2 30 2 4 11 3 2" xfId="58663"/>
    <cellStyle name="Normal 2 30 2 4 11 4" xfId="58664"/>
    <cellStyle name="Normal 2 30 2 4 11 4 2" xfId="58665"/>
    <cellStyle name="Normal 2 30 2 4 11 5" xfId="58666"/>
    <cellStyle name="Normal 2 30 2 4 11 5 2" xfId="58667"/>
    <cellStyle name="Normal 2 30 2 4 11 6" xfId="58668"/>
    <cellStyle name="Normal 2 30 2 4 12" xfId="58669"/>
    <cellStyle name="Normal 2 30 2 4 12 2" xfId="58670"/>
    <cellStyle name="Normal 2 30 2 4 12 2 2" xfId="58671"/>
    <cellStyle name="Normal 2 30 2 4 12 3" xfId="58672"/>
    <cellStyle name="Normal 2 30 2 4 12 3 2" xfId="58673"/>
    <cellStyle name="Normal 2 30 2 4 12 4" xfId="58674"/>
    <cellStyle name="Normal 2 30 2 4 12 4 2" xfId="58675"/>
    <cellStyle name="Normal 2 30 2 4 12 5" xfId="58676"/>
    <cellStyle name="Normal 2 30 2 4 12 5 2" xfId="58677"/>
    <cellStyle name="Normal 2 30 2 4 12 6" xfId="58678"/>
    <cellStyle name="Normal 2 30 2 4 13" xfId="58679"/>
    <cellStyle name="Normal 2 30 2 4 13 2" xfId="58680"/>
    <cellStyle name="Normal 2 30 2 4 13 2 2" xfId="58681"/>
    <cellStyle name="Normal 2 30 2 4 13 3" xfId="58682"/>
    <cellStyle name="Normal 2 30 2 4 13 3 2" xfId="58683"/>
    <cellStyle name="Normal 2 30 2 4 13 4" xfId="58684"/>
    <cellStyle name="Normal 2 30 2 4 13 4 2" xfId="58685"/>
    <cellStyle name="Normal 2 30 2 4 13 5" xfId="58686"/>
    <cellStyle name="Normal 2 30 2 4 13 5 2" xfId="58687"/>
    <cellStyle name="Normal 2 30 2 4 13 6" xfId="58688"/>
    <cellStyle name="Normal 2 30 2 4 14" xfId="58689"/>
    <cellStyle name="Normal 2 30 2 4 14 2" xfId="58690"/>
    <cellStyle name="Normal 2 30 2 4 14 2 2" xfId="58691"/>
    <cellStyle name="Normal 2 30 2 4 14 3" xfId="58692"/>
    <cellStyle name="Normal 2 30 2 4 14 3 2" xfId="58693"/>
    <cellStyle name="Normal 2 30 2 4 14 4" xfId="58694"/>
    <cellStyle name="Normal 2 30 2 4 14 4 2" xfId="58695"/>
    <cellStyle name="Normal 2 30 2 4 14 5" xfId="58696"/>
    <cellStyle name="Normal 2 30 2 4 14 5 2" xfId="58697"/>
    <cellStyle name="Normal 2 30 2 4 14 6" xfId="58698"/>
    <cellStyle name="Normal 2 30 2 4 15" xfId="58699"/>
    <cellStyle name="Normal 2 30 2 4 15 2" xfId="58700"/>
    <cellStyle name="Normal 2 30 2 4 15 2 2" xfId="58701"/>
    <cellStyle name="Normal 2 30 2 4 15 3" xfId="58702"/>
    <cellStyle name="Normal 2 30 2 4 15 3 2" xfId="58703"/>
    <cellStyle name="Normal 2 30 2 4 15 4" xfId="58704"/>
    <cellStyle name="Normal 2 30 2 4 15 4 2" xfId="58705"/>
    <cellStyle name="Normal 2 30 2 4 15 5" xfId="58706"/>
    <cellStyle name="Normal 2 30 2 4 15 5 2" xfId="58707"/>
    <cellStyle name="Normal 2 30 2 4 15 6" xfId="58708"/>
    <cellStyle name="Normal 2 30 2 4 16" xfId="58709"/>
    <cellStyle name="Normal 2 30 2 4 16 2" xfId="58710"/>
    <cellStyle name="Normal 2 30 2 4 16 2 2" xfId="58711"/>
    <cellStyle name="Normal 2 30 2 4 16 3" xfId="58712"/>
    <cellStyle name="Normal 2 30 2 4 16 3 2" xfId="58713"/>
    <cellStyle name="Normal 2 30 2 4 16 4" xfId="58714"/>
    <cellStyle name="Normal 2 30 2 4 16 4 2" xfId="58715"/>
    <cellStyle name="Normal 2 30 2 4 16 5" xfId="58716"/>
    <cellStyle name="Normal 2 30 2 4 16 5 2" xfId="58717"/>
    <cellStyle name="Normal 2 30 2 4 16 6" xfId="58718"/>
    <cellStyle name="Normal 2 30 2 4 17" xfId="58719"/>
    <cellStyle name="Normal 2 30 2 4 17 2" xfId="58720"/>
    <cellStyle name="Normal 2 30 2 4 18" xfId="58721"/>
    <cellStyle name="Normal 2 30 2 4 18 2" xfId="58722"/>
    <cellStyle name="Normal 2 30 2 4 19" xfId="58723"/>
    <cellStyle name="Normal 2 30 2 4 19 2" xfId="58724"/>
    <cellStyle name="Normal 2 30 2 4 2" xfId="58725"/>
    <cellStyle name="Normal 2 30 2 4 2 10" xfId="58726"/>
    <cellStyle name="Normal 2 30 2 4 2 10 2" xfId="58727"/>
    <cellStyle name="Normal 2 30 2 4 2 11" xfId="58728"/>
    <cellStyle name="Normal 2 30 2 4 2 11 2" xfId="58729"/>
    <cellStyle name="Normal 2 30 2 4 2 12" xfId="58730"/>
    <cellStyle name="Normal 2 30 2 4 2 2" xfId="58731"/>
    <cellStyle name="Normal 2 30 2 4 2 2 2" xfId="58732"/>
    <cellStyle name="Normal 2 30 2 4 2 2 2 2" xfId="58733"/>
    <cellStyle name="Normal 2 30 2 4 2 2 3" xfId="58734"/>
    <cellStyle name="Normal 2 30 2 4 2 2 3 2" xfId="58735"/>
    <cellStyle name="Normal 2 30 2 4 2 2 4" xfId="58736"/>
    <cellStyle name="Normal 2 30 2 4 2 2 4 2" xfId="58737"/>
    <cellStyle name="Normal 2 30 2 4 2 2 5" xfId="58738"/>
    <cellStyle name="Normal 2 30 2 4 2 2 5 2" xfId="58739"/>
    <cellStyle name="Normal 2 30 2 4 2 2 6" xfId="58740"/>
    <cellStyle name="Normal 2 30 2 4 2 3" xfId="58741"/>
    <cellStyle name="Normal 2 30 2 4 2 3 2" xfId="58742"/>
    <cellStyle name="Normal 2 30 2 4 2 3 2 2" xfId="58743"/>
    <cellStyle name="Normal 2 30 2 4 2 3 3" xfId="58744"/>
    <cellStyle name="Normal 2 30 2 4 2 3 3 2" xfId="58745"/>
    <cellStyle name="Normal 2 30 2 4 2 3 4" xfId="58746"/>
    <cellStyle name="Normal 2 30 2 4 2 3 4 2" xfId="58747"/>
    <cellStyle name="Normal 2 30 2 4 2 3 5" xfId="58748"/>
    <cellStyle name="Normal 2 30 2 4 2 3 5 2" xfId="58749"/>
    <cellStyle name="Normal 2 30 2 4 2 3 6" xfId="58750"/>
    <cellStyle name="Normal 2 30 2 4 2 4" xfId="58751"/>
    <cellStyle name="Normal 2 30 2 4 2 4 2" xfId="58752"/>
    <cellStyle name="Normal 2 30 2 4 2 4 2 2" xfId="58753"/>
    <cellStyle name="Normal 2 30 2 4 2 4 3" xfId="58754"/>
    <cellStyle name="Normal 2 30 2 4 2 4 3 2" xfId="58755"/>
    <cellStyle name="Normal 2 30 2 4 2 4 4" xfId="58756"/>
    <cellStyle name="Normal 2 30 2 4 2 4 4 2" xfId="58757"/>
    <cellStyle name="Normal 2 30 2 4 2 4 5" xfId="58758"/>
    <cellStyle name="Normal 2 30 2 4 2 4 5 2" xfId="58759"/>
    <cellStyle name="Normal 2 30 2 4 2 4 6" xfId="58760"/>
    <cellStyle name="Normal 2 30 2 4 2 5" xfId="58761"/>
    <cellStyle name="Normal 2 30 2 4 2 5 2" xfId="58762"/>
    <cellStyle name="Normal 2 30 2 4 2 5 2 2" xfId="58763"/>
    <cellStyle name="Normal 2 30 2 4 2 5 3" xfId="58764"/>
    <cellStyle name="Normal 2 30 2 4 2 5 3 2" xfId="58765"/>
    <cellStyle name="Normal 2 30 2 4 2 5 4" xfId="58766"/>
    <cellStyle name="Normal 2 30 2 4 2 5 4 2" xfId="58767"/>
    <cellStyle name="Normal 2 30 2 4 2 5 5" xfId="58768"/>
    <cellStyle name="Normal 2 30 2 4 2 5 5 2" xfId="58769"/>
    <cellStyle name="Normal 2 30 2 4 2 5 6" xfId="58770"/>
    <cellStyle name="Normal 2 30 2 4 2 6" xfId="58771"/>
    <cellStyle name="Normal 2 30 2 4 2 6 2" xfId="58772"/>
    <cellStyle name="Normal 2 30 2 4 2 6 2 2" xfId="58773"/>
    <cellStyle name="Normal 2 30 2 4 2 6 3" xfId="58774"/>
    <cellStyle name="Normal 2 30 2 4 2 6 3 2" xfId="58775"/>
    <cellStyle name="Normal 2 30 2 4 2 6 4" xfId="58776"/>
    <cellStyle name="Normal 2 30 2 4 2 6 4 2" xfId="58777"/>
    <cellStyle name="Normal 2 30 2 4 2 6 5" xfId="58778"/>
    <cellStyle name="Normal 2 30 2 4 2 6 5 2" xfId="58779"/>
    <cellStyle name="Normal 2 30 2 4 2 6 6" xfId="58780"/>
    <cellStyle name="Normal 2 30 2 4 2 7" xfId="58781"/>
    <cellStyle name="Normal 2 30 2 4 2 7 2" xfId="58782"/>
    <cellStyle name="Normal 2 30 2 4 2 7 2 2" xfId="58783"/>
    <cellStyle name="Normal 2 30 2 4 2 7 3" xfId="58784"/>
    <cellStyle name="Normal 2 30 2 4 2 7 3 2" xfId="58785"/>
    <cellStyle name="Normal 2 30 2 4 2 7 4" xfId="58786"/>
    <cellStyle name="Normal 2 30 2 4 2 7 4 2" xfId="58787"/>
    <cellStyle name="Normal 2 30 2 4 2 7 5" xfId="58788"/>
    <cellStyle name="Normal 2 30 2 4 2 7 5 2" xfId="58789"/>
    <cellStyle name="Normal 2 30 2 4 2 7 6" xfId="58790"/>
    <cellStyle name="Normal 2 30 2 4 2 8" xfId="58791"/>
    <cellStyle name="Normal 2 30 2 4 2 8 2" xfId="58792"/>
    <cellStyle name="Normal 2 30 2 4 2 9" xfId="58793"/>
    <cellStyle name="Normal 2 30 2 4 2 9 2" xfId="58794"/>
    <cellStyle name="Normal 2 30 2 4 20" xfId="58795"/>
    <cellStyle name="Normal 2 30 2 4 20 2" xfId="58796"/>
    <cellStyle name="Normal 2 30 2 4 21" xfId="58797"/>
    <cellStyle name="Normal 2 30 2 4 3" xfId="58798"/>
    <cellStyle name="Normal 2 30 2 4 3 2" xfId="58799"/>
    <cellStyle name="Normal 2 30 2 4 3 2 2" xfId="58800"/>
    <cellStyle name="Normal 2 30 2 4 3 2 2 2" xfId="58801"/>
    <cellStyle name="Normal 2 30 2 4 3 2 3" xfId="58802"/>
    <cellStyle name="Normal 2 30 2 4 3 2 3 2" xfId="58803"/>
    <cellStyle name="Normal 2 30 2 4 3 2 4" xfId="58804"/>
    <cellStyle name="Normal 2 30 2 4 3 2 4 2" xfId="58805"/>
    <cellStyle name="Normal 2 30 2 4 3 2 5" xfId="58806"/>
    <cellStyle name="Normal 2 30 2 4 3 2 5 2" xfId="58807"/>
    <cellStyle name="Normal 2 30 2 4 3 2 6" xfId="58808"/>
    <cellStyle name="Normal 2 30 2 4 3 3" xfId="58809"/>
    <cellStyle name="Normal 2 30 2 4 3 3 2" xfId="58810"/>
    <cellStyle name="Normal 2 30 2 4 3 4" xfId="58811"/>
    <cellStyle name="Normal 2 30 2 4 3 4 2" xfId="58812"/>
    <cellStyle name="Normal 2 30 2 4 3 5" xfId="58813"/>
    <cellStyle name="Normal 2 30 2 4 3 5 2" xfId="58814"/>
    <cellStyle name="Normal 2 30 2 4 3 6" xfId="58815"/>
    <cellStyle name="Normal 2 30 2 4 3 6 2" xfId="58816"/>
    <cellStyle name="Normal 2 30 2 4 3 7" xfId="58817"/>
    <cellStyle name="Normal 2 30 2 4 4" xfId="58818"/>
    <cellStyle name="Normal 2 30 2 4 4 2" xfId="58819"/>
    <cellStyle name="Normal 2 30 2 4 4 2 2" xfId="58820"/>
    <cellStyle name="Normal 2 30 2 4 4 2 2 2" xfId="58821"/>
    <cellStyle name="Normal 2 30 2 4 4 2 3" xfId="58822"/>
    <cellStyle name="Normal 2 30 2 4 4 2 3 2" xfId="58823"/>
    <cellStyle name="Normal 2 30 2 4 4 2 4" xfId="58824"/>
    <cellStyle name="Normal 2 30 2 4 4 2 4 2" xfId="58825"/>
    <cellStyle name="Normal 2 30 2 4 4 2 5" xfId="58826"/>
    <cellStyle name="Normal 2 30 2 4 4 2 5 2" xfId="58827"/>
    <cellStyle name="Normal 2 30 2 4 4 2 6" xfId="58828"/>
    <cellStyle name="Normal 2 30 2 4 4 3" xfId="58829"/>
    <cellStyle name="Normal 2 30 2 4 4 3 2" xfId="58830"/>
    <cellStyle name="Normal 2 30 2 4 4 4" xfId="58831"/>
    <cellStyle name="Normal 2 30 2 4 4 4 2" xfId="58832"/>
    <cellStyle name="Normal 2 30 2 4 4 5" xfId="58833"/>
    <cellStyle name="Normal 2 30 2 4 4 5 2" xfId="58834"/>
    <cellStyle name="Normal 2 30 2 4 4 6" xfId="58835"/>
    <cellStyle name="Normal 2 30 2 4 4 6 2" xfId="58836"/>
    <cellStyle name="Normal 2 30 2 4 4 7" xfId="58837"/>
    <cellStyle name="Normal 2 30 2 4 5" xfId="58838"/>
    <cellStyle name="Normal 2 30 2 4 5 2" xfId="58839"/>
    <cellStyle name="Normal 2 30 2 4 5 2 2" xfId="58840"/>
    <cellStyle name="Normal 2 30 2 4 5 3" xfId="58841"/>
    <cellStyle name="Normal 2 30 2 4 5 3 2" xfId="58842"/>
    <cellStyle name="Normal 2 30 2 4 5 4" xfId="58843"/>
    <cellStyle name="Normal 2 30 2 4 5 4 2" xfId="58844"/>
    <cellStyle name="Normal 2 30 2 4 5 5" xfId="58845"/>
    <cellStyle name="Normal 2 30 2 4 5 5 2" xfId="58846"/>
    <cellStyle name="Normal 2 30 2 4 5 6" xfId="58847"/>
    <cellStyle name="Normal 2 30 2 4 6" xfId="58848"/>
    <cellStyle name="Normal 2 30 2 4 6 2" xfId="58849"/>
    <cellStyle name="Normal 2 30 2 4 6 2 2" xfId="58850"/>
    <cellStyle name="Normal 2 30 2 4 6 3" xfId="58851"/>
    <cellStyle name="Normal 2 30 2 4 6 3 2" xfId="58852"/>
    <cellStyle name="Normal 2 30 2 4 6 4" xfId="58853"/>
    <cellStyle name="Normal 2 30 2 4 6 4 2" xfId="58854"/>
    <cellStyle name="Normal 2 30 2 4 6 5" xfId="58855"/>
    <cellStyle name="Normal 2 30 2 4 6 5 2" xfId="58856"/>
    <cellStyle name="Normal 2 30 2 4 6 6" xfId="58857"/>
    <cellStyle name="Normal 2 30 2 4 7" xfId="58858"/>
    <cellStyle name="Normal 2 30 2 4 7 2" xfId="58859"/>
    <cellStyle name="Normal 2 30 2 4 7 2 2" xfId="58860"/>
    <cellStyle name="Normal 2 30 2 4 7 3" xfId="58861"/>
    <cellStyle name="Normal 2 30 2 4 7 3 2" xfId="58862"/>
    <cellStyle name="Normal 2 30 2 4 7 4" xfId="58863"/>
    <cellStyle name="Normal 2 30 2 4 7 4 2" xfId="58864"/>
    <cellStyle name="Normal 2 30 2 4 7 5" xfId="58865"/>
    <cellStyle name="Normal 2 30 2 4 7 5 2" xfId="58866"/>
    <cellStyle name="Normal 2 30 2 4 7 6" xfId="58867"/>
    <cellStyle name="Normal 2 30 2 4 8" xfId="58868"/>
    <cellStyle name="Normal 2 30 2 4 8 2" xfId="58869"/>
    <cellStyle name="Normal 2 30 2 4 8 2 2" xfId="58870"/>
    <cellStyle name="Normal 2 30 2 4 8 3" xfId="58871"/>
    <cellStyle name="Normal 2 30 2 4 8 3 2" xfId="58872"/>
    <cellStyle name="Normal 2 30 2 4 8 4" xfId="58873"/>
    <cellStyle name="Normal 2 30 2 4 8 4 2" xfId="58874"/>
    <cellStyle name="Normal 2 30 2 4 8 5" xfId="58875"/>
    <cellStyle name="Normal 2 30 2 4 8 5 2" xfId="58876"/>
    <cellStyle name="Normal 2 30 2 4 8 6" xfId="58877"/>
    <cellStyle name="Normal 2 30 2 4 9" xfId="58878"/>
    <cellStyle name="Normal 2 30 2 4 9 2" xfId="58879"/>
    <cellStyle name="Normal 2 30 2 4 9 2 2" xfId="58880"/>
    <cellStyle name="Normal 2 30 2 4 9 3" xfId="58881"/>
    <cellStyle name="Normal 2 30 2 4 9 3 2" xfId="58882"/>
    <cellStyle name="Normal 2 30 2 4 9 4" xfId="58883"/>
    <cellStyle name="Normal 2 30 2 4 9 4 2" xfId="58884"/>
    <cellStyle name="Normal 2 30 2 4 9 5" xfId="58885"/>
    <cellStyle name="Normal 2 30 2 4 9 5 2" xfId="58886"/>
    <cellStyle name="Normal 2 30 2 4 9 6" xfId="58887"/>
    <cellStyle name="Normal 2 30 2 5" xfId="58888"/>
    <cellStyle name="Normal 2 30 2 5 10" xfId="58889"/>
    <cellStyle name="Normal 2 30 2 5 10 2" xfId="58890"/>
    <cellStyle name="Normal 2 30 2 5 11" xfId="58891"/>
    <cellStyle name="Normal 2 30 2 5 11 2" xfId="58892"/>
    <cellStyle name="Normal 2 30 2 5 12" xfId="58893"/>
    <cellStyle name="Normal 2 30 2 5 2" xfId="58894"/>
    <cellStyle name="Normal 2 30 2 5 2 2" xfId="58895"/>
    <cellStyle name="Normal 2 30 2 5 2 2 2" xfId="58896"/>
    <cellStyle name="Normal 2 30 2 5 2 3" xfId="58897"/>
    <cellStyle name="Normal 2 30 2 5 2 3 2" xfId="58898"/>
    <cellStyle name="Normal 2 30 2 5 2 4" xfId="58899"/>
    <cellStyle name="Normal 2 30 2 5 2 4 2" xfId="58900"/>
    <cellStyle name="Normal 2 30 2 5 2 5" xfId="58901"/>
    <cellStyle name="Normal 2 30 2 5 2 5 2" xfId="58902"/>
    <cellStyle name="Normal 2 30 2 5 2 6" xfId="58903"/>
    <cellStyle name="Normal 2 30 2 5 3" xfId="58904"/>
    <cellStyle name="Normal 2 30 2 5 3 2" xfId="58905"/>
    <cellStyle name="Normal 2 30 2 5 3 2 2" xfId="58906"/>
    <cellStyle name="Normal 2 30 2 5 3 3" xfId="58907"/>
    <cellStyle name="Normal 2 30 2 5 3 3 2" xfId="58908"/>
    <cellStyle name="Normal 2 30 2 5 3 4" xfId="58909"/>
    <cellStyle name="Normal 2 30 2 5 3 4 2" xfId="58910"/>
    <cellStyle name="Normal 2 30 2 5 3 5" xfId="58911"/>
    <cellStyle name="Normal 2 30 2 5 3 5 2" xfId="58912"/>
    <cellStyle name="Normal 2 30 2 5 3 6" xfId="58913"/>
    <cellStyle name="Normal 2 30 2 5 4" xfId="58914"/>
    <cellStyle name="Normal 2 30 2 5 4 2" xfId="58915"/>
    <cellStyle name="Normal 2 30 2 5 4 2 2" xfId="58916"/>
    <cellStyle name="Normal 2 30 2 5 4 3" xfId="58917"/>
    <cellStyle name="Normal 2 30 2 5 4 3 2" xfId="58918"/>
    <cellStyle name="Normal 2 30 2 5 4 4" xfId="58919"/>
    <cellStyle name="Normal 2 30 2 5 4 4 2" xfId="58920"/>
    <cellStyle name="Normal 2 30 2 5 4 5" xfId="58921"/>
    <cellStyle name="Normal 2 30 2 5 4 5 2" xfId="58922"/>
    <cellStyle name="Normal 2 30 2 5 4 6" xfId="58923"/>
    <cellStyle name="Normal 2 30 2 5 5" xfId="58924"/>
    <cellStyle name="Normal 2 30 2 5 5 2" xfId="58925"/>
    <cellStyle name="Normal 2 30 2 5 5 2 2" xfId="58926"/>
    <cellStyle name="Normal 2 30 2 5 5 3" xfId="58927"/>
    <cellStyle name="Normal 2 30 2 5 5 3 2" xfId="58928"/>
    <cellStyle name="Normal 2 30 2 5 5 4" xfId="58929"/>
    <cellStyle name="Normal 2 30 2 5 5 4 2" xfId="58930"/>
    <cellStyle name="Normal 2 30 2 5 5 5" xfId="58931"/>
    <cellStyle name="Normal 2 30 2 5 5 5 2" xfId="58932"/>
    <cellStyle name="Normal 2 30 2 5 5 6" xfId="58933"/>
    <cellStyle name="Normal 2 30 2 5 6" xfId="58934"/>
    <cellStyle name="Normal 2 30 2 5 6 2" xfId="58935"/>
    <cellStyle name="Normal 2 30 2 5 6 2 2" xfId="58936"/>
    <cellStyle name="Normal 2 30 2 5 6 3" xfId="58937"/>
    <cellStyle name="Normal 2 30 2 5 6 3 2" xfId="58938"/>
    <cellStyle name="Normal 2 30 2 5 6 4" xfId="58939"/>
    <cellStyle name="Normal 2 30 2 5 6 4 2" xfId="58940"/>
    <cellStyle name="Normal 2 30 2 5 6 5" xfId="58941"/>
    <cellStyle name="Normal 2 30 2 5 6 5 2" xfId="58942"/>
    <cellStyle name="Normal 2 30 2 5 6 6" xfId="58943"/>
    <cellStyle name="Normal 2 30 2 5 7" xfId="58944"/>
    <cellStyle name="Normal 2 30 2 5 7 2" xfId="58945"/>
    <cellStyle name="Normal 2 30 2 5 7 2 2" xfId="58946"/>
    <cellStyle name="Normal 2 30 2 5 7 3" xfId="58947"/>
    <cellStyle name="Normal 2 30 2 5 7 3 2" xfId="58948"/>
    <cellStyle name="Normal 2 30 2 5 7 4" xfId="58949"/>
    <cellStyle name="Normal 2 30 2 5 7 4 2" xfId="58950"/>
    <cellStyle name="Normal 2 30 2 5 7 5" xfId="58951"/>
    <cellStyle name="Normal 2 30 2 5 7 5 2" xfId="58952"/>
    <cellStyle name="Normal 2 30 2 5 7 6" xfId="58953"/>
    <cellStyle name="Normal 2 30 2 5 8" xfId="58954"/>
    <cellStyle name="Normal 2 30 2 5 8 2" xfId="58955"/>
    <cellStyle name="Normal 2 30 2 5 9" xfId="58956"/>
    <cellStyle name="Normal 2 30 2 5 9 2" xfId="58957"/>
    <cellStyle name="Normal 2 30 2 6" xfId="58958"/>
    <cellStyle name="Normal 2 30 2 6 2" xfId="58959"/>
    <cellStyle name="Normal 2 30 2 6 2 2" xfId="58960"/>
    <cellStyle name="Normal 2 30 2 6 2 2 2" xfId="58961"/>
    <cellStyle name="Normal 2 30 2 6 2 3" xfId="58962"/>
    <cellStyle name="Normal 2 30 2 6 2 3 2" xfId="58963"/>
    <cellStyle name="Normal 2 30 2 6 2 4" xfId="58964"/>
    <cellStyle name="Normal 2 30 2 6 2 4 2" xfId="58965"/>
    <cellStyle name="Normal 2 30 2 6 2 5" xfId="58966"/>
    <cellStyle name="Normal 2 30 2 6 2 5 2" xfId="58967"/>
    <cellStyle name="Normal 2 30 2 6 2 6" xfId="58968"/>
    <cellStyle name="Normal 2 30 2 6 3" xfId="58969"/>
    <cellStyle name="Normal 2 30 2 6 3 2" xfId="58970"/>
    <cellStyle name="Normal 2 30 2 6 4" xfId="58971"/>
    <cellStyle name="Normal 2 30 2 6 4 2" xfId="58972"/>
    <cellStyle name="Normal 2 30 2 6 5" xfId="58973"/>
    <cellStyle name="Normal 2 30 2 6 5 2" xfId="58974"/>
    <cellStyle name="Normal 2 30 2 6 6" xfId="58975"/>
    <cellStyle name="Normal 2 30 2 6 6 2" xfId="58976"/>
    <cellStyle name="Normal 2 30 2 6 7" xfId="58977"/>
    <cellStyle name="Normal 2 30 2 7" xfId="58978"/>
    <cellStyle name="Normal 2 30 2 7 2" xfId="58979"/>
    <cellStyle name="Normal 2 30 2 7 2 2" xfId="58980"/>
    <cellStyle name="Normal 2 30 2 7 2 2 2" xfId="58981"/>
    <cellStyle name="Normal 2 30 2 7 2 3" xfId="58982"/>
    <cellStyle name="Normal 2 30 2 7 2 3 2" xfId="58983"/>
    <cellStyle name="Normal 2 30 2 7 2 4" xfId="58984"/>
    <cellStyle name="Normal 2 30 2 7 2 4 2" xfId="58985"/>
    <cellStyle name="Normal 2 30 2 7 2 5" xfId="58986"/>
    <cellStyle name="Normal 2 30 2 7 2 5 2" xfId="58987"/>
    <cellStyle name="Normal 2 30 2 7 2 6" xfId="58988"/>
    <cellStyle name="Normal 2 30 2 7 3" xfId="58989"/>
    <cellStyle name="Normal 2 30 2 7 3 2" xfId="58990"/>
    <cellStyle name="Normal 2 30 2 7 4" xfId="58991"/>
    <cellStyle name="Normal 2 30 2 7 4 2" xfId="58992"/>
    <cellStyle name="Normal 2 30 2 7 5" xfId="58993"/>
    <cellStyle name="Normal 2 30 2 7 5 2" xfId="58994"/>
    <cellStyle name="Normal 2 30 2 7 6" xfId="58995"/>
    <cellStyle name="Normal 2 30 2 7 6 2" xfId="58996"/>
    <cellStyle name="Normal 2 30 2 7 7" xfId="58997"/>
    <cellStyle name="Normal 2 30 2 8" xfId="58998"/>
    <cellStyle name="Normal 2 30 2 8 2" xfId="58999"/>
    <cellStyle name="Normal 2 30 2 8 2 2" xfId="59000"/>
    <cellStyle name="Normal 2 30 2 8 3" xfId="59001"/>
    <cellStyle name="Normal 2 30 2 8 3 2" xfId="59002"/>
    <cellStyle name="Normal 2 30 2 8 4" xfId="59003"/>
    <cellStyle name="Normal 2 30 2 8 4 2" xfId="59004"/>
    <cellStyle name="Normal 2 30 2 8 5" xfId="59005"/>
    <cellStyle name="Normal 2 30 2 8 5 2" xfId="59006"/>
    <cellStyle name="Normal 2 30 2 8 6" xfId="59007"/>
    <cellStyle name="Normal 2 30 2 9" xfId="59008"/>
    <cellStyle name="Normal 2 30 2 9 2" xfId="59009"/>
    <cellStyle name="Normal 2 30 2 9 2 2" xfId="59010"/>
    <cellStyle name="Normal 2 30 2 9 3" xfId="59011"/>
    <cellStyle name="Normal 2 30 2 9 3 2" xfId="59012"/>
    <cellStyle name="Normal 2 30 2 9 4" xfId="59013"/>
    <cellStyle name="Normal 2 30 2 9 4 2" xfId="59014"/>
    <cellStyle name="Normal 2 30 2 9 5" xfId="59015"/>
    <cellStyle name="Normal 2 30 2 9 5 2" xfId="59016"/>
    <cellStyle name="Normal 2 30 2 9 6" xfId="59017"/>
    <cellStyle name="Normal 2 30 20" xfId="59018"/>
    <cellStyle name="Normal 2 30 20 2" xfId="59019"/>
    <cellStyle name="Normal 2 30 20 2 2" xfId="59020"/>
    <cellStyle name="Normal 2 30 20 3" xfId="59021"/>
    <cellStyle name="Normal 2 30 20 3 2" xfId="59022"/>
    <cellStyle name="Normal 2 30 20 4" xfId="59023"/>
    <cellStyle name="Normal 2 30 20 4 2" xfId="59024"/>
    <cellStyle name="Normal 2 30 20 5" xfId="59025"/>
    <cellStyle name="Normal 2 30 20 5 2" xfId="59026"/>
    <cellStyle name="Normal 2 30 20 6" xfId="59027"/>
    <cellStyle name="Normal 2 30 21" xfId="59028"/>
    <cellStyle name="Normal 2 30 21 2" xfId="59029"/>
    <cellStyle name="Normal 2 30 21 2 2" xfId="59030"/>
    <cellStyle name="Normal 2 30 21 3" xfId="59031"/>
    <cellStyle name="Normal 2 30 21 3 2" xfId="59032"/>
    <cellStyle name="Normal 2 30 21 4" xfId="59033"/>
    <cellStyle name="Normal 2 30 21 4 2" xfId="59034"/>
    <cellStyle name="Normal 2 30 21 5" xfId="59035"/>
    <cellStyle name="Normal 2 30 21 5 2" xfId="59036"/>
    <cellStyle name="Normal 2 30 21 6" xfId="59037"/>
    <cellStyle name="Normal 2 30 22" xfId="59038"/>
    <cellStyle name="Normal 2 30 22 2" xfId="59039"/>
    <cellStyle name="Normal 2 30 22 2 2" xfId="59040"/>
    <cellStyle name="Normal 2 30 22 3" xfId="59041"/>
    <cellStyle name="Normal 2 30 22 3 2" xfId="59042"/>
    <cellStyle name="Normal 2 30 22 4" xfId="59043"/>
    <cellStyle name="Normal 2 30 22 4 2" xfId="59044"/>
    <cellStyle name="Normal 2 30 22 5" xfId="59045"/>
    <cellStyle name="Normal 2 30 22 5 2" xfId="59046"/>
    <cellStyle name="Normal 2 30 22 6" xfId="59047"/>
    <cellStyle name="Normal 2 30 23" xfId="59048"/>
    <cellStyle name="Normal 2 30 23 2" xfId="59049"/>
    <cellStyle name="Normal 2 30 23 2 2" xfId="59050"/>
    <cellStyle name="Normal 2 30 23 3" xfId="59051"/>
    <cellStyle name="Normal 2 30 23 3 2" xfId="59052"/>
    <cellStyle name="Normal 2 30 23 4" xfId="59053"/>
    <cellStyle name="Normal 2 30 23 4 2" xfId="59054"/>
    <cellStyle name="Normal 2 30 23 5" xfId="59055"/>
    <cellStyle name="Normal 2 30 23 5 2" xfId="59056"/>
    <cellStyle name="Normal 2 30 23 6" xfId="59057"/>
    <cellStyle name="Normal 2 30 24" xfId="59058"/>
    <cellStyle name="Normal 2 30 24 2" xfId="59059"/>
    <cellStyle name="Normal 2 30 25" xfId="59060"/>
    <cellStyle name="Normal 2 30 25 2" xfId="59061"/>
    <cellStyle name="Normal 2 30 26" xfId="59062"/>
    <cellStyle name="Normal 2 30 26 2" xfId="59063"/>
    <cellStyle name="Normal 2 30 27" xfId="59064"/>
    <cellStyle name="Normal 2 30 27 2" xfId="59065"/>
    <cellStyle name="Normal 2 30 28" xfId="59066"/>
    <cellStyle name="Normal 2 30 28 2" xfId="59067"/>
    <cellStyle name="Normal 2 30 3" xfId="59068"/>
    <cellStyle name="Normal 2 30 3 10" xfId="59069"/>
    <cellStyle name="Normal 2 30 3 10 2" xfId="59070"/>
    <cellStyle name="Normal 2 30 3 10 2 2" xfId="59071"/>
    <cellStyle name="Normal 2 30 3 10 3" xfId="59072"/>
    <cellStyle name="Normal 2 30 3 10 3 2" xfId="59073"/>
    <cellStyle name="Normal 2 30 3 10 4" xfId="59074"/>
    <cellStyle name="Normal 2 30 3 10 4 2" xfId="59075"/>
    <cellStyle name="Normal 2 30 3 10 5" xfId="59076"/>
    <cellStyle name="Normal 2 30 3 10 5 2" xfId="59077"/>
    <cellStyle name="Normal 2 30 3 10 6" xfId="59078"/>
    <cellStyle name="Normal 2 30 3 11" xfId="59079"/>
    <cellStyle name="Normal 2 30 3 11 2" xfId="59080"/>
    <cellStyle name="Normal 2 30 3 11 2 2" xfId="59081"/>
    <cellStyle name="Normal 2 30 3 11 3" xfId="59082"/>
    <cellStyle name="Normal 2 30 3 11 3 2" xfId="59083"/>
    <cellStyle name="Normal 2 30 3 11 4" xfId="59084"/>
    <cellStyle name="Normal 2 30 3 11 4 2" xfId="59085"/>
    <cellStyle name="Normal 2 30 3 11 5" xfId="59086"/>
    <cellStyle name="Normal 2 30 3 11 5 2" xfId="59087"/>
    <cellStyle name="Normal 2 30 3 11 6" xfId="59088"/>
    <cellStyle name="Normal 2 30 3 12" xfId="59089"/>
    <cellStyle name="Normal 2 30 3 12 2" xfId="59090"/>
    <cellStyle name="Normal 2 30 3 12 2 2" xfId="59091"/>
    <cellStyle name="Normal 2 30 3 12 3" xfId="59092"/>
    <cellStyle name="Normal 2 30 3 12 3 2" xfId="59093"/>
    <cellStyle name="Normal 2 30 3 12 4" xfId="59094"/>
    <cellStyle name="Normal 2 30 3 12 4 2" xfId="59095"/>
    <cellStyle name="Normal 2 30 3 12 5" xfId="59096"/>
    <cellStyle name="Normal 2 30 3 12 5 2" xfId="59097"/>
    <cellStyle name="Normal 2 30 3 12 6" xfId="59098"/>
    <cellStyle name="Normal 2 30 3 13" xfId="59099"/>
    <cellStyle name="Normal 2 30 3 13 2" xfId="59100"/>
    <cellStyle name="Normal 2 30 3 13 2 2" xfId="59101"/>
    <cellStyle name="Normal 2 30 3 13 3" xfId="59102"/>
    <cellStyle name="Normal 2 30 3 13 3 2" xfId="59103"/>
    <cellStyle name="Normal 2 30 3 13 4" xfId="59104"/>
    <cellStyle name="Normal 2 30 3 13 4 2" xfId="59105"/>
    <cellStyle name="Normal 2 30 3 13 5" xfId="59106"/>
    <cellStyle name="Normal 2 30 3 13 5 2" xfId="59107"/>
    <cellStyle name="Normal 2 30 3 13 6" xfId="59108"/>
    <cellStyle name="Normal 2 30 3 14" xfId="59109"/>
    <cellStyle name="Normal 2 30 3 14 2" xfId="59110"/>
    <cellStyle name="Normal 2 30 3 14 2 2" xfId="59111"/>
    <cellStyle name="Normal 2 30 3 14 3" xfId="59112"/>
    <cellStyle name="Normal 2 30 3 14 3 2" xfId="59113"/>
    <cellStyle name="Normal 2 30 3 14 4" xfId="59114"/>
    <cellStyle name="Normal 2 30 3 14 4 2" xfId="59115"/>
    <cellStyle name="Normal 2 30 3 14 5" xfId="59116"/>
    <cellStyle name="Normal 2 30 3 14 5 2" xfId="59117"/>
    <cellStyle name="Normal 2 30 3 14 6" xfId="59118"/>
    <cellStyle name="Normal 2 30 3 15" xfId="59119"/>
    <cellStyle name="Normal 2 30 3 15 2" xfId="59120"/>
    <cellStyle name="Normal 2 30 3 15 2 2" xfId="59121"/>
    <cellStyle name="Normal 2 30 3 15 3" xfId="59122"/>
    <cellStyle name="Normal 2 30 3 15 3 2" xfId="59123"/>
    <cellStyle name="Normal 2 30 3 15 4" xfId="59124"/>
    <cellStyle name="Normal 2 30 3 15 4 2" xfId="59125"/>
    <cellStyle name="Normal 2 30 3 15 5" xfId="59126"/>
    <cellStyle name="Normal 2 30 3 15 5 2" xfId="59127"/>
    <cellStyle name="Normal 2 30 3 15 6" xfId="59128"/>
    <cellStyle name="Normal 2 30 3 16" xfId="59129"/>
    <cellStyle name="Normal 2 30 3 16 2" xfId="59130"/>
    <cellStyle name="Normal 2 30 3 16 2 2" xfId="59131"/>
    <cellStyle name="Normal 2 30 3 16 3" xfId="59132"/>
    <cellStyle name="Normal 2 30 3 16 3 2" xfId="59133"/>
    <cellStyle name="Normal 2 30 3 16 4" xfId="59134"/>
    <cellStyle name="Normal 2 30 3 16 4 2" xfId="59135"/>
    <cellStyle name="Normal 2 30 3 16 5" xfId="59136"/>
    <cellStyle name="Normal 2 30 3 16 5 2" xfId="59137"/>
    <cellStyle name="Normal 2 30 3 16 6" xfId="59138"/>
    <cellStyle name="Normal 2 30 3 17" xfId="59139"/>
    <cellStyle name="Normal 2 30 3 17 2" xfId="59140"/>
    <cellStyle name="Normal 2 30 3 18" xfId="59141"/>
    <cellStyle name="Normal 2 30 3 18 2" xfId="59142"/>
    <cellStyle name="Normal 2 30 3 19" xfId="59143"/>
    <cellStyle name="Normal 2 30 3 19 2" xfId="59144"/>
    <cellStyle name="Normal 2 30 3 2" xfId="59145"/>
    <cellStyle name="Normal 2 30 3 2 10" xfId="59146"/>
    <cellStyle name="Normal 2 30 3 2 10 2" xfId="59147"/>
    <cellStyle name="Normal 2 30 3 2 11" xfId="59148"/>
    <cellStyle name="Normal 2 30 3 2 11 2" xfId="59149"/>
    <cellStyle name="Normal 2 30 3 2 12" xfId="59150"/>
    <cellStyle name="Normal 2 30 3 2 2" xfId="59151"/>
    <cellStyle name="Normal 2 30 3 2 2 2" xfId="59152"/>
    <cellStyle name="Normal 2 30 3 2 2 2 2" xfId="59153"/>
    <cellStyle name="Normal 2 30 3 2 2 3" xfId="59154"/>
    <cellStyle name="Normal 2 30 3 2 2 3 2" xfId="59155"/>
    <cellStyle name="Normal 2 30 3 2 2 4" xfId="59156"/>
    <cellStyle name="Normal 2 30 3 2 2 4 2" xfId="59157"/>
    <cellStyle name="Normal 2 30 3 2 2 5" xfId="59158"/>
    <cellStyle name="Normal 2 30 3 2 2 5 2" xfId="59159"/>
    <cellStyle name="Normal 2 30 3 2 2 6" xfId="59160"/>
    <cellStyle name="Normal 2 30 3 2 3" xfId="59161"/>
    <cellStyle name="Normal 2 30 3 2 3 2" xfId="59162"/>
    <cellStyle name="Normal 2 30 3 2 3 2 2" xfId="59163"/>
    <cellStyle name="Normal 2 30 3 2 3 3" xfId="59164"/>
    <cellStyle name="Normal 2 30 3 2 3 3 2" xfId="59165"/>
    <cellStyle name="Normal 2 30 3 2 3 4" xfId="59166"/>
    <cellStyle name="Normal 2 30 3 2 3 4 2" xfId="59167"/>
    <cellStyle name="Normal 2 30 3 2 3 5" xfId="59168"/>
    <cellStyle name="Normal 2 30 3 2 3 5 2" xfId="59169"/>
    <cellStyle name="Normal 2 30 3 2 3 6" xfId="59170"/>
    <cellStyle name="Normal 2 30 3 2 4" xfId="59171"/>
    <cellStyle name="Normal 2 30 3 2 4 2" xfId="59172"/>
    <cellStyle name="Normal 2 30 3 2 4 2 2" xfId="59173"/>
    <cellStyle name="Normal 2 30 3 2 4 3" xfId="59174"/>
    <cellStyle name="Normal 2 30 3 2 4 3 2" xfId="59175"/>
    <cellStyle name="Normal 2 30 3 2 4 4" xfId="59176"/>
    <cellStyle name="Normal 2 30 3 2 4 4 2" xfId="59177"/>
    <cellStyle name="Normal 2 30 3 2 4 5" xfId="59178"/>
    <cellStyle name="Normal 2 30 3 2 4 5 2" xfId="59179"/>
    <cellStyle name="Normal 2 30 3 2 4 6" xfId="59180"/>
    <cellStyle name="Normal 2 30 3 2 5" xfId="59181"/>
    <cellStyle name="Normal 2 30 3 2 5 2" xfId="59182"/>
    <cellStyle name="Normal 2 30 3 2 5 2 2" xfId="59183"/>
    <cellStyle name="Normal 2 30 3 2 5 3" xfId="59184"/>
    <cellStyle name="Normal 2 30 3 2 5 3 2" xfId="59185"/>
    <cellStyle name="Normal 2 30 3 2 5 4" xfId="59186"/>
    <cellStyle name="Normal 2 30 3 2 5 4 2" xfId="59187"/>
    <cellStyle name="Normal 2 30 3 2 5 5" xfId="59188"/>
    <cellStyle name="Normal 2 30 3 2 5 5 2" xfId="59189"/>
    <cellStyle name="Normal 2 30 3 2 5 6" xfId="59190"/>
    <cellStyle name="Normal 2 30 3 2 6" xfId="59191"/>
    <cellStyle name="Normal 2 30 3 2 6 2" xfId="59192"/>
    <cellStyle name="Normal 2 30 3 2 6 2 2" xfId="59193"/>
    <cellStyle name="Normal 2 30 3 2 6 3" xfId="59194"/>
    <cellStyle name="Normal 2 30 3 2 6 3 2" xfId="59195"/>
    <cellStyle name="Normal 2 30 3 2 6 4" xfId="59196"/>
    <cellStyle name="Normal 2 30 3 2 6 4 2" xfId="59197"/>
    <cellStyle name="Normal 2 30 3 2 6 5" xfId="59198"/>
    <cellStyle name="Normal 2 30 3 2 6 5 2" xfId="59199"/>
    <cellStyle name="Normal 2 30 3 2 6 6" xfId="59200"/>
    <cellStyle name="Normal 2 30 3 2 7" xfId="59201"/>
    <cellStyle name="Normal 2 30 3 2 7 2" xfId="59202"/>
    <cellStyle name="Normal 2 30 3 2 7 2 2" xfId="59203"/>
    <cellStyle name="Normal 2 30 3 2 7 3" xfId="59204"/>
    <cellStyle name="Normal 2 30 3 2 7 3 2" xfId="59205"/>
    <cellStyle name="Normal 2 30 3 2 7 4" xfId="59206"/>
    <cellStyle name="Normal 2 30 3 2 7 4 2" xfId="59207"/>
    <cellStyle name="Normal 2 30 3 2 7 5" xfId="59208"/>
    <cellStyle name="Normal 2 30 3 2 7 5 2" xfId="59209"/>
    <cellStyle name="Normal 2 30 3 2 7 6" xfId="59210"/>
    <cellStyle name="Normal 2 30 3 2 8" xfId="59211"/>
    <cellStyle name="Normal 2 30 3 2 8 2" xfId="59212"/>
    <cellStyle name="Normal 2 30 3 2 9" xfId="59213"/>
    <cellStyle name="Normal 2 30 3 2 9 2" xfId="59214"/>
    <cellStyle name="Normal 2 30 3 20" xfId="59215"/>
    <cellStyle name="Normal 2 30 3 20 2" xfId="59216"/>
    <cellStyle name="Normal 2 30 3 21" xfId="59217"/>
    <cellStyle name="Normal 2 30 3 3" xfId="59218"/>
    <cellStyle name="Normal 2 30 3 3 2" xfId="59219"/>
    <cellStyle name="Normal 2 30 3 3 2 2" xfId="59220"/>
    <cellStyle name="Normal 2 30 3 3 2 2 2" xfId="59221"/>
    <cellStyle name="Normal 2 30 3 3 2 3" xfId="59222"/>
    <cellStyle name="Normal 2 30 3 3 2 3 2" xfId="59223"/>
    <cellStyle name="Normal 2 30 3 3 2 4" xfId="59224"/>
    <cellStyle name="Normal 2 30 3 3 2 4 2" xfId="59225"/>
    <cellStyle name="Normal 2 30 3 3 2 5" xfId="59226"/>
    <cellStyle name="Normal 2 30 3 3 2 5 2" xfId="59227"/>
    <cellStyle name="Normal 2 30 3 3 2 6" xfId="59228"/>
    <cellStyle name="Normal 2 30 3 3 3" xfId="59229"/>
    <cellStyle name="Normal 2 30 3 3 3 2" xfId="59230"/>
    <cellStyle name="Normal 2 30 3 3 4" xfId="59231"/>
    <cellStyle name="Normal 2 30 3 3 4 2" xfId="59232"/>
    <cellStyle name="Normal 2 30 3 3 5" xfId="59233"/>
    <cellStyle name="Normal 2 30 3 3 5 2" xfId="59234"/>
    <cellStyle name="Normal 2 30 3 3 6" xfId="59235"/>
    <cellStyle name="Normal 2 30 3 3 6 2" xfId="59236"/>
    <cellStyle name="Normal 2 30 3 3 7" xfId="59237"/>
    <cellStyle name="Normal 2 30 3 4" xfId="59238"/>
    <cellStyle name="Normal 2 30 3 4 2" xfId="59239"/>
    <cellStyle name="Normal 2 30 3 4 2 2" xfId="59240"/>
    <cellStyle name="Normal 2 30 3 4 2 2 2" xfId="59241"/>
    <cellStyle name="Normal 2 30 3 4 2 3" xfId="59242"/>
    <cellStyle name="Normal 2 30 3 4 2 3 2" xfId="59243"/>
    <cellStyle name="Normal 2 30 3 4 2 4" xfId="59244"/>
    <cellStyle name="Normal 2 30 3 4 2 4 2" xfId="59245"/>
    <cellStyle name="Normal 2 30 3 4 2 5" xfId="59246"/>
    <cellStyle name="Normal 2 30 3 4 2 5 2" xfId="59247"/>
    <cellStyle name="Normal 2 30 3 4 2 6" xfId="59248"/>
    <cellStyle name="Normal 2 30 3 4 3" xfId="59249"/>
    <cellStyle name="Normal 2 30 3 4 3 2" xfId="59250"/>
    <cellStyle name="Normal 2 30 3 4 4" xfId="59251"/>
    <cellStyle name="Normal 2 30 3 4 4 2" xfId="59252"/>
    <cellStyle name="Normal 2 30 3 4 5" xfId="59253"/>
    <cellStyle name="Normal 2 30 3 4 5 2" xfId="59254"/>
    <cellStyle name="Normal 2 30 3 4 6" xfId="59255"/>
    <cellStyle name="Normal 2 30 3 4 6 2" xfId="59256"/>
    <cellStyle name="Normal 2 30 3 4 7" xfId="59257"/>
    <cellStyle name="Normal 2 30 3 5" xfId="59258"/>
    <cellStyle name="Normal 2 30 3 5 2" xfId="59259"/>
    <cellStyle name="Normal 2 30 3 5 2 2" xfId="59260"/>
    <cellStyle name="Normal 2 30 3 5 3" xfId="59261"/>
    <cellStyle name="Normal 2 30 3 5 3 2" xfId="59262"/>
    <cellStyle name="Normal 2 30 3 5 4" xfId="59263"/>
    <cellStyle name="Normal 2 30 3 5 4 2" xfId="59264"/>
    <cellStyle name="Normal 2 30 3 5 5" xfId="59265"/>
    <cellStyle name="Normal 2 30 3 5 5 2" xfId="59266"/>
    <cellStyle name="Normal 2 30 3 5 6" xfId="59267"/>
    <cellStyle name="Normal 2 30 3 6" xfId="59268"/>
    <cellStyle name="Normal 2 30 3 6 2" xfId="59269"/>
    <cellStyle name="Normal 2 30 3 6 2 2" xfId="59270"/>
    <cellStyle name="Normal 2 30 3 6 3" xfId="59271"/>
    <cellStyle name="Normal 2 30 3 6 3 2" xfId="59272"/>
    <cellStyle name="Normal 2 30 3 6 4" xfId="59273"/>
    <cellStyle name="Normal 2 30 3 6 4 2" xfId="59274"/>
    <cellStyle name="Normal 2 30 3 6 5" xfId="59275"/>
    <cellStyle name="Normal 2 30 3 6 5 2" xfId="59276"/>
    <cellStyle name="Normal 2 30 3 6 6" xfId="59277"/>
    <cellStyle name="Normal 2 30 3 7" xfId="59278"/>
    <cellStyle name="Normal 2 30 3 7 2" xfId="59279"/>
    <cellStyle name="Normal 2 30 3 7 2 2" xfId="59280"/>
    <cellStyle name="Normal 2 30 3 7 3" xfId="59281"/>
    <cellStyle name="Normal 2 30 3 7 3 2" xfId="59282"/>
    <cellStyle name="Normal 2 30 3 7 4" xfId="59283"/>
    <cellStyle name="Normal 2 30 3 7 4 2" xfId="59284"/>
    <cellStyle name="Normal 2 30 3 7 5" xfId="59285"/>
    <cellStyle name="Normal 2 30 3 7 5 2" xfId="59286"/>
    <cellStyle name="Normal 2 30 3 7 6" xfId="59287"/>
    <cellStyle name="Normal 2 30 3 8" xfId="59288"/>
    <cellStyle name="Normal 2 30 3 8 2" xfId="59289"/>
    <cellStyle name="Normal 2 30 3 8 2 2" xfId="59290"/>
    <cellStyle name="Normal 2 30 3 8 3" xfId="59291"/>
    <cellStyle name="Normal 2 30 3 8 3 2" xfId="59292"/>
    <cellStyle name="Normal 2 30 3 8 4" xfId="59293"/>
    <cellStyle name="Normal 2 30 3 8 4 2" xfId="59294"/>
    <cellStyle name="Normal 2 30 3 8 5" xfId="59295"/>
    <cellStyle name="Normal 2 30 3 8 5 2" xfId="59296"/>
    <cellStyle name="Normal 2 30 3 8 6" xfId="59297"/>
    <cellStyle name="Normal 2 30 3 9" xfId="59298"/>
    <cellStyle name="Normal 2 30 3 9 2" xfId="59299"/>
    <cellStyle name="Normal 2 30 3 9 2 2" xfId="59300"/>
    <cellStyle name="Normal 2 30 3 9 3" xfId="59301"/>
    <cellStyle name="Normal 2 30 3 9 3 2" xfId="59302"/>
    <cellStyle name="Normal 2 30 3 9 4" xfId="59303"/>
    <cellStyle name="Normal 2 30 3 9 4 2" xfId="59304"/>
    <cellStyle name="Normal 2 30 3 9 5" xfId="59305"/>
    <cellStyle name="Normal 2 30 3 9 5 2" xfId="59306"/>
    <cellStyle name="Normal 2 30 3 9 6" xfId="59307"/>
    <cellStyle name="Normal 2 30 4" xfId="59308"/>
    <cellStyle name="Normal 2 30 4 10" xfId="59309"/>
    <cellStyle name="Normal 2 30 4 10 2" xfId="59310"/>
    <cellStyle name="Normal 2 30 4 10 2 2" xfId="59311"/>
    <cellStyle name="Normal 2 30 4 10 3" xfId="59312"/>
    <cellStyle name="Normal 2 30 4 10 3 2" xfId="59313"/>
    <cellStyle name="Normal 2 30 4 10 4" xfId="59314"/>
    <cellStyle name="Normal 2 30 4 10 4 2" xfId="59315"/>
    <cellStyle name="Normal 2 30 4 10 5" xfId="59316"/>
    <cellStyle name="Normal 2 30 4 10 5 2" xfId="59317"/>
    <cellStyle name="Normal 2 30 4 10 6" xfId="59318"/>
    <cellStyle name="Normal 2 30 4 11" xfId="59319"/>
    <cellStyle name="Normal 2 30 4 11 2" xfId="59320"/>
    <cellStyle name="Normal 2 30 4 11 2 2" xfId="59321"/>
    <cellStyle name="Normal 2 30 4 11 3" xfId="59322"/>
    <cellStyle name="Normal 2 30 4 11 3 2" xfId="59323"/>
    <cellStyle name="Normal 2 30 4 11 4" xfId="59324"/>
    <cellStyle name="Normal 2 30 4 11 4 2" xfId="59325"/>
    <cellStyle name="Normal 2 30 4 11 5" xfId="59326"/>
    <cellStyle name="Normal 2 30 4 11 5 2" xfId="59327"/>
    <cellStyle name="Normal 2 30 4 11 6" xfId="59328"/>
    <cellStyle name="Normal 2 30 4 12" xfId="59329"/>
    <cellStyle name="Normal 2 30 4 12 2" xfId="59330"/>
    <cellStyle name="Normal 2 30 4 12 2 2" xfId="59331"/>
    <cellStyle name="Normal 2 30 4 12 3" xfId="59332"/>
    <cellStyle name="Normal 2 30 4 12 3 2" xfId="59333"/>
    <cellStyle name="Normal 2 30 4 12 4" xfId="59334"/>
    <cellStyle name="Normal 2 30 4 12 4 2" xfId="59335"/>
    <cellStyle name="Normal 2 30 4 12 5" xfId="59336"/>
    <cellStyle name="Normal 2 30 4 12 5 2" xfId="59337"/>
    <cellStyle name="Normal 2 30 4 12 6" xfId="59338"/>
    <cellStyle name="Normal 2 30 4 13" xfId="59339"/>
    <cellStyle name="Normal 2 30 4 13 2" xfId="59340"/>
    <cellStyle name="Normal 2 30 4 13 2 2" xfId="59341"/>
    <cellStyle name="Normal 2 30 4 13 3" xfId="59342"/>
    <cellStyle name="Normal 2 30 4 13 3 2" xfId="59343"/>
    <cellStyle name="Normal 2 30 4 13 4" xfId="59344"/>
    <cellStyle name="Normal 2 30 4 13 4 2" xfId="59345"/>
    <cellStyle name="Normal 2 30 4 13 5" xfId="59346"/>
    <cellStyle name="Normal 2 30 4 13 5 2" xfId="59347"/>
    <cellStyle name="Normal 2 30 4 13 6" xfId="59348"/>
    <cellStyle name="Normal 2 30 4 14" xfId="59349"/>
    <cellStyle name="Normal 2 30 4 14 2" xfId="59350"/>
    <cellStyle name="Normal 2 30 4 14 2 2" xfId="59351"/>
    <cellStyle name="Normal 2 30 4 14 3" xfId="59352"/>
    <cellStyle name="Normal 2 30 4 14 3 2" xfId="59353"/>
    <cellStyle name="Normal 2 30 4 14 4" xfId="59354"/>
    <cellStyle name="Normal 2 30 4 14 4 2" xfId="59355"/>
    <cellStyle name="Normal 2 30 4 14 5" xfId="59356"/>
    <cellStyle name="Normal 2 30 4 14 5 2" xfId="59357"/>
    <cellStyle name="Normal 2 30 4 14 6" xfId="59358"/>
    <cellStyle name="Normal 2 30 4 15" xfId="59359"/>
    <cellStyle name="Normal 2 30 4 15 2" xfId="59360"/>
    <cellStyle name="Normal 2 30 4 15 2 2" xfId="59361"/>
    <cellStyle name="Normal 2 30 4 15 3" xfId="59362"/>
    <cellStyle name="Normal 2 30 4 15 3 2" xfId="59363"/>
    <cellStyle name="Normal 2 30 4 15 4" xfId="59364"/>
    <cellStyle name="Normal 2 30 4 15 4 2" xfId="59365"/>
    <cellStyle name="Normal 2 30 4 15 5" xfId="59366"/>
    <cellStyle name="Normal 2 30 4 15 5 2" xfId="59367"/>
    <cellStyle name="Normal 2 30 4 15 6" xfId="59368"/>
    <cellStyle name="Normal 2 30 4 16" xfId="59369"/>
    <cellStyle name="Normal 2 30 4 16 2" xfId="59370"/>
    <cellStyle name="Normal 2 30 4 16 2 2" xfId="59371"/>
    <cellStyle name="Normal 2 30 4 16 3" xfId="59372"/>
    <cellStyle name="Normal 2 30 4 16 3 2" xfId="59373"/>
    <cellStyle name="Normal 2 30 4 16 4" xfId="59374"/>
    <cellStyle name="Normal 2 30 4 16 4 2" xfId="59375"/>
    <cellStyle name="Normal 2 30 4 16 5" xfId="59376"/>
    <cellStyle name="Normal 2 30 4 16 5 2" xfId="59377"/>
    <cellStyle name="Normal 2 30 4 16 6" xfId="59378"/>
    <cellStyle name="Normal 2 30 4 17" xfId="59379"/>
    <cellStyle name="Normal 2 30 4 17 2" xfId="59380"/>
    <cellStyle name="Normal 2 30 4 18" xfId="59381"/>
    <cellStyle name="Normal 2 30 4 18 2" xfId="59382"/>
    <cellStyle name="Normal 2 30 4 19" xfId="59383"/>
    <cellStyle name="Normal 2 30 4 19 2" xfId="59384"/>
    <cellStyle name="Normal 2 30 4 2" xfId="59385"/>
    <cellStyle name="Normal 2 30 4 2 10" xfId="59386"/>
    <cellStyle name="Normal 2 30 4 2 10 2" xfId="59387"/>
    <cellStyle name="Normal 2 30 4 2 11" xfId="59388"/>
    <cellStyle name="Normal 2 30 4 2 11 2" xfId="59389"/>
    <cellStyle name="Normal 2 30 4 2 12" xfId="59390"/>
    <cellStyle name="Normal 2 30 4 2 2" xfId="59391"/>
    <cellStyle name="Normal 2 30 4 2 2 2" xfId="59392"/>
    <cellStyle name="Normal 2 30 4 2 2 2 2" xfId="59393"/>
    <cellStyle name="Normal 2 30 4 2 2 3" xfId="59394"/>
    <cellStyle name="Normal 2 30 4 2 2 3 2" xfId="59395"/>
    <cellStyle name="Normal 2 30 4 2 2 4" xfId="59396"/>
    <cellStyle name="Normal 2 30 4 2 2 4 2" xfId="59397"/>
    <cellStyle name="Normal 2 30 4 2 2 5" xfId="59398"/>
    <cellStyle name="Normal 2 30 4 2 2 5 2" xfId="59399"/>
    <cellStyle name="Normal 2 30 4 2 2 6" xfId="59400"/>
    <cellStyle name="Normal 2 30 4 2 3" xfId="59401"/>
    <cellStyle name="Normal 2 30 4 2 3 2" xfId="59402"/>
    <cellStyle name="Normal 2 30 4 2 3 2 2" xfId="59403"/>
    <cellStyle name="Normal 2 30 4 2 3 3" xfId="59404"/>
    <cellStyle name="Normal 2 30 4 2 3 3 2" xfId="59405"/>
    <cellStyle name="Normal 2 30 4 2 3 4" xfId="59406"/>
    <cellStyle name="Normal 2 30 4 2 3 4 2" xfId="59407"/>
    <cellStyle name="Normal 2 30 4 2 3 5" xfId="59408"/>
    <cellStyle name="Normal 2 30 4 2 3 5 2" xfId="59409"/>
    <cellStyle name="Normal 2 30 4 2 3 6" xfId="59410"/>
    <cellStyle name="Normal 2 30 4 2 4" xfId="59411"/>
    <cellStyle name="Normal 2 30 4 2 4 2" xfId="59412"/>
    <cellStyle name="Normal 2 30 4 2 4 2 2" xfId="59413"/>
    <cellStyle name="Normal 2 30 4 2 4 3" xfId="59414"/>
    <cellStyle name="Normal 2 30 4 2 4 3 2" xfId="59415"/>
    <cellStyle name="Normal 2 30 4 2 4 4" xfId="59416"/>
    <cellStyle name="Normal 2 30 4 2 4 4 2" xfId="59417"/>
    <cellStyle name="Normal 2 30 4 2 4 5" xfId="59418"/>
    <cellStyle name="Normal 2 30 4 2 4 5 2" xfId="59419"/>
    <cellStyle name="Normal 2 30 4 2 4 6" xfId="59420"/>
    <cellStyle name="Normal 2 30 4 2 5" xfId="59421"/>
    <cellStyle name="Normal 2 30 4 2 5 2" xfId="59422"/>
    <cellStyle name="Normal 2 30 4 2 5 2 2" xfId="59423"/>
    <cellStyle name="Normal 2 30 4 2 5 3" xfId="59424"/>
    <cellStyle name="Normal 2 30 4 2 5 3 2" xfId="59425"/>
    <cellStyle name="Normal 2 30 4 2 5 4" xfId="59426"/>
    <cellStyle name="Normal 2 30 4 2 5 4 2" xfId="59427"/>
    <cellStyle name="Normal 2 30 4 2 5 5" xfId="59428"/>
    <cellStyle name="Normal 2 30 4 2 5 5 2" xfId="59429"/>
    <cellStyle name="Normal 2 30 4 2 5 6" xfId="59430"/>
    <cellStyle name="Normal 2 30 4 2 6" xfId="59431"/>
    <cellStyle name="Normal 2 30 4 2 6 2" xfId="59432"/>
    <cellStyle name="Normal 2 30 4 2 6 2 2" xfId="59433"/>
    <cellStyle name="Normal 2 30 4 2 6 3" xfId="59434"/>
    <cellStyle name="Normal 2 30 4 2 6 3 2" xfId="59435"/>
    <cellStyle name="Normal 2 30 4 2 6 4" xfId="59436"/>
    <cellStyle name="Normal 2 30 4 2 6 4 2" xfId="59437"/>
    <cellStyle name="Normal 2 30 4 2 6 5" xfId="59438"/>
    <cellStyle name="Normal 2 30 4 2 6 5 2" xfId="59439"/>
    <cellStyle name="Normal 2 30 4 2 6 6" xfId="59440"/>
    <cellStyle name="Normal 2 30 4 2 7" xfId="59441"/>
    <cellStyle name="Normal 2 30 4 2 7 2" xfId="59442"/>
    <cellStyle name="Normal 2 30 4 2 7 2 2" xfId="59443"/>
    <cellStyle name="Normal 2 30 4 2 7 3" xfId="59444"/>
    <cellStyle name="Normal 2 30 4 2 7 3 2" xfId="59445"/>
    <cellStyle name="Normal 2 30 4 2 7 4" xfId="59446"/>
    <cellStyle name="Normal 2 30 4 2 7 4 2" xfId="59447"/>
    <cellStyle name="Normal 2 30 4 2 7 5" xfId="59448"/>
    <cellStyle name="Normal 2 30 4 2 7 5 2" xfId="59449"/>
    <cellStyle name="Normal 2 30 4 2 7 6" xfId="59450"/>
    <cellStyle name="Normal 2 30 4 2 8" xfId="59451"/>
    <cellStyle name="Normal 2 30 4 2 8 2" xfId="59452"/>
    <cellStyle name="Normal 2 30 4 2 9" xfId="59453"/>
    <cellStyle name="Normal 2 30 4 2 9 2" xfId="59454"/>
    <cellStyle name="Normal 2 30 4 20" xfId="59455"/>
    <cellStyle name="Normal 2 30 4 20 2" xfId="59456"/>
    <cellStyle name="Normal 2 30 4 21" xfId="59457"/>
    <cellStyle name="Normal 2 30 4 3" xfId="59458"/>
    <cellStyle name="Normal 2 30 4 3 2" xfId="59459"/>
    <cellStyle name="Normal 2 30 4 3 2 2" xfId="59460"/>
    <cellStyle name="Normal 2 30 4 3 2 2 2" xfId="59461"/>
    <cellStyle name="Normal 2 30 4 3 2 3" xfId="59462"/>
    <cellStyle name="Normal 2 30 4 3 2 3 2" xfId="59463"/>
    <cellStyle name="Normal 2 30 4 3 2 4" xfId="59464"/>
    <cellStyle name="Normal 2 30 4 3 2 4 2" xfId="59465"/>
    <cellStyle name="Normal 2 30 4 3 2 5" xfId="59466"/>
    <cellStyle name="Normal 2 30 4 3 2 5 2" xfId="59467"/>
    <cellStyle name="Normal 2 30 4 3 2 6" xfId="59468"/>
    <cellStyle name="Normal 2 30 4 3 3" xfId="59469"/>
    <cellStyle name="Normal 2 30 4 3 3 2" xfId="59470"/>
    <cellStyle name="Normal 2 30 4 3 4" xfId="59471"/>
    <cellStyle name="Normal 2 30 4 3 4 2" xfId="59472"/>
    <cellStyle name="Normal 2 30 4 3 5" xfId="59473"/>
    <cellStyle name="Normal 2 30 4 3 5 2" xfId="59474"/>
    <cellStyle name="Normal 2 30 4 3 6" xfId="59475"/>
    <cellStyle name="Normal 2 30 4 3 6 2" xfId="59476"/>
    <cellStyle name="Normal 2 30 4 3 7" xfId="59477"/>
    <cellStyle name="Normal 2 30 4 4" xfId="59478"/>
    <cellStyle name="Normal 2 30 4 4 2" xfId="59479"/>
    <cellStyle name="Normal 2 30 4 4 2 2" xfId="59480"/>
    <cellStyle name="Normal 2 30 4 4 2 2 2" xfId="59481"/>
    <cellStyle name="Normal 2 30 4 4 2 3" xfId="59482"/>
    <cellStyle name="Normal 2 30 4 4 2 3 2" xfId="59483"/>
    <cellStyle name="Normal 2 30 4 4 2 4" xfId="59484"/>
    <cellStyle name="Normal 2 30 4 4 2 4 2" xfId="59485"/>
    <cellStyle name="Normal 2 30 4 4 2 5" xfId="59486"/>
    <cellStyle name="Normal 2 30 4 4 2 5 2" xfId="59487"/>
    <cellStyle name="Normal 2 30 4 4 2 6" xfId="59488"/>
    <cellStyle name="Normal 2 30 4 4 3" xfId="59489"/>
    <cellStyle name="Normal 2 30 4 4 3 2" xfId="59490"/>
    <cellStyle name="Normal 2 30 4 4 4" xfId="59491"/>
    <cellStyle name="Normal 2 30 4 4 4 2" xfId="59492"/>
    <cellStyle name="Normal 2 30 4 4 5" xfId="59493"/>
    <cellStyle name="Normal 2 30 4 4 5 2" xfId="59494"/>
    <cellStyle name="Normal 2 30 4 4 6" xfId="59495"/>
    <cellStyle name="Normal 2 30 4 4 6 2" xfId="59496"/>
    <cellStyle name="Normal 2 30 4 4 7" xfId="59497"/>
    <cellStyle name="Normal 2 30 4 5" xfId="59498"/>
    <cellStyle name="Normal 2 30 4 5 2" xfId="59499"/>
    <cellStyle name="Normal 2 30 4 5 2 2" xfId="59500"/>
    <cellStyle name="Normal 2 30 4 5 3" xfId="59501"/>
    <cellStyle name="Normal 2 30 4 5 3 2" xfId="59502"/>
    <cellStyle name="Normal 2 30 4 5 4" xfId="59503"/>
    <cellStyle name="Normal 2 30 4 5 4 2" xfId="59504"/>
    <cellStyle name="Normal 2 30 4 5 5" xfId="59505"/>
    <cellStyle name="Normal 2 30 4 5 5 2" xfId="59506"/>
    <cellStyle name="Normal 2 30 4 5 6" xfId="59507"/>
    <cellStyle name="Normal 2 30 4 6" xfId="59508"/>
    <cellStyle name="Normal 2 30 4 6 2" xfId="59509"/>
    <cellStyle name="Normal 2 30 4 6 2 2" xfId="59510"/>
    <cellStyle name="Normal 2 30 4 6 3" xfId="59511"/>
    <cellStyle name="Normal 2 30 4 6 3 2" xfId="59512"/>
    <cellStyle name="Normal 2 30 4 6 4" xfId="59513"/>
    <cellStyle name="Normal 2 30 4 6 4 2" xfId="59514"/>
    <cellStyle name="Normal 2 30 4 6 5" xfId="59515"/>
    <cellStyle name="Normal 2 30 4 6 5 2" xfId="59516"/>
    <cellStyle name="Normal 2 30 4 6 6" xfId="59517"/>
    <cellStyle name="Normal 2 30 4 7" xfId="59518"/>
    <cellStyle name="Normal 2 30 4 7 2" xfId="59519"/>
    <cellStyle name="Normal 2 30 4 7 2 2" xfId="59520"/>
    <cellStyle name="Normal 2 30 4 7 3" xfId="59521"/>
    <cellStyle name="Normal 2 30 4 7 3 2" xfId="59522"/>
    <cellStyle name="Normal 2 30 4 7 4" xfId="59523"/>
    <cellStyle name="Normal 2 30 4 7 4 2" xfId="59524"/>
    <cellStyle name="Normal 2 30 4 7 5" xfId="59525"/>
    <cellStyle name="Normal 2 30 4 7 5 2" xfId="59526"/>
    <cellStyle name="Normal 2 30 4 7 6" xfId="59527"/>
    <cellStyle name="Normal 2 30 4 8" xfId="59528"/>
    <cellStyle name="Normal 2 30 4 8 2" xfId="59529"/>
    <cellStyle name="Normal 2 30 4 8 2 2" xfId="59530"/>
    <cellStyle name="Normal 2 30 4 8 3" xfId="59531"/>
    <cellStyle name="Normal 2 30 4 8 3 2" xfId="59532"/>
    <cellStyle name="Normal 2 30 4 8 4" xfId="59533"/>
    <cellStyle name="Normal 2 30 4 8 4 2" xfId="59534"/>
    <cellStyle name="Normal 2 30 4 8 5" xfId="59535"/>
    <cellStyle name="Normal 2 30 4 8 5 2" xfId="59536"/>
    <cellStyle name="Normal 2 30 4 8 6" xfId="59537"/>
    <cellStyle name="Normal 2 30 4 9" xfId="59538"/>
    <cellStyle name="Normal 2 30 4 9 2" xfId="59539"/>
    <cellStyle name="Normal 2 30 4 9 2 2" xfId="59540"/>
    <cellStyle name="Normal 2 30 4 9 3" xfId="59541"/>
    <cellStyle name="Normal 2 30 4 9 3 2" xfId="59542"/>
    <cellStyle name="Normal 2 30 4 9 4" xfId="59543"/>
    <cellStyle name="Normal 2 30 4 9 4 2" xfId="59544"/>
    <cellStyle name="Normal 2 30 4 9 5" xfId="59545"/>
    <cellStyle name="Normal 2 30 4 9 5 2" xfId="59546"/>
    <cellStyle name="Normal 2 30 4 9 6" xfId="59547"/>
    <cellStyle name="Normal 2 30 5" xfId="59548"/>
    <cellStyle name="Normal 2 30 5 10" xfId="59549"/>
    <cellStyle name="Normal 2 30 5 10 2" xfId="59550"/>
    <cellStyle name="Normal 2 30 5 10 2 2" xfId="59551"/>
    <cellStyle name="Normal 2 30 5 10 3" xfId="59552"/>
    <cellStyle name="Normal 2 30 5 10 3 2" xfId="59553"/>
    <cellStyle name="Normal 2 30 5 10 4" xfId="59554"/>
    <cellStyle name="Normal 2 30 5 10 4 2" xfId="59555"/>
    <cellStyle name="Normal 2 30 5 10 5" xfId="59556"/>
    <cellStyle name="Normal 2 30 5 10 5 2" xfId="59557"/>
    <cellStyle name="Normal 2 30 5 10 6" xfId="59558"/>
    <cellStyle name="Normal 2 30 5 11" xfId="59559"/>
    <cellStyle name="Normal 2 30 5 11 2" xfId="59560"/>
    <cellStyle name="Normal 2 30 5 11 2 2" xfId="59561"/>
    <cellStyle name="Normal 2 30 5 11 3" xfId="59562"/>
    <cellStyle name="Normal 2 30 5 11 3 2" xfId="59563"/>
    <cellStyle name="Normal 2 30 5 11 4" xfId="59564"/>
    <cellStyle name="Normal 2 30 5 11 4 2" xfId="59565"/>
    <cellStyle name="Normal 2 30 5 11 5" xfId="59566"/>
    <cellStyle name="Normal 2 30 5 11 5 2" xfId="59567"/>
    <cellStyle name="Normal 2 30 5 11 6" xfId="59568"/>
    <cellStyle name="Normal 2 30 5 12" xfId="59569"/>
    <cellStyle name="Normal 2 30 5 12 2" xfId="59570"/>
    <cellStyle name="Normal 2 30 5 12 2 2" xfId="59571"/>
    <cellStyle name="Normal 2 30 5 12 3" xfId="59572"/>
    <cellStyle name="Normal 2 30 5 12 3 2" xfId="59573"/>
    <cellStyle name="Normal 2 30 5 12 4" xfId="59574"/>
    <cellStyle name="Normal 2 30 5 12 4 2" xfId="59575"/>
    <cellStyle name="Normal 2 30 5 12 5" xfId="59576"/>
    <cellStyle name="Normal 2 30 5 12 5 2" xfId="59577"/>
    <cellStyle name="Normal 2 30 5 12 6" xfId="59578"/>
    <cellStyle name="Normal 2 30 5 13" xfId="59579"/>
    <cellStyle name="Normal 2 30 5 13 2" xfId="59580"/>
    <cellStyle name="Normal 2 30 5 13 2 2" xfId="59581"/>
    <cellStyle name="Normal 2 30 5 13 3" xfId="59582"/>
    <cellStyle name="Normal 2 30 5 13 3 2" xfId="59583"/>
    <cellStyle name="Normal 2 30 5 13 4" xfId="59584"/>
    <cellStyle name="Normal 2 30 5 13 4 2" xfId="59585"/>
    <cellStyle name="Normal 2 30 5 13 5" xfId="59586"/>
    <cellStyle name="Normal 2 30 5 13 5 2" xfId="59587"/>
    <cellStyle name="Normal 2 30 5 13 6" xfId="59588"/>
    <cellStyle name="Normal 2 30 5 14" xfId="59589"/>
    <cellStyle name="Normal 2 30 5 14 2" xfId="59590"/>
    <cellStyle name="Normal 2 30 5 14 2 2" xfId="59591"/>
    <cellStyle name="Normal 2 30 5 14 3" xfId="59592"/>
    <cellStyle name="Normal 2 30 5 14 3 2" xfId="59593"/>
    <cellStyle name="Normal 2 30 5 14 4" xfId="59594"/>
    <cellStyle name="Normal 2 30 5 14 4 2" xfId="59595"/>
    <cellStyle name="Normal 2 30 5 14 5" xfId="59596"/>
    <cellStyle name="Normal 2 30 5 14 5 2" xfId="59597"/>
    <cellStyle name="Normal 2 30 5 14 6" xfId="59598"/>
    <cellStyle name="Normal 2 30 5 15" xfId="59599"/>
    <cellStyle name="Normal 2 30 5 15 2" xfId="59600"/>
    <cellStyle name="Normal 2 30 5 15 2 2" xfId="59601"/>
    <cellStyle name="Normal 2 30 5 15 3" xfId="59602"/>
    <cellStyle name="Normal 2 30 5 15 3 2" xfId="59603"/>
    <cellStyle name="Normal 2 30 5 15 4" xfId="59604"/>
    <cellStyle name="Normal 2 30 5 15 4 2" xfId="59605"/>
    <cellStyle name="Normal 2 30 5 15 5" xfId="59606"/>
    <cellStyle name="Normal 2 30 5 15 5 2" xfId="59607"/>
    <cellStyle name="Normal 2 30 5 15 6" xfId="59608"/>
    <cellStyle name="Normal 2 30 5 16" xfId="59609"/>
    <cellStyle name="Normal 2 30 5 16 2" xfId="59610"/>
    <cellStyle name="Normal 2 30 5 16 2 2" xfId="59611"/>
    <cellStyle name="Normal 2 30 5 16 3" xfId="59612"/>
    <cellStyle name="Normal 2 30 5 16 3 2" xfId="59613"/>
    <cellStyle name="Normal 2 30 5 16 4" xfId="59614"/>
    <cellStyle name="Normal 2 30 5 16 4 2" xfId="59615"/>
    <cellStyle name="Normal 2 30 5 16 5" xfId="59616"/>
    <cellStyle name="Normal 2 30 5 16 5 2" xfId="59617"/>
    <cellStyle name="Normal 2 30 5 16 6" xfId="59618"/>
    <cellStyle name="Normal 2 30 5 17" xfId="59619"/>
    <cellStyle name="Normal 2 30 5 17 2" xfId="59620"/>
    <cellStyle name="Normal 2 30 5 18" xfId="59621"/>
    <cellStyle name="Normal 2 30 5 18 2" xfId="59622"/>
    <cellStyle name="Normal 2 30 5 19" xfId="59623"/>
    <cellStyle name="Normal 2 30 5 19 2" xfId="59624"/>
    <cellStyle name="Normal 2 30 5 2" xfId="59625"/>
    <cellStyle name="Normal 2 30 5 2 10" xfId="59626"/>
    <cellStyle name="Normal 2 30 5 2 10 2" xfId="59627"/>
    <cellStyle name="Normal 2 30 5 2 11" xfId="59628"/>
    <cellStyle name="Normal 2 30 5 2 11 2" xfId="59629"/>
    <cellStyle name="Normal 2 30 5 2 12" xfId="59630"/>
    <cellStyle name="Normal 2 30 5 2 2" xfId="59631"/>
    <cellStyle name="Normal 2 30 5 2 2 2" xfId="59632"/>
    <cellStyle name="Normal 2 30 5 2 2 2 2" xfId="59633"/>
    <cellStyle name="Normal 2 30 5 2 2 3" xfId="59634"/>
    <cellStyle name="Normal 2 30 5 2 2 3 2" xfId="59635"/>
    <cellStyle name="Normal 2 30 5 2 2 4" xfId="59636"/>
    <cellStyle name="Normal 2 30 5 2 2 4 2" xfId="59637"/>
    <cellStyle name="Normal 2 30 5 2 2 5" xfId="59638"/>
    <cellStyle name="Normal 2 30 5 2 2 5 2" xfId="59639"/>
    <cellStyle name="Normal 2 30 5 2 2 6" xfId="59640"/>
    <cellStyle name="Normal 2 30 5 2 3" xfId="59641"/>
    <cellStyle name="Normal 2 30 5 2 3 2" xfId="59642"/>
    <cellStyle name="Normal 2 30 5 2 3 2 2" xfId="59643"/>
    <cellStyle name="Normal 2 30 5 2 3 3" xfId="59644"/>
    <cellStyle name="Normal 2 30 5 2 3 3 2" xfId="59645"/>
    <cellStyle name="Normal 2 30 5 2 3 4" xfId="59646"/>
    <cellStyle name="Normal 2 30 5 2 3 4 2" xfId="59647"/>
    <cellStyle name="Normal 2 30 5 2 3 5" xfId="59648"/>
    <cellStyle name="Normal 2 30 5 2 3 5 2" xfId="59649"/>
    <cellStyle name="Normal 2 30 5 2 3 6" xfId="59650"/>
    <cellStyle name="Normal 2 30 5 2 4" xfId="59651"/>
    <cellStyle name="Normal 2 30 5 2 4 2" xfId="59652"/>
    <cellStyle name="Normal 2 30 5 2 4 2 2" xfId="59653"/>
    <cellStyle name="Normal 2 30 5 2 4 3" xfId="59654"/>
    <cellStyle name="Normal 2 30 5 2 4 3 2" xfId="59655"/>
    <cellStyle name="Normal 2 30 5 2 4 4" xfId="59656"/>
    <cellStyle name="Normal 2 30 5 2 4 4 2" xfId="59657"/>
    <cellStyle name="Normal 2 30 5 2 4 5" xfId="59658"/>
    <cellStyle name="Normal 2 30 5 2 4 5 2" xfId="59659"/>
    <cellStyle name="Normal 2 30 5 2 4 6" xfId="59660"/>
    <cellStyle name="Normal 2 30 5 2 5" xfId="59661"/>
    <cellStyle name="Normal 2 30 5 2 5 2" xfId="59662"/>
    <cellStyle name="Normal 2 30 5 2 5 2 2" xfId="59663"/>
    <cellStyle name="Normal 2 30 5 2 5 3" xfId="59664"/>
    <cellStyle name="Normal 2 30 5 2 5 3 2" xfId="59665"/>
    <cellStyle name="Normal 2 30 5 2 5 4" xfId="59666"/>
    <cellStyle name="Normal 2 30 5 2 5 4 2" xfId="59667"/>
    <cellStyle name="Normal 2 30 5 2 5 5" xfId="59668"/>
    <cellStyle name="Normal 2 30 5 2 5 5 2" xfId="59669"/>
    <cellStyle name="Normal 2 30 5 2 5 6" xfId="59670"/>
    <cellStyle name="Normal 2 30 5 2 6" xfId="59671"/>
    <cellStyle name="Normal 2 30 5 2 6 2" xfId="59672"/>
    <cellStyle name="Normal 2 30 5 2 6 2 2" xfId="59673"/>
    <cellStyle name="Normal 2 30 5 2 6 3" xfId="59674"/>
    <cellStyle name="Normal 2 30 5 2 6 3 2" xfId="59675"/>
    <cellStyle name="Normal 2 30 5 2 6 4" xfId="59676"/>
    <cellStyle name="Normal 2 30 5 2 6 4 2" xfId="59677"/>
    <cellStyle name="Normal 2 30 5 2 6 5" xfId="59678"/>
    <cellStyle name="Normal 2 30 5 2 6 5 2" xfId="59679"/>
    <cellStyle name="Normal 2 30 5 2 6 6" xfId="59680"/>
    <cellStyle name="Normal 2 30 5 2 7" xfId="59681"/>
    <cellStyle name="Normal 2 30 5 2 7 2" xfId="59682"/>
    <cellStyle name="Normal 2 30 5 2 7 2 2" xfId="59683"/>
    <cellStyle name="Normal 2 30 5 2 7 3" xfId="59684"/>
    <cellStyle name="Normal 2 30 5 2 7 3 2" xfId="59685"/>
    <cellStyle name="Normal 2 30 5 2 7 4" xfId="59686"/>
    <cellStyle name="Normal 2 30 5 2 7 4 2" xfId="59687"/>
    <cellStyle name="Normal 2 30 5 2 7 5" xfId="59688"/>
    <cellStyle name="Normal 2 30 5 2 7 5 2" xfId="59689"/>
    <cellStyle name="Normal 2 30 5 2 7 6" xfId="59690"/>
    <cellStyle name="Normal 2 30 5 2 8" xfId="59691"/>
    <cellStyle name="Normal 2 30 5 2 8 2" xfId="59692"/>
    <cellStyle name="Normal 2 30 5 2 9" xfId="59693"/>
    <cellStyle name="Normal 2 30 5 2 9 2" xfId="59694"/>
    <cellStyle name="Normal 2 30 5 20" xfId="59695"/>
    <cellStyle name="Normal 2 30 5 20 2" xfId="59696"/>
    <cellStyle name="Normal 2 30 5 21" xfId="59697"/>
    <cellStyle name="Normal 2 30 5 3" xfId="59698"/>
    <cellStyle name="Normal 2 30 5 3 2" xfId="59699"/>
    <cellStyle name="Normal 2 30 5 3 2 2" xfId="59700"/>
    <cellStyle name="Normal 2 30 5 3 2 2 2" xfId="59701"/>
    <cellStyle name="Normal 2 30 5 3 2 3" xfId="59702"/>
    <cellStyle name="Normal 2 30 5 3 2 3 2" xfId="59703"/>
    <cellStyle name="Normal 2 30 5 3 2 4" xfId="59704"/>
    <cellStyle name="Normal 2 30 5 3 2 4 2" xfId="59705"/>
    <cellStyle name="Normal 2 30 5 3 2 5" xfId="59706"/>
    <cellStyle name="Normal 2 30 5 3 2 5 2" xfId="59707"/>
    <cellStyle name="Normal 2 30 5 3 2 6" xfId="59708"/>
    <cellStyle name="Normal 2 30 5 3 3" xfId="59709"/>
    <cellStyle name="Normal 2 30 5 3 3 2" xfId="59710"/>
    <cellStyle name="Normal 2 30 5 3 4" xfId="59711"/>
    <cellStyle name="Normal 2 30 5 3 4 2" xfId="59712"/>
    <cellStyle name="Normal 2 30 5 3 5" xfId="59713"/>
    <cellStyle name="Normal 2 30 5 3 5 2" xfId="59714"/>
    <cellStyle name="Normal 2 30 5 3 6" xfId="59715"/>
    <cellStyle name="Normal 2 30 5 3 6 2" xfId="59716"/>
    <cellStyle name="Normal 2 30 5 3 7" xfId="59717"/>
    <cellStyle name="Normal 2 30 5 4" xfId="59718"/>
    <cellStyle name="Normal 2 30 5 4 2" xfId="59719"/>
    <cellStyle name="Normal 2 30 5 4 2 2" xfId="59720"/>
    <cellStyle name="Normal 2 30 5 4 2 2 2" xfId="59721"/>
    <cellStyle name="Normal 2 30 5 4 2 3" xfId="59722"/>
    <cellStyle name="Normal 2 30 5 4 2 3 2" xfId="59723"/>
    <cellStyle name="Normal 2 30 5 4 2 4" xfId="59724"/>
    <cellStyle name="Normal 2 30 5 4 2 4 2" xfId="59725"/>
    <cellStyle name="Normal 2 30 5 4 2 5" xfId="59726"/>
    <cellStyle name="Normal 2 30 5 4 2 5 2" xfId="59727"/>
    <cellStyle name="Normal 2 30 5 4 2 6" xfId="59728"/>
    <cellStyle name="Normal 2 30 5 4 3" xfId="59729"/>
    <cellStyle name="Normal 2 30 5 4 3 2" xfId="59730"/>
    <cellStyle name="Normal 2 30 5 4 4" xfId="59731"/>
    <cellStyle name="Normal 2 30 5 4 4 2" xfId="59732"/>
    <cellStyle name="Normal 2 30 5 4 5" xfId="59733"/>
    <cellStyle name="Normal 2 30 5 4 5 2" xfId="59734"/>
    <cellStyle name="Normal 2 30 5 4 6" xfId="59735"/>
    <cellStyle name="Normal 2 30 5 4 6 2" xfId="59736"/>
    <cellStyle name="Normal 2 30 5 4 7" xfId="59737"/>
    <cellStyle name="Normal 2 30 5 5" xfId="59738"/>
    <cellStyle name="Normal 2 30 5 5 2" xfId="59739"/>
    <cellStyle name="Normal 2 30 5 5 2 2" xfId="59740"/>
    <cellStyle name="Normal 2 30 5 5 3" xfId="59741"/>
    <cellStyle name="Normal 2 30 5 5 3 2" xfId="59742"/>
    <cellStyle name="Normal 2 30 5 5 4" xfId="59743"/>
    <cellStyle name="Normal 2 30 5 5 4 2" xfId="59744"/>
    <cellStyle name="Normal 2 30 5 5 5" xfId="59745"/>
    <cellStyle name="Normal 2 30 5 5 5 2" xfId="59746"/>
    <cellStyle name="Normal 2 30 5 5 6" xfId="59747"/>
    <cellStyle name="Normal 2 30 5 6" xfId="59748"/>
    <cellStyle name="Normal 2 30 5 6 2" xfId="59749"/>
    <cellStyle name="Normal 2 30 5 6 2 2" xfId="59750"/>
    <cellStyle name="Normal 2 30 5 6 3" xfId="59751"/>
    <cellStyle name="Normal 2 30 5 6 3 2" xfId="59752"/>
    <cellStyle name="Normal 2 30 5 6 4" xfId="59753"/>
    <cellStyle name="Normal 2 30 5 6 4 2" xfId="59754"/>
    <cellStyle name="Normal 2 30 5 6 5" xfId="59755"/>
    <cellStyle name="Normal 2 30 5 6 5 2" xfId="59756"/>
    <cellStyle name="Normal 2 30 5 6 6" xfId="59757"/>
    <cellStyle name="Normal 2 30 5 7" xfId="59758"/>
    <cellStyle name="Normal 2 30 5 7 2" xfId="59759"/>
    <cellStyle name="Normal 2 30 5 7 2 2" xfId="59760"/>
    <cellStyle name="Normal 2 30 5 7 3" xfId="59761"/>
    <cellStyle name="Normal 2 30 5 7 3 2" xfId="59762"/>
    <cellStyle name="Normal 2 30 5 7 4" xfId="59763"/>
    <cellStyle name="Normal 2 30 5 7 4 2" xfId="59764"/>
    <cellStyle name="Normal 2 30 5 7 5" xfId="59765"/>
    <cellStyle name="Normal 2 30 5 7 5 2" xfId="59766"/>
    <cellStyle name="Normal 2 30 5 7 6" xfId="59767"/>
    <cellStyle name="Normal 2 30 5 8" xfId="59768"/>
    <cellStyle name="Normal 2 30 5 8 2" xfId="59769"/>
    <cellStyle name="Normal 2 30 5 8 2 2" xfId="59770"/>
    <cellStyle name="Normal 2 30 5 8 3" xfId="59771"/>
    <cellStyle name="Normal 2 30 5 8 3 2" xfId="59772"/>
    <cellStyle name="Normal 2 30 5 8 4" xfId="59773"/>
    <cellStyle name="Normal 2 30 5 8 4 2" xfId="59774"/>
    <cellStyle name="Normal 2 30 5 8 5" xfId="59775"/>
    <cellStyle name="Normal 2 30 5 8 5 2" xfId="59776"/>
    <cellStyle name="Normal 2 30 5 8 6" xfId="59777"/>
    <cellStyle name="Normal 2 30 5 9" xfId="59778"/>
    <cellStyle name="Normal 2 30 5 9 2" xfId="59779"/>
    <cellStyle name="Normal 2 30 5 9 2 2" xfId="59780"/>
    <cellStyle name="Normal 2 30 5 9 3" xfId="59781"/>
    <cellStyle name="Normal 2 30 5 9 3 2" xfId="59782"/>
    <cellStyle name="Normal 2 30 5 9 4" xfId="59783"/>
    <cellStyle name="Normal 2 30 5 9 4 2" xfId="59784"/>
    <cellStyle name="Normal 2 30 5 9 5" xfId="59785"/>
    <cellStyle name="Normal 2 30 5 9 5 2" xfId="59786"/>
    <cellStyle name="Normal 2 30 5 9 6" xfId="59787"/>
    <cellStyle name="Normal 2 30 6" xfId="59788"/>
    <cellStyle name="Normal 2 30 6 10" xfId="59789"/>
    <cellStyle name="Normal 2 30 6 10 2" xfId="59790"/>
    <cellStyle name="Normal 2 30 6 10 2 2" xfId="59791"/>
    <cellStyle name="Normal 2 30 6 10 3" xfId="59792"/>
    <cellStyle name="Normal 2 30 6 10 3 2" xfId="59793"/>
    <cellStyle name="Normal 2 30 6 10 4" xfId="59794"/>
    <cellStyle name="Normal 2 30 6 10 4 2" xfId="59795"/>
    <cellStyle name="Normal 2 30 6 10 5" xfId="59796"/>
    <cellStyle name="Normal 2 30 6 10 5 2" xfId="59797"/>
    <cellStyle name="Normal 2 30 6 10 6" xfId="59798"/>
    <cellStyle name="Normal 2 30 6 11" xfId="59799"/>
    <cellStyle name="Normal 2 30 6 11 2" xfId="59800"/>
    <cellStyle name="Normal 2 30 6 11 2 2" xfId="59801"/>
    <cellStyle name="Normal 2 30 6 11 3" xfId="59802"/>
    <cellStyle name="Normal 2 30 6 11 3 2" xfId="59803"/>
    <cellStyle name="Normal 2 30 6 11 4" xfId="59804"/>
    <cellStyle name="Normal 2 30 6 11 4 2" xfId="59805"/>
    <cellStyle name="Normal 2 30 6 11 5" xfId="59806"/>
    <cellStyle name="Normal 2 30 6 11 5 2" xfId="59807"/>
    <cellStyle name="Normal 2 30 6 11 6" xfId="59808"/>
    <cellStyle name="Normal 2 30 6 12" xfId="59809"/>
    <cellStyle name="Normal 2 30 6 12 2" xfId="59810"/>
    <cellStyle name="Normal 2 30 6 12 2 2" xfId="59811"/>
    <cellStyle name="Normal 2 30 6 12 3" xfId="59812"/>
    <cellStyle name="Normal 2 30 6 12 3 2" xfId="59813"/>
    <cellStyle name="Normal 2 30 6 12 4" xfId="59814"/>
    <cellStyle name="Normal 2 30 6 12 4 2" xfId="59815"/>
    <cellStyle name="Normal 2 30 6 12 5" xfId="59816"/>
    <cellStyle name="Normal 2 30 6 12 5 2" xfId="59817"/>
    <cellStyle name="Normal 2 30 6 12 6" xfId="59818"/>
    <cellStyle name="Normal 2 30 6 13" xfId="59819"/>
    <cellStyle name="Normal 2 30 6 13 2" xfId="59820"/>
    <cellStyle name="Normal 2 30 6 13 2 2" xfId="59821"/>
    <cellStyle name="Normal 2 30 6 13 3" xfId="59822"/>
    <cellStyle name="Normal 2 30 6 13 3 2" xfId="59823"/>
    <cellStyle name="Normal 2 30 6 13 4" xfId="59824"/>
    <cellStyle name="Normal 2 30 6 13 4 2" xfId="59825"/>
    <cellStyle name="Normal 2 30 6 13 5" xfId="59826"/>
    <cellStyle name="Normal 2 30 6 13 5 2" xfId="59827"/>
    <cellStyle name="Normal 2 30 6 13 6" xfId="59828"/>
    <cellStyle name="Normal 2 30 6 14" xfId="59829"/>
    <cellStyle name="Normal 2 30 6 14 2" xfId="59830"/>
    <cellStyle name="Normal 2 30 6 14 2 2" xfId="59831"/>
    <cellStyle name="Normal 2 30 6 14 3" xfId="59832"/>
    <cellStyle name="Normal 2 30 6 14 3 2" xfId="59833"/>
    <cellStyle name="Normal 2 30 6 14 4" xfId="59834"/>
    <cellStyle name="Normal 2 30 6 14 4 2" xfId="59835"/>
    <cellStyle name="Normal 2 30 6 14 5" xfId="59836"/>
    <cellStyle name="Normal 2 30 6 14 5 2" xfId="59837"/>
    <cellStyle name="Normal 2 30 6 14 6" xfId="59838"/>
    <cellStyle name="Normal 2 30 6 15" xfId="59839"/>
    <cellStyle name="Normal 2 30 6 15 2" xfId="59840"/>
    <cellStyle name="Normal 2 30 6 15 2 2" xfId="59841"/>
    <cellStyle name="Normal 2 30 6 15 3" xfId="59842"/>
    <cellStyle name="Normal 2 30 6 15 3 2" xfId="59843"/>
    <cellStyle name="Normal 2 30 6 15 4" xfId="59844"/>
    <cellStyle name="Normal 2 30 6 15 4 2" xfId="59845"/>
    <cellStyle name="Normal 2 30 6 15 5" xfId="59846"/>
    <cellStyle name="Normal 2 30 6 15 5 2" xfId="59847"/>
    <cellStyle name="Normal 2 30 6 15 6" xfId="59848"/>
    <cellStyle name="Normal 2 30 6 16" xfId="59849"/>
    <cellStyle name="Normal 2 30 6 16 2" xfId="59850"/>
    <cellStyle name="Normal 2 30 6 16 2 2" xfId="59851"/>
    <cellStyle name="Normal 2 30 6 16 3" xfId="59852"/>
    <cellStyle name="Normal 2 30 6 16 3 2" xfId="59853"/>
    <cellStyle name="Normal 2 30 6 16 4" xfId="59854"/>
    <cellStyle name="Normal 2 30 6 16 4 2" xfId="59855"/>
    <cellStyle name="Normal 2 30 6 16 5" xfId="59856"/>
    <cellStyle name="Normal 2 30 6 16 5 2" xfId="59857"/>
    <cellStyle name="Normal 2 30 6 16 6" xfId="59858"/>
    <cellStyle name="Normal 2 30 6 17" xfId="59859"/>
    <cellStyle name="Normal 2 30 6 17 2" xfId="59860"/>
    <cellStyle name="Normal 2 30 6 18" xfId="59861"/>
    <cellStyle name="Normal 2 30 6 18 2" xfId="59862"/>
    <cellStyle name="Normal 2 30 6 19" xfId="59863"/>
    <cellStyle name="Normal 2 30 6 19 2" xfId="59864"/>
    <cellStyle name="Normal 2 30 6 2" xfId="59865"/>
    <cellStyle name="Normal 2 30 6 20" xfId="59866"/>
    <cellStyle name="Normal 2 30 6 20 2" xfId="59867"/>
    <cellStyle name="Normal 2 30 6 21" xfId="59868"/>
    <cellStyle name="Normal 2 30 6 3" xfId="59869"/>
    <cellStyle name="Normal 2 30 6 3 2" xfId="59870"/>
    <cellStyle name="Normal 2 30 6 3 2 2" xfId="59871"/>
    <cellStyle name="Normal 2 30 6 3 3" xfId="59872"/>
    <cellStyle name="Normal 2 30 6 3 3 2" xfId="59873"/>
    <cellStyle name="Normal 2 30 6 3 4" xfId="59874"/>
    <cellStyle name="Normal 2 30 6 3 4 2" xfId="59875"/>
    <cellStyle name="Normal 2 30 6 3 5" xfId="59876"/>
    <cellStyle name="Normal 2 30 6 3 5 2" xfId="59877"/>
    <cellStyle name="Normal 2 30 6 3 6" xfId="59878"/>
    <cellStyle name="Normal 2 30 6 4" xfId="59879"/>
    <cellStyle name="Normal 2 30 6 4 2" xfId="59880"/>
    <cellStyle name="Normal 2 30 6 4 2 2" xfId="59881"/>
    <cellStyle name="Normal 2 30 6 4 3" xfId="59882"/>
    <cellStyle name="Normal 2 30 6 4 3 2" xfId="59883"/>
    <cellStyle name="Normal 2 30 6 4 4" xfId="59884"/>
    <cellStyle name="Normal 2 30 6 4 4 2" xfId="59885"/>
    <cellStyle name="Normal 2 30 6 4 5" xfId="59886"/>
    <cellStyle name="Normal 2 30 6 4 5 2" xfId="59887"/>
    <cellStyle name="Normal 2 30 6 4 6" xfId="59888"/>
    <cellStyle name="Normal 2 30 6 5" xfId="59889"/>
    <cellStyle name="Normal 2 30 6 5 2" xfId="59890"/>
    <cellStyle name="Normal 2 30 6 5 2 2" xfId="59891"/>
    <cellStyle name="Normal 2 30 6 5 3" xfId="59892"/>
    <cellStyle name="Normal 2 30 6 5 3 2" xfId="59893"/>
    <cellStyle name="Normal 2 30 6 5 4" xfId="59894"/>
    <cellStyle name="Normal 2 30 6 5 4 2" xfId="59895"/>
    <cellStyle name="Normal 2 30 6 5 5" xfId="59896"/>
    <cellStyle name="Normal 2 30 6 5 5 2" xfId="59897"/>
    <cellStyle name="Normal 2 30 6 5 6" xfId="59898"/>
    <cellStyle name="Normal 2 30 6 6" xfId="59899"/>
    <cellStyle name="Normal 2 30 6 6 2" xfId="59900"/>
    <cellStyle name="Normal 2 30 6 6 2 2" xfId="59901"/>
    <cellStyle name="Normal 2 30 6 6 3" xfId="59902"/>
    <cellStyle name="Normal 2 30 6 6 3 2" xfId="59903"/>
    <cellStyle name="Normal 2 30 6 6 4" xfId="59904"/>
    <cellStyle name="Normal 2 30 6 6 4 2" xfId="59905"/>
    <cellStyle name="Normal 2 30 6 6 5" xfId="59906"/>
    <cellStyle name="Normal 2 30 6 6 5 2" xfId="59907"/>
    <cellStyle name="Normal 2 30 6 6 6" xfId="59908"/>
    <cellStyle name="Normal 2 30 6 7" xfId="59909"/>
    <cellStyle name="Normal 2 30 6 7 2" xfId="59910"/>
    <cellStyle name="Normal 2 30 6 7 2 2" xfId="59911"/>
    <cellStyle name="Normal 2 30 6 7 3" xfId="59912"/>
    <cellStyle name="Normal 2 30 6 7 3 2" xfId="59913"/>
    <cellStyle name="Normal 2 30 6 7 4" xfId="59914"/>
    <cellStyle name="Normal 2 30 6 7 4 2" xfId="59915"/>
    <cellStyle name="Normal 2 30 6 7 5" xfId="59916"/>
    <cellStyle name="Normal 2 30 6 7 5 2" xfId="59917"/>
    <cellStyle name="Normal 2 30 6 7 6" xfId="59918"/>
    <cellStyle name="Normal 2 30 6 8" xfId="59919"/>
    <cellStyle name="Normal 2 30 6 8 2" xfId="59920"/>
    <cellStyle name="Normal 2 30 6 8 2 2" xfId="59921"/>
    <cellStyle name="Normal 2 30 6 8 3" xfId="59922"/>
    <cellStyle name="Normal 2 30 6 8 3 2" xfId="59923"/>
    <cellStyle name="Normal 2 30 6 8 4" xfId="59924"/>
    <cellStyle name="Normal 2 30 6 8 4 2" xfId="59925"/>
    <cellStyle name="Normal 2 30 6 8 5" xfId="59926"/>
    <cellStyle name="Normal 2 30 6 8 5 2" xfId="59927"/>
    <cellStyle name="Normal 2 30 6 8 6" xfId="59928"/>
    <cellStyle name="Normal 2 30 6 9" xfId="59929"/>
    <cellStyle name="Normal 2 30 6 9 2" xfId="59930"/>
    <cellStyle name="Normal 2 30 6 9 2 2" xfId="59931"/>
    <cellStyle name="Normal 2 30 6 9 3" xfId="59932"/>
    <cellStyle name="Normal 2 30 6 9 3 2" xfId="59933"/>
    <cellStyle name="Normal 2 30 6 9 4" xfId="59934"/>
    <cellStyle name="Normal 2 30 6 9 4 2" xfId="59935"/>
    <cellStyle name="Normal 2 30 6 9 5" xfId="59936"/>
    <cellStyle name="Normal 2 30 6 9 5 2" xfId="59937"/>
    <cellStyle name="Normal 2 30 6 9 6" xfId="59938"/>
    <cellStyle name="Normal 2 30 7" xfId="59939"/>
    <cellStyle name="Normal 2 30 7 2" xfId="59940"/>
    <cellStyle name="Normal 2 30 7 3" xfId="59941"/>
    <cellStyle name="Normal 2 30 7 3 2" xfId="59942"/>
    <cellStyle name="Normal 2 30 7 4" xfId="59943"/>
    <cellStyle name="Normal 2 30 7 4 2" xfId="59944"/>
    <cellStyle name="Normal 2 30 7 5" xfId="59945"/>
    <cellStyle name="Normal 2 30 7 5 2" xfId="59946"/>
    <cellStyle name="Normal 2 30 7 6" xfId="59947"/>
    <cellStyle name="Normal 2 30 7 6 2" xfId="59948"/>
    <cellStyle name="Normal 2 30 7 7" xfId="59949"/>
    <cellStyle name="Normal 2 30 8" xfId="59950"/>
    <cellStyle name="Normal 2 30 8 2" xfId="59951"/>
    <cellStyle name="Normal 2 30 8 3" xfId="59952"/>
    <cellStyle name="Normal 2 30 8 3 2" xfId="59953"/>
    <cellStyle name="Normal 2 30 8 4" xfId="59954"/>
    <cellStyle name="Normal 2 30 8 4 2" xfId="59955"/>
    <cellStyle name="Normal 2 30 8 5" xfId="59956"/>
    <cellStyle name="Normal 2 30 8 5 2" xfId="59957"/>
    <cellStyle name="Normal 2 30 8 6" xfId="59958"/>
    <cellStyle name="Normal 2 30 8 6 2" xfId="59959"/>
    <cellStyle name="Normal 2 30 8 7" xfId="59960"/>
    <cellStyle name="Normal 2 30 9" xfId="59961"/>
    <cellStyle name="Normal 2 30 9 2" xfId="59962"/>
    <cellStyle name="Normal 2 30 9 3" xfId="59963"/>
    <cellStyle name="Normal 2 30 9 3 2" xfId="59964"/>
    <cellStyle name="Normal 2 30 9 4" xfId="59965"/>
    <cellStyle name="Normal 2 30 9 4 2" xfId="59966"/>
    <cellStyle name="Normal 2 30 9 5" xfId="59967"/>
    <cellStyle name="Normal 2 30 9 5 2" xfId="59968"/>
    <cellStyle name="Normal 2 30 9 6" xfId="59969"/>
    <cellStyle name="Normal 2 30 9 6 2" xfId="59970"/>
    <cellStyle name="Normal 2 30 9 7" xfId="59971"/>
    <cellStyle name="Normal 2 31" xfId="3828"/>
    <cellStyle name="Normal 2 31 10" xfId="59972"/>
    <cellStyle name="Normal 2 31 2" xfId="59973"/>
    <cellStyle name="Normal 2 31 2 2" xfId="59974"/>
    <cellStyle name="Normal 2 31 2 3" xfId="59975"/>
    <cellStyle name="Normal 2 31 2 4" xfId="59976"/>
    <cellStyle name="Normal 2 31 2 5" xfId="59977"/>
    <cellStyle name="Normal 2 31 2 6" xfId="59978"/>
    <cellStyle name="Normal 2 31 2 7" xfId="59979"/>
    <cellStyle name="Normal 2 31 3" xfId="59980"/>
    <cellStyle name="Normal 2 31 4" xfId="59981"/>
    <cellStyle name="Normal 2 31 5" xfId="59982"/>
    <cellStyle name="Normal 2 31 6" xfId="59983"/>
    <cellStyle name="Normal 2 31 7" xfId="59984"/>
    <cellStyle name="Normal 2 31 8" xfId="59985"/>
    <cellStyle name="Normal 2 31 9" xfId="59986"/>
    <cellStyle name="Normal 2 32" xfId="3829"/>
    <cellStyle name="Normal 2 32 2" xfId="59987"/>
    <cellStyle name="Normal 2 32 3" xfId="59988"/>
    <cellStyle name="Normal 2 32 4" xfId="59989"/>
    <cellStyle name="Normal 2 32 5" xfId="59990"/>
    <cellStyle name="Normal 2 33" xfId="3830"/>
    <cellStyle name="Normal 2 33 10" xfId="59991"/>
    <cellStyle name="Normal 2 33 10 2" xfId="59992"/>
    <cellStyle name="Normal 2 33 10 2 2" xfId="59993"/>
    <cellStyle name="Normal 2 33 10 3" xfId="59994"/>
    <cellStyle name="Normal 2 33 10 3 2" xfId="59995"/>
    <cellStyle name="Normal 2 33 10 4" xfId="59996"/>
    <cellStyle name="Normal 2 33 10 4 2" xfId="59997"/>
    <cellStyle name="Normal 2 33 10 5" xfId="59998"/>
    <cellStyle name="Normal 2 33 10 5 2" xfId="59999"/>
    <cellStyle name="Normal 2 33 10 6" xfId="60000"/>
    <cellStyle name="Normal 2 33 11" xfId="60001"/>
    <cellStyle name="Normal 2 33 11 2" xfId="60002"/>
    <cellStyle name="Normal 2 33 11 2 2" xfId="60003"/>
    <cellStyle name="Normal 2 33 11 3" xfId="60004"/>
    <cellStyle name="Normal 2 33 11 3 2" xfId="60005"/>
    <cellStyle name="Normal 2 33 11 4" xfId="60006"/>
    <cellStyle name="Normal 2 33 11 4 2" xfId="60007"/>
    <cellStyle name="Normal 2 33 11 5" xfId="60008"/>
    <cellStyle name="Normal 2 33 11 5 2" xfId="60009"/>
    <cellStyle name="Normal 2 33 11 6" xfId="60010"/>
    <cellStyle name="Normal 2 33 12" xfId="60011"/>
    <cellStyle name="Normal 2 33 12 2" xfId="60012"/>
    <cellStyle name="Normal 2 33 12 2 2" xfId="60013"/>
    <cellStyle name="Normal 2 33 12 3" xfId="60014"/>
    <cellStyle name="Normal 2 33 12 3 2" xfId="60015"/>
    <cellStyle name="Normal 2 33 12 4" xfId="60016"/>
    <cellStyle name="Normal 2 33 12 4 2" xfId="60017"/>
    <cellStyle name="Normal 2 33 12 5" xfId="60018"/>
    <cellStyle name="Normal 2 33 12 5 2" xfId="60019"/>
    <cellStyle name="Normal 2 33 12 6" xfId="60020"/>
    <cellStyle name="Normal 2 33 13" xfId="60021"/>
    <cellStyle name="Normal 2 33 13 2" xfId="60022"/>
    <cellStyle name="Normal 2 33 13 2 2" xfId="60023"/>
    <cellStyle name="Normal 2 33 13 3" xfId="60024"/>
    <cellStyle name="Normal 2 33 13 3 2" xfId="60025"/>
    <cellStyle name="Normal 2 33 13 4" xfId="60026"/>
    <cellStyle name="Normal 2 33 13 4 2" xfId="60027"/>
    <cellStyle name="Normal 2 33 13 5" xfId="60028"/>
    <cellStyle name="Normal 2 33 13 5 2" xfId="60029"/>
    <cellStyle name="Normal 2 33 13 6" xfId="60030"/>
    <cellStyle name="Normal 2 33 14" xfId="60031"/>
    <cellStyle name="Normal 2 33 14 2" xfId="60032"/>
    <cellStyle name="Normal 2 33 14 2 2" xfId="60033"/>
    <cellStyle name="Normal 2 33 14 3" xfId="60034"/>
    <cellStyle name="Normal 2 33 14 3 2" xfId="60035"/>
    <cellStyle name="Normal 2 33 14 4" xfId="60036"/>
    <cellStyle name="Normal 2 33 14 4 2" xfId="60037"/>
    <cellStyle name="Normal 2 33 14 5" xfId="60038"/>
    <cellStyle name="Normal 2 33 14 5 2" xfId="60039"/>
    <cellStyle name="Normal 2 33 14 6" xfId="60040"/>
    <cellStyle name="Normal 2 33 15" xfId="60041"/>
    <cellStyle name="Normal 2 33 15 2" xfId="60042"/>
    <cellStyle name="Normal 2 33 15 2 2" xfId="60043"/>
    <cellStyle name="Normal 2 33 15 3" xfId="60044"/>
    <cellStyle name="Normal 2 33 15 3 2" xfId="60045"/>
    <cellStyle name="Normal 2 33 15 4" xfId="60046"/>
    <cellStyle name="Normal 2 33 15 4 2" xfId="60047"/>
    <cellStyle name="Normal 2 33 15 5" xfId="60048"/>
    <cellStyle name="Normal 2 33 15 5 2" xfId="60049"/>
    <cellStyle name="Normal 2 33 15 6" xfId="60050"/>
    <cellStyle name="Normal 2 33 16" xfId="60051"/>
    <cellStyle name="Normal 2 33 16 2" xfId="60052"/>
    <cellStyle name="Normal 2 33 16 2 2" xfId="60053"/>
    <cellStyle name="Normal 2 33 16 3" xfId="60054"/>
    <cellStyle name="Normal 2 33 16 3 2" xfId="60055"/>
    <cellStyle name="Normal 2 33 16 4" xfId="60056"/>
    <cellStyle name="Normal 2 33 16 4 2" xfId="60057"/>
    <cellStyle name="Normal 2 33 16 5" xfId="60058"/>
    <cellStyle name="Normal 2 33 16 5 2" xfId="60059"/>
    <cellStyle name="Normal 2 33 16 6" xfId="60060"/>
    <cellStyle name="Normal 2 33 17" xfId="60061"/>
    <cellStyle name="Normal 2 33 17 2" xfId="60062"/>
    <cellStyle name="Normal 2 33 17 2 2" xfId="60063"/>
    <cellStyle name="Normal 2 33 17 3" xfId="60064"/>
    <cellStyle name="Normal 2 33 17 3 2" xfId="60065"/>
    <cellStyle name="Normal 2 33 17 4" xfId="60066"/>
    <cellStyle name="Normal 2 33 17 4 2" xfId="60067"/>
    <cellStyle name="Normal 2 33 17 5" xfId="60068"/>
    <cellStyle name="Normal 2 33 17 5 2" xfId="60069"/>
    <cellStyle name="Normal 2 33 17 6" xfId="60070"/>
    <cellStyle name="Normal 2 33 18" xfId="60071"/>
    <cellStyle name="Normal 2 33 18 2" xfId="60072"/>
    <cellStyle name="Normal 2 33 18 2 2" xfId="60073"/>
    <cellStyle name="Normal 2 33 18 3" xfId="60074"/>
    <cellStyle name="Normal 2 33 18 3 2" xfId="60075"/>
    <cellStyle name="Normal 2 33 18 4" xfId="60076"/>
    <cellStyle name="Normal 2 33 18 4 2" xfId="60077"/>
    <cellStyle name="Normal 2 33 18 5" xfId="60078"/>
    <cellStyle name="Normal 2 33 18 5 2" xfId="60079"/>
    <cellStyle name="Normal 2 33 18 6" xfId="60080"/>
    <cellStyle name="Normal 2 33 19" xfId="60081"/>
    <cellStyle name="Normal 2 33 19 2" xfId="60082"/>
    <cellStyle name="Normal 2 33 19 2 2" xfId="60083"/>
    <cellStyle name="Normal 2 33 19 3" xfId="60084"/>
    <cellStyle name="Normal 2 33 19 3 2" xfId="60085"/>
    <cellStyle name="Normal 2 33 19 4" xfId="60086"/>
    <cellStyle name="Normal 2 33 19 4 2" xfId="60087"/>
    <cellStyle name="Normal 2 33 19 5" xfId="60088"/>
    <cellStyle name="Normal 2 33 19 5 2" xfId="60089"/>
    <cellStyle name="Normal 2 33 19 6" xfId="60090"/>
    <cellStyle name="Normal 2 33 2" xfId="60091"/>
    <cellStyle name="Normal 2 33 2 10" xfId="60092"/>
    <cellStyle name="Normal 2 33 2 10 2" xfId="60093"/>
    <cellStyle name="Normal 2 33 2 10 2 2" xfId="60094"/>
    <cellStyle name="Normal 2 33 2 10 3" xfId="60095"/>
    <cellStyle name="Normal 2 33 2 10 3 2" xfId="60096"/>
    <cellStyle name="Normal 2 33 2 10 4" xfId="60097"/>
    <cellStyle name="Normal 2 33 2 10 4 2" xfId="60098"/>
    <cellStyle name="Normal 2 33 2 10 5" xfId="60099"/>
    <cellStyle name="Normal 2 33 2 10 5 2" xfId="60100"/>
    <cellStyle name="Normal 2 33 2 10 6" xfId="60101"/>
    <cellStyle name="Normal 2 33 2 11" xfId="60102"/>
    <cellStyle name="Normal 2 33 2 11 2" xfId="60103"/>
    <cellStyle name="Normal 2 33 2 11 2 2" xfId="60104"/>
    <cellStyle name="Normal 2 33 2 11 3" xfId="60105"/>
    <cellStyle name="Normal 2 33 2 11 3 2" xfId="60106"/>
    <cellStyle name="Normal 2 33 2 11 4" xfId="60107"/>
    <cellStyle name="Normal 2 33 2 11 4 2" xfId="60108"/>
    <cellStyle name="Normal 2 33 2 11 5" xfId="60109"/>
    <cellStyle name="Normal 2 33 2 11 5 2" xfId="60110"/>
    <cellStyle name="Normal 2 33 2 11 6" xfId="60111"/>
    <cellStyle name="Normal 2 33 2 12" xfId="60112"/>
    <cellStyle name="Normal 2 33 2 12 2" xfId="60113"/>
    <cellStyle name="Normal 2 33 2 12 2 2" xfId="60114"/>
    <cellStyle name="Normal 2 33 2 12 3" xfId="60115"/>
    <cellStyle name="Normal 2 33 2 12 3 2" xfId="60116"/>
    <cellStyle name="Normal 2 33 2 12 4" xfId="60117"/>
    <cellStyle name="Normal 2 33 2 12 4 2" xfId="60118"/>
    <cellStyle name="Normal 2 33 2 12 5" xfId="60119"/>
    <cellStyle name="Normal 2 33 2 12 5 2" xfId="60120"/>
    <cellStyle name="Normal 2 33 2 12 6" xfId="60121"/>
    <cellStyle name="Normal 2 33 2 13" xfId="60122"/>
    <cellStyle name="Normal 2 33 2 13 2" xfId="60123"/>
    <cellStyle name="Normal 2 33 2 13 2 2" xfId="60124"/>
    <cellStyle name="Normal 2 33 2 13 3" xfId="60125"/>
    <cellStyle name="Normal 2 33 2 13 3 2" xfId="60126"/>
    <cellStyle name="Normal 2 33 2 13 4" xfId="60127"/>
    <cellStyle name="Normal 2 33 2 13 4 2" xfId="60128"/>
    <cellStyle name="Normal 2 33 2 13 5" xfId="60129"/>
    <cellStyle name="Normal 2 33 2 13 5 2" xfId="60130"/>
    <cellStyle name="Normal 2 33 2 13 6" xfId="60131"/>
    <cellStyle name="Normal 2 33 2 14" xfId="60132"/>
    <cellStyle name="Normal 2 33 2 14 2" xfId="60133"/>
    <cellStyle name="Normal 2 33 2 14 2 2" xfId="60134"/>
    <cellStyle name="Normal 2 33 2 14 3" xfId="60135"/>
    <cellStyle name="Normal 2 33 2 14 3 2" xfId="60136"/>
    <cellStyle name="Normal 2 33 2 14 4" xfId="60137"/>
    <cellStyle name="Normal 2 33 2 14 4 2" xfId="60138"/>
    <cellStyle name="Normal 2 33 2 14 5" xfId="60139"/>
    <cellStyle name="Normal 2 33 2 14 5 2" xfId="60140"/>
    <cellStyle name="Normal 2 33 2 14 6" xfId="60141"/>
    <cellStyle name="Normal 2 33 2 15" xfId="60142"/>
    <cellStyle name="Normal 2 33 2 15 2" xfId="60143"/>
    <cellStyle name="Normal 2 33 2 15 2 2" xfId="60144"/>
    <cellStyle name="Normal 2 33 2 15 3" xfId="60145"/>
    <cellStyle name="Normal 2 33 2 15 3 2" xfId="60146"/>
    <cellStyle name="Normal 2 33 2 15 4" xfId="60147"/>
    <cellStyle name="Normal 2 33 2 15 4 2" xfId="60148"/>
    <cellStyle name="Normal 2 33 2 15 5" xfId="60149"/>
    <cellStyle name="Normal 2 33 2 15 5 2" xfId="60150"/>
    <cellStyle name="Normal 2 33 2 15 6" xfId="60151"/>
    <cellStyle name="Normal 2 33 2 16" xfId="60152"/>
    <cellStyle name="Normal 2 33 2 16 2" xfId="60153"/>
    <cellStyle name="Normal 2 33 2 16 2 2" xfId="60154"/>
    <cellStyle name="Normal 2 33 2 16 3" xfId="60155"/>
    <cellStyle name="Normal 2 33 2 16 3 2" xfId="60156"/>
    <cellStyle name="Normal 2 33 2 16 4" xfId="60157"/>
    <cellStyle name="Normal 2 33 2 16 4 2" xfId="60158"/>
    <cellStyle name="Normal 2 33 2 16 5" xfId="60159"/>
    <cellStyle name="Normal 2 33 2 16 5 2" xfId="60160"/>
    <cellStyle name="Normal 2 33 2 16 6" xfId="60161"/>
    <cellStyle name="Normal 2 33 2 17" xfId="60162"/>
    <cellStyle name="Normal 2 33 2 17 2" xfId="60163"/>
    <cellStyle name="Normal 2 33 2 18" xfId="60164"/>
    <cellStyle name="Normal 2 33 2 18 2" xfId="60165"/>
    <cellStyle name="Normal 2 33 2 19" xfId="60166"/>
    <cellStyle name="Normal 2 33 2 19 2" xfId="60167"/>
    <cellStyle name="Normal 2 33 2 2" xfId="60168"/>
    <cellStyle name="Normal 2 33 2 20" xfId="60169"/>
    <cellStyle name="Normal 2 33 2 20 2" xfId="60170"/>
    <cellStyle name="Normal 2 33 2 21" xfId="60171"/>
    <cellStyle name="Normal 2 33 2 3" xfId="60172"/>
    <cellStyle name="Normal 2 33 2 3 2" xfId="60173"/>
    <cellStyle name="Normal 2 33 2 3 2 2" xfId="60174"/>
    <cellStyle name="Normal 2 33 2 3 3" xfId="60175"/>
    <cellStyle name="Normal 2 33 2 3 3 2" xfId="60176"/>
    <cellStyle name="Normal 2 33 2 3 4" xfId="60177"/>
    <cellStyle name="Normal 2 33 2 3 4 2" xfId="60178"/>
    <cellStyle name="Normal 2 33 2 3 5" xfId="60179"/>
    <cellStyle name="Normal 2 33 2 3 5 2" xfId="60180"/>
    <cellStyle name="Normal 2 33 2 3 6" xfId="60181"/>
    <cellStyle name="Normal 2 33 2 4" xfId="60182"/>
    <cellStyle name="Normal 2 33 2 4 2" xfId="60183"/>
    <cellStyle name="Normal 2 33 2 4 2 2" xfId="60184"/>
    <cellStyle name="Normal 2 33 2 4 3" xfId="60185"/>
    <cellStyle name="Normal 2 33 2 4 3 2" xfId="60186"/>
    <cellStyle name="Normal 2 33 2 4 4" xfId="60187"/>
    <cellStyle name="Normal 2 33 2 4 4 2" xfId="60188"/>
    <cellStyle name="Normal 2 33 2 4 5" xfId="60189"/>
    <cellStyle name="Normal 2 33 2 4 5 2" xfId="60190"/>
    <cellStyle name="Normal 2 33 2 4 6" xfId="60191"/>
    <cellStyle name="Normal 2 33 2 5" xfId="60192"/>
    <cellStyle name="Normal 2 33 2 5 2" xfId="60193"/>
    <cellStyle name="Normal 2 33 2 5 2 2" xfId="60194"/>
    <cellStyle name="Normal 2 33 2 5 3" xfId="60195"/>
    <cellStyle name="Normal 2 33 2 5 3 2" xfId="60196"/>
    <cellStyle name="Normal 2 33 2 5 4" xfId="60197"/>
    <cellStyle name="Normal 2 33 2 5 4 2" xfId="60198"/>
    <cellStyle name="Normal 2 33 2 5 5" xfId="60199"/>
    <cellStyle name="Normal 2 33 2 5 5 2" xfId="60200"/>
    <cellStyle name="Normal 2 33 2 5 6" xfId="60201"/>
    <cellStyle name="Normal 2 33 2 6" xfId="60202"/>
    <cellStyle name="Normal 2 33 2 6 2" xfId="60203"/>
    <cellStyle name="Normal 2 33 2 6 2 2" xfId="60204"/>
    <cellStyle name="Normal 2 33 2 6 3" xfId="60205"/>
    <cellStyle name="Normal 2 33 2 6 3 2" xfId="60206"/>
    <cellStyle name="Normal 2 33 2 6 4" xfId="60207"/>
    <cellStyle name="Normal 2 33 2 6 4 2" xfId="60208"/>
    <cellStyle name="Normal 2 33 2 6 5" xfId="60209"/>
    <cellStyle name="Normal 2 33 2 6 5 2" xfId="60210"/>
    <cellStyle name="Normal 2 33 2 6 6" xfId="60211"/>
    <cellStyle name="Normal 2 33 2 7" xfId="60212"/>
    <cellStyle name="Normal 2 33 2 7 2" xfId="60213"/>
    <cellStyle name="Normal 2 33 2 7 2 2" xfId="60214"/>
    <cellStyle name="Normal 2 33 2 7 3" xfId="60215"/>
    <cellStyle name="Normal 2 33 2 7 3 2" xfId="60216"/>
    <cellStyle name="Normal 2 33 2 7 4" xfId="60217"/>
    <cellStyle name="Normal 2 33 2 7 4 2" xfId="60218"/>
    <cellStyle name="Normal 2 33 2 7 5" xfId="60219"/>
    <cellStyle name="Normal 2 33 2 7 5 2" xfId="60220"/>
    <cellStyle name="Normal 2 33 2 7 6" xfId="60221"/>
    <cellStyle name="Normal 2 33 2 8" xfId="60222"/>
    <cellStyle name="Normal 2 33 2 8 2" xfId="60223"/>
    <cellStyle name="Normal 2 33 2 8 2 2" xfId="60224"/>
    <cellStyle name="Normal 2 33 2 8 3" xfId="60225"/>
    <cellStyle name="Normal 2 33 2 8 3 2" xfId="60226"/>
    <cellStyle name="Normal 2 33 2 8 4" xfId="60227"/>
    <cellStyle name="Normal 2 33 2 8 4 2" xfId="60228"/>
    <cellStyle name="Normal 2 33 2 8 5" xfId="60229"/>
    <cellStyle name="Normal 2 33 2 8 5 2" xfId="60230"/>
    <cellStyle name="Normal 2 33 2 8 6" xfId="60231"/>
    <cellStyle name="Normal 2 33 2 9" xfId="60232"/>
    <cellStyle name="Normal 2 33 2 9 2" xfId="60233"/>
    <cellStyle name="Normal 2 33 2 9 2 2" xfId="60234"/>
    <cellStyle name="Normal 2 33 2 9 3" xfId="60235"/>
    <cellStyle name="Normal 2 33 2 9 3 2" xfId="60236"/>
    <cellStyle name="Normal 2 33 2 9 4" xfId="60237"/>
    <cellStyle name="Normal 2 33 2 9 4 2" xfId="60238"/>
    <cellStyle name="Normal 2 33 2 9 5" xfId="60239"/>
    <cellStyle name="Normal 2 33 2 9 5 2" xfId="60240"/>
    <cellStyle name="Normal 2 33 2 9 6" xfId="60241"/>
    <cellStyle name="Normal 2 33 20" xfId="60242"/>
    <cellStyle name="Normal 2 33 20 2" xfId="60243"/>
    <cellStyle name="Normal 2 33 21" xfId="60244"/>
    <cellStyle name="Normal 2 33 21 2" xfId="60245"/>
    <cellStyle name="Normal 2 33 22" xfId="60246"/>
    <cellStyle name="Normal 2 33 22 2" xfId="60247"/>
    <cellStyle name="Normal 2 33 23" xfId="60248"/>
    <cellStyle name="Normal 2 33 23 2" xfId="60249"/>
    <cellStyle name="Normal 2 33 24" xfId="60250"/>
    <cellStyle name="Normal 2 33 24 2" xfId="60251"/>
    <cellStyle name="Normal 2 33 3" xfId="60252"/>
    <cellStyle name="Normal 2 33 3 2" xfId="60253"/>
    <cellStyle name="Normal 2 33 3 3" xfId="60254"/>
    <cellStyle name="Normal 2 33 3 3 2" xfId="60255"/>
    <cellStyle name="Normal 2 33 3 4" xfId="60256"/>
    <cellStyle name="Normal 2 33 3 4 2" xfId="60257"/>
    <cellStyle name="Normal 2 33 3 5" xfId="60258"/>
    <cellStyle name="Normal 2 33 3 5 2" xfId="60259"/>
    <cellStyle name="Normal 2 33 3 6" xfId="60260"/>
    <cellStyle name="Normal 2 33 3 6 2" xfId="60261"/>
    <cellStyle name="Normal 2 33 3 7" xfId="60262"/>
    <cellStyle name="Normal 2 33 4" xfId="60263"/>
    <cellStyle name="Normal 2 33 4 2" xfId="60264"/>
    <cellStyle name="Normal 2 33 4 3" xfId="60265"/>
    <cellStyle name="Normal 2 33 4 3 2" xfId="60266"/>
    <cellStyle name="Normal 2 33 4 4" xfId="60267"/>
    <cellStyle name="Normal 2 33 4 4 2" xfId="60268"/>
    <cellStyle name="Normal 2 33 4 5" xfId="60269"/>
    <cellStyle name="Normal 2 33 4 5 2" xfId="60270"/>
    <cellStyle name="Normal 2 33 4 6" xfId="60271"/>
    <cellStyle name="Normal 2 33 4 6 2" xfId="60272"/>
    <cellStyle name="Normal 2 33 4 7" xfId="60273"/>
    <cellStyle name="Normal 2 33 5" xfId="60274"/>
    <cellStyle name="Normal 2 33 5 2" xfId="60275"/>
    <cellStyle name="Normal 2 33 5 3" xfId="60276"/>
    <cellStyle name="Normal 2 33 5 3 2" xfId="60277"/>
    <cellStyle name="Normal 2 33 5 4" xfId="60278"/>
    <cellStyle name="Normal 2 33 5 4 2" xfId="60279"/>
    <cellStyle name="Normal 2 33 5 5" xfId="60280"/>
    <cellStyle name="Normal 2 33 5 5 2" xfId="60281"/>
    <cellStyle name="Normal 2 33 5 6" xfId="60282"/>
    <cellStyle name="Normal 2 33 5 6 2" xfId="60283"/>
    <cellStyle name="Normal 2 33 5 7" xfId="60284"/>
    <cellStyle name="Normal 2 33 6" xfId="60285"/>
    <cellStyle name="Normal 2 33 6 2" xfId="60286"/>
    <cellStyle name="Normal 2 33 6 2 2" xfId="60287"/>
    <cellStyle name="Normal 2 33 6 3" xfId="60288"/>
    <cellStyle name="Normal 2 33 6 3 2" xfId="60289"/>
    <cellStyle name="Normal 2 33 6 4" xfId="60290"/>
    <cellStyle name="Normal 2 33 6 4 2" xfId="60291"/>
    <cellStyle name="Normal 2 33 6 5" xfId="60292"/>
    <cellStyle name="Normal 2 33 6 5 2" xfId="60293"/>
    <cellStyle name="Normal 2 33 6 6" xfId="60294"/>
    <cellStyle name="Normal 2 33 7" xfId="60295"/>
    <cellStyle name="Normal 2 33 7 2" xfId="60296"/>
    <cellStyle name="Normal 2 33 7 2 2" xfId="60297"/>
    <cellStyle name="Normal 2 33 7 3" xfId="60298"/>
    <cellStyle name="Normal 2 33 7 3 2" xfId="60299"/>
    <cellStyle name="Normal 2 33 7 4" xfId="60300"/>
    <cellStyle name="Normal 2 33 7 4 2" xfId="60301"/>
    <cellStyle name="Normal 2 33 7 5" xfId="60302"/>
    <cellStyle name="Normal 2 33 7 5 2" xfId="60303"/>
    <cellStyle name="Normal 2 33 7 6" xfId="60304"/>
    <cellStyle name="Normal 2 33 8" xfId="60305"/>
    <cellStyle name="Normal 2 33 8 2" xfId="60306"/>
    <cellStyle name="Normal 2 33 8 2 2" xfId="60307"/>
    <cellStyle name="Normal 2 33 8 3" xfId="60308"/>
    <cellStyle name="Normal 2 33 8 3 2" xfId="60309"/>
    <cellStyle name="Normal 2 33 8 4" xfId="60310"/>
    <cellStyle name="Normal 2 33 8 4 2" xfId="60311"/>
    <cellStyle name="Normal 2 33 8 5" xfId="60312"/>
    <cellStyle name="Normal 2 33 8 5 2" xfId="60313"/>
    <cellStyle name="Normal 2 33 8 6" xfId="60314"/>
    <cellStyle name="Normal 2 33 9" xfId="60315"/>
    <cellStyle name="Normal 2 33 9 2" xfId="60316"/>
    <cellStyle name="Normal 2 33 9 2 2" xfId="60317"/>
    <cellStyle name="Normal 2 33 9 3" xfId="60318"/>
    <cellStyle name="Normal 2 33 9 3 2" xfId="60319"/>
    <cellStyle name="Normal 2 33 9 4" xfId="60320"/>
    <cellStyle name="Normal 2 33 9 4 2" xfId="60321"/>
    <cellStyle name="Normal 2 33 9 5" xfId="60322"/>
    <cellStyle name="Normal 2 33 9 5 2" xfId="60323"/>
    <cellStyle name="Normal 2 33 9 6" xfId="60324"/>
    <cellStyle name="Normal 2 34" xfId="3831"/>
    <cellStyle name="Normal 2 34 10" xfId="60325"/>
    <cellStyle name="Normal 2 34 10 2" xfId="60326"/>
    <cellStyle name="Normal 2 34 10 2 2" xfId="60327"/>
    <cellStyle name="Normal 2 34 10 3" xfId="60328"/>
    <cellStyle name="Normal 2 34 10 3 2" xfId="60329"/>
    <cellStyle name="Normal 2 34 10 4" xfId="60330"/>
    <cellStyle name="Normal 2 34 10 4 2" xfId="60331"/>
    <cellStyle name="Normal 2 34 10 5" xfId="60332"/>
    <cellStyle name="Normal 2 34 10 5 2" xfId="60333"/>
    <cellStyle name="Normal 2 34 10 6" xfId="60334"/>
    <cellStyle name="Normal 2 34 11" xfId="60335"/>
    <cellStyle name="Normal 2 34 11 2" xfId="60336"/>
    <cellStyle name="Normal 2 34 11 2 2" xfId="60337"/>
    <cellStyle name="Normal 2 34 11 3" xfId="60338"/>
    <cellStyle name="Normal 2 34 11 3 2" xfId="60339"/>
    <cellStyle name="Normal 2 34 11 4" xfId="60340"/>
    <cellStyle name="Normal 2 34 11 4 2" xfId="60341"/>
    <cellStyle name="Normal 2 34 11 5" xfId="60342"/>
    <cellStyle name="Normal 2 34 11 5 2" xfId="60343"/>
    <cellStyle name="Normal 2 34 11 6" xfId="60344"/>
    <cellStyle name="Normal 2 34 12" xfId="60345"/>
    <cellStyle name="Normal 2 34 12 2" xfId="60346"/>
    <cellStyle name="Normal 2 34 12 2 2" xfId="60347"/>
    <cellStyle name="Normal 2 34 12 3" xfId="60348"/>
    <cellStyle name="Normal 2 34 12 3 2" xfId="60349"/>
    <cellStyle name="Normal 2 34 12 4" xfId="60350"/>
    <cellStyle name="Normal 2 34 12 4 2" xfId="60351"/>
    <cellStyle name="Normal 2 34 12 5" xfId="60352"/>
    <cellStyle name="Normal 2 34 12 5 2" xfId="60353"/>
    <cellStyle name="Normal 2 34 12 6" xfId="60354"/>
    <cellStyle name="Normal 2 34 13" xfId="60355"/>
    <cellStyle name="Normal 2 34 13 2" xfId="60356"/>
    <cellStyle name="Normal 2 34 13 2 2" xfId="60357"/>
    <cellStyle name="Normal 2 34 13 3" xfId="60358"/>
    <cellStyle name="Normal 2 34 13 3 2" xfId="60359"/>
    <cellStyle name="Normal 2 34 13 4" xfId="60360"/>
    <cellStyle name="Normal 2 34 13 4 2" xfId="60361"/>
    <cellStyle name="Normal 2 34 13 5" xfId="60362"/>
    <cellStyle name="Normal 2 34 13 5 2" xfId="60363"/>
    <cellStyle name="Normal 2 34 13 6" xfId="60364"/>
    <cellStyle name="Normal 2 34 14" xfId="60365"/>
    <cellStyle name="Normal 2 34 14 2" xfId="60366"/>
    <cellStyle name="Normal 2 34 14 2 2" xfId="60367"/>
    <cellStyle name="Normal 2 34 14 3" xfId="60368"/>
    <cellStyle name="Normal 2 34 14 3 2" xfId="60369"/>
    <cellStyle name="Normal 2 34 14 4" xfId="60370"/>
    <cellStyle name="Normal 2 34 14 4 2" xfId="60371"/>
    <cellStyle name="Normal 2 34 14 5" xfId="60372"/>
    <cellStyle name="Normal 2 34 14 5 2" xfId="60373"/>
    <cellStyle name="Normal 2 34 14 6" xfId="60374"/>
    <cellStyle name="Normal 2 34 15" xfId="60375"/>
    <cellStyle name="Normal 2 34 15 2" xfId="60376"/>
    <cellStyle name="Normal 2 34 15 2 2" xfId="60377"/>
    <cellStyle name="Normal 2 34 15 3" xfId="60378"/>
    <cellStyle name="Normal 2 34 15 3 2" xfId="60379"/>
    <cellStyle name="Normal 2 34 15 4" xfId="60380"/>
    <cellStyle name="Normal 2 34 15 4 2" xfId="60381"/>
    <cellStyle name="Normal 2 34 15 5" xfId="60382"/>
    <cellStyle name="Normal 2 34 15 5 2" xfId="60383"/>
    <cellStyle name="Normal 2 34 15 6" xfId="60384"/>
    <cellStyle name="Normal 2 34 16" xfId="60385"/>
    <cellStyle name="Normal 2 34 16 2" xfId="60386"/>
    <cellStyle name="Normal 2 34 16 2 2" xfId="60387"/>
    <cellStyle name="Normal 2 34 16 3" xfId="60388"/>
    <cellStyle name="Normal 2 34 16 3 2" xfId="60389"/>
    <cellStyle name="Normal 2 34 16 4" xfId="60390"/>
    <cellStyle name="Normal 2 34 16 4 2" xfId="60391"/>
    <cellStyle name="Normal 2 34 16 5" xfId="60392"/>
    <cellStyle name="Normal 2 34 16 5 2" xfId="60393"/>
    <cellStyle name="Normal 2 34 16 6" xfId="60394"/>
    <cellStyle name="Normal 2 34 17" xfId="60395"/>
    <cellStyle name="Normal 2 34 17 2" xfId="60396"/>
    <cellStyle name="Normal 2 34 17 2 2" xfId="60397"/>
    <cellStyle name="Normal 2 34 17 3" xfId="60398"/>
    <cellStyle name="Normal 2 34 17 3 2" xfId="60399"/>
    <cellStyle name="Normal 2 34 17 4" xfId="60400"/>
    <cellStyle name="Normal 2 34 17 4 2" xfId="60401"/>
    <cellStyle name="Normal 2 34 17 5" xfId="60402"/>
    <cellStyle name="Normal 2 34 17 5 2" xfId="60403"/>
    <cellStyle name="Normal 2 34 17 6" xfId="60404"/>
    <cellStyle name="Normal 2 34 18" xfId="60405"/>
    <cellStyle name="Normal 2 34 18 2" xfId="60406"/>
    <cellStyle name="Normal 2 34 18 2 2" xfId="60407"/>
    <cellStyle name="Normal 2 34 18 3" xfId="60408"/>
    <cellStyle name="Normal 2 34 18 3 2" xfId="60409"/>
    <cellStyle name="Normal 2 34 18 4" xfId="60410"/>
    <cellStyle name="Normal 2 34 18 4 2" xfId="60411"/>
    <cellStyle name="Normal 2 34 18 5" xfId="60412"/>
    <cellStyle name="Normal 2 34 18 5 2" xfId="60413"/>
    <cellStyle name="Normal 2 34 18 6" xfId="60414"/>
    <cellStyle name="Normal 2 34 19" xfId="60415"/>
    <cellStyle name="Normal 2 34 19 2" xfId="60416"/>
    <cellStyle name="Normal 2 34 19 2 2" xfId="60417"/>
    <cellStyle name="Normal 2 34 19 3" xfId="60418"/>
    <cellStyle name="Normal 2 34 19 3 2" xfId="60419"/>
    <cellStyle name="Normal 2 34 19 4" xfId="60420"/>
    <cellStyle name="Normal 2 34 19 4 2" xfId="60421"/>
    <cellStyle name="Normal 2 34 19 5" xfId="60422"/>
    <cellStyle name="Normal 2 34 19 5 2" xfId="60423"/>
    <cellStyle name="Normal 2 34 19 6" xfId="60424"/>
    <cellStyle name="Normal 2 34 2" xfId="60425"/>
    <cellStyle name="Normal 2 34 2 10" xfId="60426"/>
    <cellStyle name="Normal 2 34 2 10 2" xfId="60427"/>
    <cellStyle name="Normal 2 34 2 10 2 2" xfId="60428"/>
    <cellStyle name="Normal 2 34 2 10 3" xfId="60429"/>
    <cellStyle name="Normal 2 34 2 10 3 2" xfId="60430"/>
    <cellStyle name="Normal 2 34 2 10 4" xfId="60431"/>
    <cellStyle name="Normal 2 34 2 10 4 2" xfId="60432"/>
    <cellStyle name="Normal 2 34 2 10 5" xfId="60433"/>
    <cellStyle name="Normal 2 34 2 10 5 2" xfId="60434"/>
    <cellStyle name="Normal 2 34 2 10 6" xfId="60435"/>
    <cellStyle name="Normal 2 34 2 11" xfId="60436"/>
    <cellStyle name="Normal 2 34 2 11 2" xfId="60437"/>
    <cellStyle name="Normal 2 34 2 11 2 2" xfId="60438"/>
    <cellStyle name="Normal 2 34 2 11 3" xfId="60439"/>
    <cellStyle name="Normal 2 34 2 11 3 2" xfId="60440"/>
    <cellStyle name="Normal 2 34 2 11 4" xfId="60441"/>
    <cellStyle name="Normal 2 34 2 11 4 2" xfId="60442"/>
    <cellStyle name="Normal 2 34 2 11 5" xfId="60443"/>
    <cellStyle name="Normal 2 34 2 11 5 2" xfId="60444"/>
    <cellStyle name="Normal 2 34 2 11 6" xfId="60445"/>
    <cellStyle name="Normal 2 34 2 12" xfId="60446"/>
    <cellStyle name="Normal 2 34 2 12 2" xfId="60447"/>
    <cellStyle name="Normal 2 34 2 12 2 2" xfId="60448"/>
    <cellStyle name="Normal 2 34 2 12 3" xfId="60449"/>
    <cellStyle name="Normal 2 34 2 12 3 2" xfId="60450"/>
    <cellStyle name="Normal 2 34 2 12 4" xfId="60451"/>
    <cellStyle name="Normal 2 34 2 12 4 2" xfId="60452"/>
    <cellStyle name="Normal 2 34 2 12 5" xfId="60453"/>
    <cellStyle name="Normal 2 34 2 12 5 2" xfId="60454"/>
    <cellStyle name="Normal 2 34 2 12 6" xfId="60455"/>
    <cellStyle name="Normal 2 34 2 13" xfId="60456"/>
    <cellStyle name="Normal 2 34 2 13 2" xfId="60457"/>
    <cellStyle name="Normal 2 34 2 13 2 2" xfId="60458"/>
    <cellStyle name="Normal 2 34 2 13 3" xfId="60459"/>
    <cellStyle name="Normal 2 34 2 13 3 2" xfId="60460"/>
    <cellStyle name="Normal 2 34 2 13 4" xfId="60461"/>
    <cellStyle name="Normal 2 34 2 13 4 2" xfId="60462"/>
    <cellStyle name="Normal 2 34 2 13 5" xfId="60463"/>
    <cellStyle name="Normal 2 34 2 13 5 2" xfId="60464"/>
    <cellStyle name="Normal 2 34 2 13 6" xfId="60465"/>
    <cellStyle name="Normal 2 34 2 14" xfId="60466"/>
    <cellStyle name="Normal 2 34 2 14 2" xfId="60467"/>
    <cellStyle name="Normal 2 34 2 14 2 2" xfId="60468"/>
    <cellStyle name="Normal 2 34 2 14 3" xfId="60469"/>
    <cellStyle name="Normal 2 34 2 14 3 2" xfId="60470"/>
    <cellStyle name="Normal 2 34 2 14 4" xfId="60471"/>
    <cellStyle name="Normal 2 34 2 14 4 2" xfId="60472"/>
    <cellStyle name="Normal 2 34 2 14 5" xfId="60473"/>
    <cellStyle name="Normal 2 34 2 14 5 2" xfId="60474"/>
    <cellStyle name="Normal 2 34 2 14 6" xfId="60475"/>
    <cellStyle name="Normal 2 34 2 15" xfId="60476"/>
    <cellStyle name="Normal 2 34 2 15 2" xfId="60477"/>
    <cellStyle name="Normal 2 34 2 15 2 2" xfId="60478"/>
    <cellStyle name="Normal 2 34 2 15 3" xfId="60479"/>
    <cellStyle name="Normal 2 34 2 15 3 2" xfId="60480"/>
    <cellStyle name="Normal 2 34 2 15 4" xfId="60481"/>
    <cellStyle name="Normal 2 34 2 15 4 2" xfId="60482"/>
    <cellStyle name="Normal 2 34 2 15 5" xfId="60483"/>
    <cellStyle name="Normal 2 34 2 15 5 2" xfId="60484"/>
    <cellStyle name="Normal 2 34 2 15 6" xfId="60485"/>
    <cellStyle name="Normal 2 34 2 16" xfId="60486"/>
    <cellStyle name="Normal 2 34 2 16 2" xfId="60487"/>
    <cellStyle name="Normal 2 34 2 16 2 2" xfId="60488"/>
    <cellStyle name="Normal 2 34 2 16 3" xfId="60489"/>
    <cellStyle name="Normal 2 34 2 16 3 2" xfId="60490"/>
    <cellStyle name="Normal 2 34 2 16 4" xfId="60491"/>
    <cellStyle name="Normal 2 34 2 16 4 2" xfId="60492"/>
    <cellStyle name="Normal 2 34 2 16 5" xfId="60493"/>
    <cellStyle name="Normal 2 34 2 16 5 2" xfId="60494"/>
    <cellStyle name="Normal 2 34 2 16 6" xfId="60495"/>
    <cellStyle name="Normal 2 34 2 17" xfId="60496"/>
    <cellStyle name="Normal 2 34 2 17 2" xfId="60497"/>
    <cellStyle name="Normal 2 34 2 18" xfId="60498"/>
    <cellStyle name="Normal 2 34 2 18 2" xfId="60499"/>
    <cellStyle name="Normal 2 34 2 19" xfId="60500"/>
    <cellStyle name="Normal 2 34 2 19 2" xfId="60501"/>
    <cellStyle name="Normal 2 34 2 2" xfId="60502"/>
    <cellStyle name="Normal 2 34 2 20" xfId="60503"/>
    <cellStyle name="Normal 2 34 2 20 2" xfId="60504"/>
    <cellStyle name="Normal 2 34 2 21" xfId="60505"/>
    <cellStyle name="Normal 2 34 2 3" xfId="60506"/>
    <cellStyle name="Normal 2 34 2 3 2" xfId="60507"/>
    <cellStyle name="Normal 2 34 2 3 2 2" xfId="60508"/>
    <cellStyle name="Normal 2 34 2 3 3" xfId="60509"/>
    <cellStyle name="Normal 2 34 2 3 3 2" xfId="60510"/>
    <cellStyle name="Normal 2 34 2 3 4" xfId="60511"/>
    <cellStyle name="Normal 2 34 2 3 4 2" xfId="60512"/>
    <cellStyle name="Normal 2 34 2 3 5" xfId="60513"/>
    <cellStyle name="Normal 2 34 2 3 5 2" xfId="60514"/>
    <cellStyle name="Normal 2 34 2 3 6" xfId="60515"/>
    <cellStyle name="Normal 2 34 2 4" xfId="60516"/>
    <cellStyle name="Normal 2 34 2 4 2" xfId="60517"/>
    <cellStyle name="Normal 2 34 2 4 2 2" xfId="60518"/>
    <cellStyle name="Normal 2 34 2 4 3" xfId="60519"/>
    <cellStyle name="Normal 2 34 2 4 3 2" xfId="60520"/>
    <cellStyle name="Normal 2 34 2 4 4" xfId="60521"/>
    <cellStyle name="Normal 2 34 2 4 4 2" xfId="60522"/>
    <cellStyle name="Normal 2 34 2 4 5" xfId="60523"/>
    <cellStyle name="Normal 2 34 2 4 5 2" xfId="60524"/>
    <cellStyle name="Normal 2 34 2 4 6" xfId="60525"/>
    <cellStyle name="Normal 2 34 2 5" xfId="60526"/>
    <cellStyle name="Normal 2 34 2 5 2" xfId="60527"/>
    <cellStyle name="Normal 2 34 2 5 2 2" xfId="60528"/>
    <cellStyle name="Normal 2 34 2 5 3" xfId="60529"/>
    <cellStyle name="Normal 2 34 2 5 3 2" xfId="60530"/>
    <cellStyle name="Normal 2 34 2 5 4" xfId="60531"/>
    <cellStyle name="Normal 2 34 2 5 4 2" xfId="60532"/>
    <cellStyle name="Normal 2 34 2 5 5" xfId="60533"/>
    <cellStyle name="Normal 2 34 2 5 5 2" xfId="60534"/>
    <cellStyle name="Normal 2 34 2 5 6" xfId="60535"/>
    <cellStyle name="Normal 2 34 2 6" xfId="60536"/>
    <cellStyle name="Normal 2 34 2 6 2" xfId="60537"/>
    <cellStyle name="Normal 2 34 2 6 2 2" xfId="60538"/>
    <cellStyle name="Normal 2 34 2 6 3" xfId="60539"/>
    <cellStyle name="Normal 2 34 2 6 3 2" xfId="60540"/>
    <cellStyle name="Normal 2 34 2 6 4" xfId="60541"/>
    <cellStyle name="Normal 2 34 2 6 4 2" xfId="60542"/>
    <cellStyle name="Normal 2 34 2 6 5" xfId="60543"/>
    <cellStyle name="Normal 2 34 2 6 5 2" xfId="60544"/>
    <cellStyle name="Normal 2 34 2 6 6" xfId="60545"/>
    <cellStyle name="Normal 2 34 2 7" xfId="60546"/>
    <cellStyle name="Normal 2 34 2 7 2" xfId="60547"/>
    <cellStyle name="Normal 2 34 2 7 2 2" xfId="60548"/>
    <cellStyle name="Normal 2 34 2 7 3" xfId="60549"/>
    <cellStyle name="Normal 2 34 2 7 3 2" xfId="60550"/>
    <cellStyle name="Normal 2 34 2 7 4" xfId="60551"/>
    <cellStyle name="Normal 2 34 2 7 4 2" xfId="60552"/>
    <cellStyle name="Normal 2 34 2 7 5" xfId="60553"/>
    <cellStyle name="Normal 2 34 2 7 5 2" xfId="60554"/>
    <cellStyle name="Normal 2 34 2 7 6" xfId="60555"/>
    <cellStyle name="Normal 2 34 2 8" xfId="60556"/>
    <cellStyle name="Normal 2 34 2 8 2" xfId="60557"/>
    <cellStyle name="Normal 2 34 2 8 2 2" xfId="60558"/>
    <cellStyle name="Normal 2 34 2 8 3" xfId="60559"/>
    <cellStyle name="Normal 2 34 2 8 3 2" xfId="60560"/>
    <cellStyle name="Normal 2 34 2 8 4" xfId="60561"/>
    <cellStyle name="Normal 2 34 2 8 4 2" xfId="60562"/>
    <cellStyle name="Normal 2 34 2 8 5" xfId="60563"/>
    <cellStyle name="Normal 2 34 2 8 5 2" xfId="60564"/>
    <cellStyle name="Normal 2 34 2 8 6" xfId="60565"/>
    <cellStyle name="Normal 2 34 2 9" xfId="60566"/>
    <cellStyle name="Normal 2 34 2 9 2" xfId="60567"/>
    <cellStyle name="Normal 2 34 2 9 2 2" xfId="60568"/>
    <cellStyle name="Normal 2 34 2 9 3" xfId="60569"/>
    <cellStyle name="Normal 2 34 2 9 3 2" xfId="60570"/>
    <cellStyle name="Normal 2 34 2 9 4" xfId="60571"/>
    <cellStyle name="Normal 2 34 2 9 4 2" xfId="60572"/>
    <cellStyle name="Normal 2 34 2 9 5" xfId="60573"/>
    <cellStyle name="Normal 2 34 2 9 5 2" xfId="60574"/>
    <cellStyle name="Normal 2 34 2 9 6" xfId="60575"/>
    <cellStyle name="Normal 2 34 20" xfId="60576"/>
    <cellStyle name="Normal 2 34 20 2" xfId="60577"/>
    <cellStyle name="Normal 2 34 21" xfId="60578"/>
    <cellStyle name="Normal 2 34 21 2" xfId="60579"/>
    <cellStyle name="Normal 2 34 22" xfId="60580"/>
    <cellStyle name="Normal 2 34 22 2" xfId="60581"/>
    <cellStyle name="Normal 2 34 23" xfId="60582"/>
    <cellStyle name="Normal 2 34 23 2" xfId="60583"/>
    <cellStyle name="Normal 2 34 24" xfId="60584"/>
    <cellStyle name="Normal 2 34 24 2" xfId="60585"/>
    <cellStyle name="Normal 2 34 3" xfId="60586"/>
    <cellStyle name="Normal 2 34 3 2" xfId="60587"/>
    <cellStyle name="Normal 2 34 3 3" xfId="60588"/>
    <cellStyle name="Normal 2 34 3 3 2" xfId="60589"/>
    <cellStyle name="Normal 2 34 3 4" xfId="60590"/>
    <cellStyle name="Normal 2 34 3 4 2" xfId="60591"/>
    <cellStyle name="Normal 2 34 3 5" xfId="60592"/>
    <cellStyle name="Normal 2 34 3 5 2" xfId="60593"/>
    <cellStyle name="Normal 2 34 3 6" xfId="60594"/>
    <cellStyle name="Normal 2 34 3 6 2" xfId="60595"/>
    <cellStyle name="Normal 2 34 3 7" xfId="60596"/>
    <cellStyle name="Normal 2 34 4" xfId="60597"/>
    <cellStyle name="Normal 2 34 4 2" xfId="60598"/>
    <cellStyle name="Normal 2 34 4 3" xfId="60599"/>
    <cellStyle name="Normal 2 34 4 3 2" xfId="60600"/>
    <cellStyle name="Normal 2 34 4 4" xfId="60601"/>
    <cellStyle name="Normal 2 34 4 4 2" xfId="60602"/>
    <cellStyle name="Normal 2 34 4 5" xfId="60603"/>
    <cellStyle name="Normal 2 34 4 5 2" xfId="60604"/>
    <cellStyle name="Normal 2 34 4 6" xfId="60605"/>
    <cellStyle name="Normal 2 34 4 6 2" xfId="60606"/>
    <cellStyle name="Normal 2 34 4 7" xfId="60607"/>
    <cellStyle name="Normal 2 34 5" xfId="60608"/>
    <cellStyle name="Normal 2 34 5 2" xfId="60609"/>
    <cellStyle name="Normal 2 34 5 3" xfId="60610"/>
    <cellStyle name="Normal 2 34 5 3 2" xfId="60611"/>
    <cellStyle name="Normal 2 34 5 4" xfId="60612"/>
    <cellStyle name="Normal 2 34 5 4 2" xfId="60613"/>
    <cellStyle name="Normal 2 34 5 5" xfId="60614"/>
    <cellStyle name="Normal 2 34 5 5 2" xfId="60615"/>
    <cellStyle name="Normal 2 34 5 6" xfId="60616"/>
    <cellStyle name="Normal 2 34 5 6 2" xfId="60617"/>
    <cellStyle name="Normal 2 34 5 7" xfId="60618"/>
    <cellStyle name="Normal 2 34 6" xfId="60619"/>
    <cellStyle name="Normal 2 34 6 2" xfId="60620"/>
    <cellStyle name="Normal 2 34 6 2 2" xfId="60621"/>
    <cellStyle name="Normal 2 34 6 3" xfId="60622"/>
    <cellStyle name="Normal 2 34 6 3 2" xfId="60623"/>
    <cellStyle name="Normal 2 34 6 4" xfId="60624"/>
    <cellStyle name="Normal 2 34 6 4 2" xfId="60625"/>
    <cellStyle name="Normal 2 34 6 5" xfId="60626"/>
    <cellStyle name="Normal 2 34 6 5 2" xfId="60627"/>
    <cellStyle name="Normal 2 34 6 6" xfId="60628"/>
    <cellStyle name="Normal 2 34 7" xfId="60629"/>
    <cellStyle name="Normal 2 34 7 2" xfId="60630"/>
    <cellStyle name="Normal 2 34 7 2 2" xfId="60631"/>
    <cellStyle name="Normal 2 34 7 3" xfId="60632"/>
    <cellStyle name="Normal 2 34 7 3 2" xfId="60633"/>
    <cellStyle name="Normal 2 34 7 4" xfId="60634"/>
    <cellStyle name="Normal 2 34 7 4 2" xfId="60635"/>
    <cellStyle name="Normal 2 34 7 5" xfId="60636"/>
    <cellStyle name="Normal 2 34 7 5 2" xfId="60637"/>
    <cellStyle name="Normal 2 34 7 6" xfId="60638"/>
    <cellStyle name="Normal 2 34 8" xfId="60639"/>
    <cellStyle name="Normal 2 34 8 2" xfId="60640"/>
    <cellStyle name="Normal 2 34 8 2 2" xfId="60641"/>
    <cellStyle name="Normal 2 34 8 3" xfId="60642"/>
    <cellStyle name="Normal 2 34 8 3 2" xfId="60643"/>
    <cellStyle name="Normal 2 34 8 4" xfId="60644"/>
    <cellStyle name="Normal 2 34 8 4 2" xfId="60645"/>
    <cellStyle name="Normal 2 34 8 5" xfId="60646"/>
    <cellStyle name="Normal 2 34 8 5 2" xfId="60647"/>
    <cellStyle name="Normal 2 34 8 6" xfId="60648"/>
    <cellStyle name="Normal 2 34 9" xfId="60649"/>
    <cellStyle name="Normal 2 34 9 2" xfId="60650"/>
    <cellStyle name="Normal 2 34 9 2 2" xfId="60651"/>
    <cellStyle name="Normal 2 34 9 3" xfId="60652"/>
    <cellStyle name="Normal 2 34 9 3 2" xfId="60653"/>
    <cellStyle name="Normal 2 34 9 4" xfId="60654"/>
    <cellStyle name="Normal 2 34 9 4 2" xfId="60655"/>
    <cellStyle name="Normal 2 34 9 5" xfId="60656"/>
    <cellStyle name="Normal 2 34 9 5 2" xfId="60657"/>
    <cellStyle name="Normal 2 34 9 6" xfId="60658"/>
    <cellStyle name="Normal 2 35" xfId="3832"/>
    <cellStyle name="Normal 2 36" xfId="3833"/>
    <cellStyle name="Normal 2 36 2" xfId="60659"/>
    <cellStyle name="Normal 2 36 3" xfId="60660"/>
    <cellStyle name="Normal 2 36 4" xfId="60661"/>
    <cellStyle name="Normal 2 36 5" xfId="60662"/>
    <cellStyle name="Normal 2 36 6" xfId="60663"/>
    <cellStyle name="Normal 2 36 7" xfId="60664"/>
    <cellStyle name="Normal 2 37" xfId="3834"/>
    <cellStyle name="Normal 2 38" xfId="3835"/>
    <cellStyle name="Normal 2 39" xfId="3836"/>
    <cellStyle name="Normal 2 4" xfId="3837"/>
    <cellStyle name="Normal 2 4 10" xfId="60665"/>
    <cellStyle name="Normal 2 4 10 2" xfId="60666"/>
    <cellStyle name="Normal 2 4 11" xfId="60667"/>
    <cellStyle name="Normal 2 4 11 2" xfId="60668"/>
    <cellStyle name="Normal 2 4 12" xfId="60669"/>
    <cellStyle name="Normal 2 4 12 2" xfId="60670"/>
    <cellStyle name="Normal 2 4 13" xfId="60671"/>
    <cellStyle name="Normal 2 4 14" xfId="60672"/>
    <cellStyle name="Normal 2 4 14 2" xfId="60673"/>
    <cellStyle name="Normal 2 4 15" xfId="60674"/>
    <cellStyle name="Normal 2 4 15 2" xfId="60675"/>
    <cellStyle name="Normal 2 4 16" xfId="60676"/>
    <cellStyle name="Normal 2 4 16 2" xfId="60677"/>
    <cellStyle name="Normal 2 4 17" xfId="60678"/>
    <cellStyle name="Normal 2 4 18" xfId="60679"/>
    <cellStyle name="Normal 2 4 19" xfId="60680"/>
    <cellStyle name="Normal 2 4 2" xfId="60681"/>
    <cellStyle name="Normal 2 4 2 2" xfId="60682"/>
    <cellStyle name="Normal 2 4 2 3" xfId="60683"/>
    <cellStyle name="Normal 2 4 2 4" xfId="60684"/>
    <cellStyle name="Normal 2 4 2 5" xfId="60685"/>
    <cellStyle name="Normal 2 4 2 6" xfId="60686"/>
    <cellStyle name="Normal 2 4 2 7" xfId="60687"/>
    <cellStyle name="Normal 2 4 2 8" xfId="60688"/>
    <cellStyle name="Normal 2 4 20" xfId="60689"/>
    <cellStyle name="Normal 2 4 21" xfId="60690"/>
    <cellStyle name="Normal 2 4 22" xfId="60691"/>
    <cellStyle name="Normal 2 4 23" xfId="60692"/>
    <cellStyle name="Normal 2 4 24" xfId="60693"/>
    <cellStyle name="Normal 2 4 25" xfId="60694"/>
    <cellStyle name="Normal 2 4 26" xfId="60695"/>
    <cellStyle name="Normal 2 4 27" xfId="60696"/>
    <cellStyle name="Normal 2 4 28" xfId="60697"/>
    <cellStyle name="Normal 2 4 29" xfId="60698"/>
    <cellStyle name="Normal 2 4 3" xfId="60699"/>
    <cellStyle name="Normal 2 4 3 2" xfId="60700"/>
    <cellStyle name="Normal 2 4 30" xfId="60701"/>
    <cellStyle name="Normal 2 4 31" xfId="60702"/>
    <cellStyle name="Normal 2 4 32" xfId="60703"/>
    <cellStyle name="Normal 2 4 4" xfId="60704"/>
    <cellStyle name="Normal 2 4 4 10" xfId="60705"/>
    <cellStyle name="Normal 2 4 4 11" xfId="60706"/>
    <cellStyle name="Normal 2 4 4 12" xfId="60707"/>
    <cellStyle name="Normal 2 4 4 13" xfId="60708"/>
    <cellStyle name="Normal 2 4 4 14" xfId="60709"/>
    <cellStyle name="Normal 2 4 4 15" xfId="60710"/>
    <cellStyle name="Normal 2 4 4 16" xfId="60711"/>
    <cellStyle name="Normal 2 4 4 17" xfId="60712"/>
    <cellStyle name="Normal 2 4 4 2" xfId="60713"/>
    <cellStyle name="Normal 2 4 4 3" xfId="60714"/>
    <cellStyle name="Normal 2 4 4 4" xfId="60715"/>
    <cellStyle name="Normal 2 4 4 5" xfId="60716"/>
    <cellStyle name="Normal 2 4 4 6" xfId="60717"/>
    <cellStyle name="Normal 2 4 4 7" xfId="60718"/>
    <cellStyle name="Normal 2 4 4 8" xfId="60719"/>
    <cellStyle name="Normal 2 4 4 9" xfId="60720"/>
    <cellStyle name="Normal 2 4 5" xfId="60721"/>
    <cellStyle name="Normal 2 4 5 10" xfId="60722"/>
    <cellStyle name="Normal 2 4 5 11" xfId="60723"/>
    <cellStyle name="Normal 2 4 5 12" xfId="60724"/>
    <cellStyle name="Normal 2 4 5 13" xfId="60725"/>
    <cellStyle name="Normal 2 4 5 14" xfId="60726"/>
    <cellStyle name="Normal 2 4 5 15" xfId="60727"/>
    <cellStyle name="Normal 2 4 5 16" xfId="60728"/>
    <cellStyle name="Normal 2 4 5 2" xfId="60729"/>
    <cellStyle name="Normal 2 4 5 3" xfId="60730"/>
    <cellStyle name="Normal 2 4 5 4" xfId="60731"/>
    <cellStyle name="Normal 2 4 5 5" xfId="60732"/>
    <cellStyle name="Normal 2 4 5 6" xfId="60733"/>
    <cellStyle name="Normal 2 4 5 7" xfId="60734"/>
    <cellStyle name="Normal 2 4 5 8" xfId="60735"/>
    <cellStyle name="Normal 2 4 5 9" xfId="60736"/>
    <cellStyle name="Normal 2 4 6" xfId="60737"/>
    <cellStyle name="Normal 2 4 6 2" xfId="60738"/>
    <cellStyle name="Normal 2 4 7" xfId="60739"/>
    <cellStyle name="Normal 2 4 7 2" xfId="60740"/>
    <cellStyle name="Normal 2 4 8" xfId="60741"/>
    <cellStyle name="Normal 2 4 8 2" xfId="60742"/>
    <cellStyle name="Normal 2 4 9" xfId="60743"/>
    <cellStyle name="Normal 2 4 9 2" xfId="60744"/>
    <cellStyle name="Normal 2 40" xfId="3838"/>
    <cellStyle name="Normal 2 41" xfId="3839"/>
    <cellStyle name="Normal 2 42" xfId="3840"/>
    <cellStyle name="Normal 2 43" xfId="3841"/>
    <cellStyle name="Normal 2 44" xfId="3842"/>
    <cellStyle name="Normal 2 45" xfId="3843"/>
    <cellStyle name="Normal 2 45 10" xfId="60745"/>
    <cellStyle name="Normal 2 45 11" xfId="60746"/>
    <cellStyle name="Normal 2 45 12" xfId="60747"/>
    <cellStyle name="Normal 2 45 13" xfId="60748"/>
    <cellStyle name="Normal 2 45 14" xfId="60749"/>
    <cellStyle name="Normal 2 45 15" xfId="60750"/>
    <cellStyle name="Normal 2 45 16" xfId="60751"/>
    <cellStyle name="Normal 2 45 2" xfId="60752"/>
    <cellStyle name="Normal 2 45 3" xfId="60753"/>
    <cellStyle name="Normal 2 45 4" xfId="60754"/>
    <cellStyle name="Normal 2 45 5" xfId="60755"/>
    <cellStyle name="Normal 2 45 6" xfId="60756"/>
    <cellStyle name="Normal 2 45 7" xfId="60757"/>
    <cellStyle name="Normal 2 45 8" xfId="60758"/>
    <cellStyle name="Normal 2 45 9" xfId="60759"/>
    <cellStyle name="Normal 2 46" xfId="3844"/>
    <cellStyle name="Normal 2 46 10" xfId="60760"/>
    <cellStyle name="Normal 2 46 11" xfId="60761"/>
    <cellStyle name="Normal 2 46 12" xfId="60762"/>
    <cellStyle name="Normal 2 46 13" xfId="60763"/>
    <cellStyle name="Normal 2 46 14" xfId="60764"/>
    <cellStyle name="Normal 2 46 15" xfId="60765"/>
    <cellStyle name="Normal 2 46 16" xfId="60766"/>
    <cellStyle name="Normal 2 46 2" xfId="60767"/>
    <cellStyle name="Normal 2 46 2 10" xfId="60768"/>
    <cellStyle name="Normal 2 46 2 10 2" xfId="60769"/>
    <cellStyle name="Normal 2 46 2 11" xfId="60770"/>
    <cellStyle name="Normal 2 46 2 11 2" xfId="60771"/>
    <cellStyle name="Normal 2 46 2 12" xfId="60772"/>
    <cellStyle name="Normal 2 46 2 2" xfId="60773"/>
    <cellStyle name="Normal 2 46 2 2 2" xfId="60774"/>
    <cellStyle name="Normal 2 46 2 2 2 2" xfId="60775"/>
    <cellStyle name="Normal 2 46 2 2 3" xfId="60776"/>
    <cellStyle name="Normal 2 46 2 2 3 2" xfId="60777"/>
    <cellStyle name="Normal 2 46 2 2 4" xfId="60778"/>
    <cellStyle name="Normal 2 46 2 2 4 2" xfId="60779"/>
    <cellStyle name="Normal 2 46 2 2 5" xfId="60780"/>
    <cellStyle name="Normal 2 46 2 2 5 2" xfId="60781"/>
    <cellStyle name="Normal 2 46 2 2 6" xfId="60782"/>
    <cellStyle name="Normal 2 46 2 3" xfId="60783"/>
    <cellStyle name="Normal 2 46 2 3 2" xfId="60784"/>
    <cellStyle name="Normal 2 46 2 3 2 2" xfId="60785"/>
    <cellStyle name="Normal 2 46 2 3 3" xfId="60786"/>
    <cellStyle name="Normal 2 46 2 3 3 2" xfId="60787"/>
    <cellStyle name="Normal 2 46 2 3 4" xfId="60788"/>
    <cellStyle name="Normal 2 46 2 3 4 2" xfId="60789"/>
    <cellStyle name="Normal 2 46 2 3 5" xfId="60790"/>
    <cellStyle name="Normal 2 46 2 3 5 2" xfId="60791"/>
    <cellStyle name="Normal 2 46 2 3 6" xfId="60792"/>
    <cellStyle name="Normal 2 46 2 4" xfId="60793"/>
    <cellStyle name="Normal 2 46 2 4 2" xfId="60794"/>
    <cellStyle name="Normal 2 46 2 4 2 2" xfId="60795"/>
    <cellStyle name="Normal 2 46 2 4 3" xfId="60796"/>
    <cellStyle name="Normal 2 46 2 4 3 2" xfId="60797"/>
    <cellStyle name="Normal 2 46 2 4 4" xfId="60798"/>
    <cellStyle name="Normal 2 46 2 4 4 2" xfId="60799"/>
    <cellStyle name="Normal 2 46 2 4 5" xfId="60800"/>
    <cellStyle name="Normal 2 46 2 4 5 2" xfId="60801"/>
    <cellStyle name="Normal 2 46 2 4 6" xfId="60802"/>
    <cellStyle name="Normal 2 46 2 5" xfId="60803"/>
    <cellStyle name="Normal 2 46 2 5 2" xfId="60804"/>
    <cellStyle name="Normal 2 46 2 5 2 2" xfId="60805"/>
    <cellStyle name="Normal 2 46 2 5 3" xfId="60806"/>
    <cellStyle name="Normal 2 46 2 5 3 2" xfId="60807"/>
    <cellStyle name="Normal 2 46 2 5 4" xfId="60808"/>
    <cellStyle name="Normal 2 46 2 5 4 2" xfId="60809"/>
    <cellStyle name="Normal 2 46 2 5 5" xfId="60810"/>
    <cellStyle name="Normal 2 46 2 5 5 2" xfId="60811"/>
    <cellStyle name="Normal 2 46 2 5 6" xfId="60812"/>
    <cellStyle name="Normal 2 46 2 6" xfId="60813"/>
    <cellStyle name="Normal 2 46 2 6 2" xfId="60814"/>
    <cellStyle name="Normal 2 46 2 6 2 2" xfId="60815"/>
    <cellStyle name="Normal 2 46 2 6 3" xfId="60816"/>
    <cellStyle name="Normal 2 46 2 6 3 2" xfId="60817"/>
    <cellStyle name="Normal 2 46 2 6 4" xfId="60818"/>
    <cellStyle name="Normal 2 46 2 6 4 2" xfId="60819"/>
    <cellStyle name="Normal 2 46 2 6 5" xfId="60820"/>
    <cellStyle name="Normal 2 46 2 6 5 2" xfId="60821"/>
    <cellStyle name="Normal 2 46 2 6 6" xfId="60822"/>
    <cellStyle name="Normal 2 46 2 7" xfId="60823"/>
    <cellStyle name="Normal 2 46 2 7 2" xfId="60824"/>
    <cellStyle name="Normal 2 46 2 7 2 2" xfId="60825"/>
    <cellStyle name="Normal 2 46 2 7 3" xfId="60826"/>
    <cellStyle name="Normal 2 46 2 7 3 2" xfId="60827"/>
    <cellStyle name="Normal 2 46 2 7 4" xfId="60828"/>
    <cellStyle name="Normal 2 46 2 7 4 2" xfId="60829"/>
    <cellStyle name="Normal 2 46 2 7 5" xfId="60830"/>
    <cellStyle name="Normal 2 46 2 7 5 2" xfId="60831"/>
    <cellStyle name="Normal 2 46 2 7 6" xfId="60832"/>
    <cellStyle name="Normal 2 46 2 8" xfId="60833"/>
    <cellStyle name="Normal 2 46 2 8 2" xfId="60834"/>
    <cellStyle name="Normal 2 46 2 9" xfId="60835"/>
    <cellStyle name="Normal 2 46 2 9 2" xfId="60836"/>
    <cellStyle name="Normal 2 46 3" xfId="60837"/>
    <cellStyle name="Normal 2 46 4" xfId="60838"/>
    <cellStyle name="Normal 2 46 5" xfId="60839"/>
    <cellStyle name="Normal 2 46 6" xfId="60840"/>
    <cellStyle name="Normal 2 46 7" xfId="60841"/>
    <cellStyle name="Normal 2 46 8" xfId="60842"/>
    <cellStyle name="Normal 2 46 9" xfId="60843"/>
    <cellStyle name="Normal 2 47" xfId="3845"/>
    <cellStyle name="Normal 2 47 10" xfId="60844"/>
    <cellStyle name="Normal 2 47 11" xfId="60845"/>
    <cellStyle name="Normal 2 47 12" xfId="60846"/>
    <cellStyle name="Normal 2 47 13" xfId="60847"/>
    <cellStyle name="Normal 2 47 14" xfId="60848"/>
    <cellStyle name="Normal 2 47 15" xfId="60849"/>
    <cellStyle name="Normal 2 47 16" xfId="60850"/>
    <cellStyle name="Normal 2 47 2" xfId="60851"/>
    <cellStyle name="Normal 2 47 2 10" xfId="60852"/>
    <cellStyle name="Normal 2 47 2 10 2" xfId="60853"/>
    <cellStyle name="Normal 2 47 2 11" xfId="60854"/>
    <cellStyle name="Normal 2 47 2 11 2" xfId="60855"/>
    <cellStyle name="Normal 2 47 2 12" xfId="60856"/>
    <cellStyle name="Normal 2 47 2 2" xfId="60857"/>
    <cellStyle name="Normal 2 47 2 2 2" xfId="60858"/>
    <cellStyle name="Normal 2 47 2 2 2 2" xfId="60859"/>
    <cellStyle name="Normal 2 47 2 2 3" xfId="60860"/>
    <cellStyle name="Normal 2 47 2 2 3 2" xfId="60861"/>
    <cellStyle name="Normal 2 47 2 2 4" xfId="60862"/>
    <cellStyle name="Normal 2 47 2 2 4 2" xfId="60863"/>
    <cellStyle name="Normal 2 47 2 2 5" xfId="60864"/>
    <cellStyle name="Normal 2 47 2 2 5 2" xfId="60865"/>
    <cellStyle name="Normal 2 47 2 2 6" xfId="60866"/>
    <cellStyle name="Normal 2 47 2 3" xfId="60867"/>
    <cellStyle name="Normal 2 47 2 3 2" xfId="60868"/>
    <cellStyle name="Normal 2 47 2 3 2 2" xfId="60869"/>
    <cellStyle name="Normal 2 47 2 3 3" xfId="60870"/>
    <cellStyle name="Normal 2 47 2 3 3 2" xfId="60871"/>
    <cellStyle name="Normal 2 47 2 3 4" xfId="60872"/>
    <cellStyle name="Normal 2 47 2 3 4 2" xfId="60873"/>
    <cellStyle name="Normal 2 47 2 3 5" xfId="60874"/>
    <cellStyle name="Normal 2 47 2 3 5 2" xfId="60875"/>
    <cellStyle name="Normal 2 47 2 3 6" xfId="60876"/>
    <cellStyle name="Normal 2 47 2 4" xfId="60877"/>
    <cellStyle name="Normal 2 47 2 4 2" xfId="60878"/>
    <cellStyle name="Normal 2 47 2 4 2 2" xfId="60879"/>
    <cellStyle name="Normal 2 47 2 4 3" xfId="60880"/>
    <cellStyle name="Normal 2 47 2 4 3 2" xfId="60881"/>
    <cellStyle name="Normal 2 47 2 4 4" xfId="60882"/>
    <cellStyle name="Normal 2 47 2 4 4 2" xfId="60883"/>
    <cellStyle name="Normal 2 47 2 4 5" xfId="60884"/>
    <cellStyle name="Normal 2 47 2 4 5 2" xfId="60885"/>
    <cellStyle name="Normal 2 47 2 4 6" xfId="60886"/>
    <cellStyle name="Normal 2 47 2 5" xfId="60887"/>
    <cellStyle name="Normal 2 47 2 5 2" xfId="60888"/>
    <cellStyle name="Normal 2 47 2 5 2 2" xfId="60889"/>
    <cellStyle name="Normal 2 47 2 5 3" xfId="60890"/>
    <cellStyle name="Normal 2 47 2 5 3 2" xfId="60891"/>
    <cellStyle name="Normal 2 47 2 5 4" xfId="60892"/>
    <cellStyle name="Normal 2 47 2 5 4 2" xfId="60893"/>
    <cellStyle name="Normal 2 47 2 5 5" xfId="60894"/>
    <cellStyle name="Normal 2 47 2 5 5 2" xfId="60895"/>
    <cellStyle name="Normal 2 47 2 5 6" xfId="60896"/>
    <cellStyle name="Normal 2 47 2 6" xfId="60897"/>
    <cellStyle name="Normal 2 47 2 6 2" xfId="60898"/>
    <cellStyle name="Normal 2 47 2 6 2 2" xfId="60899"/>
    <cellStyle name="Normal 2 47 2 6 3" xfId="60900"/>
    <cellStyle name="Normal 2 47 2 6 3 2" xfId="60901"/>
    <cellStyle name="Normal 2 47 2 6 4" xfId="60902"/>
    <cellStyle name="Normal 2 47 2 6 4 2" xfId="60903"/>
    <cellStyle name="Normal 2 47 2 6 5" xfId="60904"/>
    <cellStyle name="Normal 2 47 2 6 5 2" xfId="60905"/>
    <cellStyle name="Normal 2 47 2 6 6" xfId="60906"/>
    <cellStyle name="Normal 2 47 2 7" xfId="60907"/>
    <cellStyle name="Normal 2 47 2 7 2" xfId="60908"/>
    <cellStyle name="Normal 2 47 2 7 2 2" xfId="60909"/>
    <cellStyle name="Normal 2 47 2 7 3" xfId="60910"/>
    <cellStyle name="Normal 2 47 2 7 3 2" xfId="60911"/>
    <cellStyle name="Normal 2 47 2 7 4" xfId="60912"/>
    <cellStyle name="Normal 2 47 2 7 4 2" xfId="60913"/>
    <cellStyle name="Normal 2 47 2 7 5" xfId="60914"/>
    <cellStyle name="Normal 2 47 2 7 5 2" xfId="60915"/>
    <cellStyle name="Normal 2 47 2 7 6" xfId="60916"/>
    <cellStyle name="Normal 2 47 2 8" xfId="60917"/>
    <cellStyle name="Normal 2 47 2 8 2" xfId="60918"/>
    <cellStyle name="Normal 2 47 2 9" xfId="60919"/>
    <cellStyle name="Normal 2 47 2 9 2" xfId="60920"/>
    <cellStyle name="Normal 2 47 3" xfId="60921"/>
    <cellStyle name="Normal 2 47 4" xfId="60922"/>
    <cellStyle name="Normal 2 47 5" xfId="60923"/>
    <cellStyle name="Normal 2 47 6" xfId="60924"/>
    <cellStyle name="Normal 2 47 7" xfId="60925"/>
    <cellStyle name="Normal 2 47 8" xfId="60926"/>
    <cellStyle name="Normal 2 47 9" xfId="60927"/>
    <cellStyle name="Normal 2 48" xfId="3846"/>
    <cellStyle name="Normal 2 48 10" xfId="60928"/>
    <cellStyle name="Normal 2 48 11" xfId="60929"/>
    <cellStyle name="Normal 2 48 12" xfId="60930"/>
    <cellStyle name="Normal 2 48 13" xfId="60931"/>
    <cellStyle name="Normal 2 48 14" xfId="60932"/>
    <cellStyle name="Normal 2 48 15" xfId="60933"/>
    <cellStyle name="Normal 2 48 16" xfId="60934"/>
    <cellStyle name="Normal 2 48 2" xfId="60935"/>
    <cellStyle name="Normal 2 48 2 10" xfId="60936"/>
    <cellStyle name="Normal 2 48 2 10 2" xfId="60937"/>
    <cellStyle name="Normal 2 48 2 11" xfId="60938"/>
    <cellStyle name="Normal 2 48 2 11 2" xfId="60939"/>
    <cellStyle name="Normal 2 48 2 12" xfId="60940"/>
    <cellStyle name="Normal 2 48 2 2" xfId="60941"/>
    <cellStyle name="Normal 2 48 2 2 2" xfId="60942"/>
    <cellStyle name="Normal 2 48 2 2 2 2" xfId="60943"/>
    <cellStyle name="Normal 2 48 2 2 3" xfId="60944"/>
    <cellStyle name="Normal 2 48 2 2 3 2" xfId="60945"/>
    <cellStyle name="Normal 2 48 2 2 4" xfId="60946"/>
    <cellStyle name="Normal 2 48 2 2 4 2" xfId="60947"/>
    <cellStyle name="Normal 2 48 2 2 5" xfId="60948"/>
    <cellStyle name="Normal 2 48 2 2 5 2" xfId="60949"/>
    <cellStyle name="Normal 2 48 2 2 6" xfId="60950"/>
    <cellStyle name="Normal 2 48 2 3" xfId="60951"/>
    <cellStyle name="Normal 2 48 2 3 2" xfId="60952"/>
    <cellStyle name="Normal 2 48 2 3 2 2" xfId="60953"/>
    <cellStyle name="Normal 2 48 2 3 3" xfId="60954"/>
    <cellStyle name="Normal 2 48 2 3 3 2" xfId="60955"/>
    <cellStyle name="Normal 2 48 2 3 4" xfId="60956"/>
    <cellStyle name="Normal 2 48 2 3 4 2" xfId="60957"/>
    <cellStyle name="Normal 2 48 2 3 5" xfId="60958"/>
    <cellStyle name="Normal 2 48 2 3 5 2" xfId="60959"/>
    <cellStyle name="Normal 2 48 2 3 6" xfId="60960"/>
    <cellStyle name="Normal 2 48 2 4" xfId="60961"/>
    <cellStyle name="Normal 2 48 2 4 2" xfId="60962"/>
    <cellStyle name="Normal 2 48 2 4 2 2" xfId="60963"/>
    <cellStyle name="Normal 2 48 2 4 3" xfId="60964"/>
    <cellStyle name="Normal 2 48 2 4 3 2" xfId="60965"/>
    <cellStyle name="Normal 2 48 2 4 4" xfId="60966"/>
    <cellStyle name="Normal 2 48 2 4 4 2" xfId="60967"/>
    <cellStyle name="Normal 2 48 2 4 5" xfId="60968"/>
    <cellStyle name="Normal 2 48 2 4 5 2" xfId="60969"/>
    <cellStyle name="Normal 2 48 2 4 6" xfId="60970"/>
    <cellStyle name="Normal 2 48 2 5" xfId="60971"/>
    <cellStyle name="Normal 2 48 2 5 2" xfId="60972"/>
    <cellStyle name="Normal 2 48 2 5 2 2" xfId="60973"/>
    <cellStyle name="Normal 2 48 2 5 3" xfId="60974"/>
    <cellStyle name="Normal 2 48 2 5 3 2" xfId="60975"/>
    <cellStyle name="Normal 2 48 2 5 4" xfId="60976"/>
    <cellStyle name="Normal 2 48 2 5 4 2" xfId="60977"/>
    <cellStyle name="Normal 2 48 2 5 5" xfId="60978"/>
    <cellStyle name="Normal 2 48 2 5 5 2" xfId="60979"/>
    <cellStyle name="Normal 2 48 2 5 6" xfId="60980"/>
    <cellStyle name="Normal 2 48 2 6" xfId="60981"/>
    <cellStyle name="Normal 2 48 2 6 2" xfId="60982"/>
    <cellStyle name="Normal 2 48 2 6 2 2" xfId="60983"/>
    <cellStyle name="Normal 2 48 2 6 3" xfId="60984"/>
    <cellStyle name="Normal 2 48 2 6 3 2" xfId="60985"/>
    <cellStyle name="Normal 2 48 2 6 4" xfId="60986"/>
    <cellStyle name="Normal 2 48 2 6 4 2" xfId="60987"/>
    <cellStyle name="Normal 2 48 2 6 5" xfId="60988"/>
    <cellStyle name="Normal 2 48 2 6 5 2" xfId="60989"/>
    <cellStyle name="Normal 2 48 2 6 6" xfId="60990"/>
    <cellStyle name="Normal 2 48 2 7" xfId="60991"/>
    <cellStyle name="Normal 2 48 2 7 2" xfId="60992"/>
    <cellStyle name="Normal 2 48 2 7 2 2" xfId="60993"/>
    <cellStyle name="Normal 2 48 2 7 3" xfId="60994"/>
    <cellStyle name="Normal 2 48 2 7 3 2" xfId="60995"/>
    <cellStyle name="Normal 2 48 2 7 4" xfId="60996"/>
    <cellStyle name="Normal 2 48 2 7 4 2" xfId="60997"/>
    <cellStyle name="Normal 2 48 2 7 5" xfId="60998"/>
    <cellStyle name="Normal 2 48 2 7 5 2" xfId="60999"/>
    <cellStyle name="Normal 2 48 2 7 6" xfId="61000"/>
    <cellStyle name="Normal 2 48 2 8" xfId="61001"/>
    <cellStyle name="Normal 2 48 2 8 2" xfId="61002"/>
    <cellStyle name="Normal 2 48 2 9" xfId="61003"/>
    <cellStyle name="Normal 2 48 2 9 2" xfId="61004"/>
    <cellStyle name="Normal 2 48 3" xfId="61005"/>
    <cellStyle name="Normal 2 48 4" xfId="61006"/>
    <cellStyle name="Normal 2 48 5" xfId="61007"/>
    <cellStyle name="Normal 2 48 6" xfId="61008"/>
    <cellStyle name="Normal 2 48 7" xfId="61009"/>
    <cellStyle name="Normal 2 48 8" xfId="61010"/>
    <cellStyle name="Normal 2 48 9" xfId="61011"/>
    <cellStyle name="Normal 2 49" xfId="3847"/>
    <cellStyle name="Normal 2 49 10" xfId="61012"/>
    <cellStyle name="Normal 2 49 11" xfId="61013"/>
    <cellStyle name="Normal 2 49 12" xfId="61014"/>
    <cellStyle name="Normal 2 49 13" xfId="61015"/>
    <cellStyle name="Normal 2 49 14" xfId="61016"/>
    <cellStyle name="Normal 2 49 15" xfId="61017"/>
    <cellStyle name="Normal 2 49 16" xfId="61018"/>
    <cellStyle name="Normal 2 49 2" xfId="61019"/>
    <cellStyle name="Normal 2 49 2 10" xfId="61020"/>
    <cellStyle name="Normal 2 49 2 10 2" xfId="61021"/>
    <cellStyle name="Normal 2 49 2 11" xfId="61022"/>
    <cellStyle name="Normal 2 49 2 11 2" xfId="61023"/>
    <cellStyle name="Normal 2 49 2 12" xfId="61024"/>
    <cellStyle name="Normal 2 49 2 2" xfId="61025"/>
    <cellStyle name="Normal 2 49 2 2 2" xfId="61026"/>
    <cellStyle name="Normal 2 49 2 2 2 2" xfId="61027"/>
    <cellStyle name="Normal 2 49 2 2 3" xfId="61028"/>
    <cellStyle name="Normal 2 49 2 2 3 2" xfId="61029"/>
    <cellStyle name="Normal 2 49 2 2 4" xfId="61030"/>
    <cellStyle name="Normal 2 49 2 2 4 2" xfId="61031"/>
    <cellStyle name="Normal 2 49 2 2 5" xfId="61032"/>
    <cellStyle name="Normal 2 49 2 2 5 2" xfId="61033"/>
    <cellStyle name="Normal 2 49 2 2 6" xfId="61034"/>
    <cellStyle name="Normal 2 49 2 3" xfId="61035"/>
    <cellStyle name="Normal 2 49 2 3 2" xfId="61036"/>
    <cellStyle name="Normal 2 49 2 3 2 2" xfId="61037"/>
    <cellStyle name="Normal 2 49 2 3 3" xfId="61038"/>
    <cellStyle name="Normal 2 49 2 3 3 2" xfId="61039"/>
    <cellStyle name="Normal 2 49 2 3 4" xfId="61040"/>
    <cellStyle name="Normal 2 49 2 3 4 2" xfId="61041"/>
    <cellStyle name="Normal 2 49 2 3 5" xfId="61042"/>
    <cellStyle name="Normal 2 49 2 3 5 2" xfId="61043"/>
    <cellStyle name="Normal 2 49 2 3 6" xfId="61044"/>
    <cellStyle name="Normal 2 49 2 4" xfId="61045"/>
    <cellStyle name="Normal 2 49 2 4 2" xfId="61046"/>
    <cellStyle name="Normal 2 49 2 4 2 2" xfId="61047"/>
    <cellStyle name="Normal 2 49 2 4 3" xfId="61048"/>
    <cellStyle name="Normal 2 49 2 4 3 2" xfId="61049"/>
    <cellStyle name="Normal 2 49 2 4 4" xfId="61050"/>
    <cellStyle name="Normal 2 49 2 4 4 2" xfId="61051"/>
    <cellStyle name="Normal 2 49 2 4 5" xfId="61052"/>
    <cellStyle name="Normal 2 49 2 4 5 2" xfId="61053"/>
    <cellStyle name="Normal 2 49 2 4 6" xfId="61054"/>
    <cellStyle name="Normal 2 49 2 5" xfId="61055"/>
    <cellStyle name="Normal 2 49 2 5 2" xfId="61056"/>
    <cellStyle name="Normal 2 49 2 5 2 2" xfId="61057"/>
    <cellStyle name="Normal 2 49 2 5 3" xfId="61058"/>
    <cellStyle name="Normal 2 49 2 5 3 2" xfId="61059"/>
    <cellStyle name="Normal 2 49 2 5 4" xfId="61060"/>
    <cellStyle name="Normal 2 49 2 5 4 2" xfId="61061"/>
    <cellStyle name="Normal 2 49 2 5 5" xfId="61062"/>
    <cellStyle name="Normal 2 49 2 5 5 2" xfId="61063"/>
    <cellStyle name="Normal 2 49 2 5 6" xfId="61064"/>
    <cellStyle name="Normal 2 49 2 6" xfId="61065"/>
    <cellStyle name="Normal 2 49 2 6 2" xfId="61066"/>
    <cellStyle name="Normal 2 49 2 6 2 2" xfId="61067"/>
    <cellStyle name="Normal 2 49 2 6 3" xfId="61068"/>
    <cellStyle name="Normal 2 49 2 6 3 2" xfId="61069"/>
    <cellStyle name="Normal 2 49 2 6 4" xfId="61070"/>
    <cellStyle name="Normal 2 49 2 6 4 2" xfId="61071"/>
    <cellStyle name="Normal 2 49 2 6 5" xfId="61072"/>
    <cellStyle name="Normal 2 49 2 6 5 2" xfId="61073"/>
    <cellStyle name="Normal 2 49 2 6 6" xfId="61074"/>
    <cellStyle name="Normal 2 49 2 7" xfId="61075"/>
    <cellStyle name="Normal 2 49 2 7 2" xfId="61076"/>
    <cellStyle name="Normal 2 49 2 7 2 2" xfId="61077"/>
    <cellStyle name="Normal 2 49 2 7 3" xfId="61078"/>
    <cellStyle name="Normal 2 49 2 7 3 2" xfId="61079"/>
    <cellStyle name="Normal 2 49 2 7 4" xfId="61080"/>
    <cellStyle name="Normal 2 49 2 7 4 2" xfId="61081"/>
    <cellStyle name="Normal 2 49 2 7 5" xfId="61082"/>
    <cellStyle name="Normal 2 49 2 7 5 2" xfId="61083"/>
    <cellStyle name="Normal 2 49 2 7 6" xfId="61084"/>
    <cellStyle name="Normal 2 49 2 8" xfId="61085"/>
    <cellStyle name="Normal 2 49 2 8 2" xfId="61086"/>
    <cellStyle name="Normal 2 49 2 9" xfId="61087"/>
    <cellStyle name="Normal 2 49 2 9 2" xfId="61088"/>
    <cellStyle name="Normal 2 49 3" xfId="61089"/>
    <cellStyle name="Normal 2 49 4" xfId="61090"/>
    <cellStyle name="Normal 2 49 5" xfId="61091"/>
    <cellStyle name="Normal 2 49 6" xfId="61092"/>
    <cellStyle name="Normal 2 49 7" xfId="61093"/>
    <cellStyle name="Normal 2 49 8" xfId="61094"/>
    <cellStyle name="Normal 2 49 9" xfId="61095"/>
    <cellStyle name="Normal 2 5" xfId="3848"/>
    <cellStyle name="Normal 2 5 10" xfId="61096"/>
    <cellStyle name="Normal 2 5 11" xfId="61097"/>
    <cellStyle name="Normal 2 5 12" xfId="61098"/>
    <cellStyle name="Normal 2 5 13" xfId="61099"/>
    <cellStyle name="Normal 2 5 14" xfId="61100"/>
    <cellStyle name="Normal 2 5 15" xfId="61101"/>
    <cellStyle name="Normal 2 5 16" xfId="61102"/>
    <cellStyle name="Normal 2 5 17" xfId="61103"/>
    <cellStyle name="Normal 2 5 18" xfId="61104"/>
    <cellStyle name="Normal 2 5 19" xfId="61105"/>
    <cellStyle name="Normal 2 5 2" xfId="61106"/>
    <cellStyle name="Normal 2 5 2 10" xfId="61107"/>
    <cellStyle name="Normal 2 5 2 11" xfId="61108"/>
    <cellStyle name="Normal 2 5 2 2" xfId="61109"/>
    <cellStyle name="Normal 2 5 2 2 2" xfId="61110"/>
    <cellStyle name="Normal 2 5 2 2 3" xfId="61111"/>
    <cellStyle name="Normal 2 5 2 2 4" xfId="61112"/>
    <cellStyle name="Normal 2 5 2 2 5" xfId="61113"/>
    <cellStyle name="Normal 2 5 2 2 6" xfId="61114"/>
    <cellStyle name="Normal 2 5 2 2 7" xfId="61115"/>
    <cellStyle name="Normal 2 5 2 3" xfId="61116"/>
    <cellStyle name="Normal 2 5 2 4" xfId="61117"/>
    <cellStyle name="Normal 2 5 2 5" xfId="61118"/>
    <cellStyle name="Normal 2 5 2 6" xfId="61119"/>
    <cellStyle name="Normal 2 5 2 7" xfId="61120"/>
    <cellStyle name="Normal 2 5 2 8" xfId="61121"/>
    <cellStyle name="Normal 2 5 2 9" xfId="61122"/>
    <cellStyle name="Normal 2 5 20" xfId="61123"/>
    <cellStyle name="Normal 2 5 21" xfId="61124"/>
    <cellStyle name="Normal 2 5 22" xfId="61125"/>
    <cellStyle name="Normal 2 5 23" xfId="61126"/>
    <cellStyle name="Normal 2 5 24" xfId="61127"/>
    <cellStyle name="Normal 2 5 25" xfId="61128"/>
    <cellStyle name="Normal 2 5 26" xfId="61129"/>
    <cellStyle name="Normal 2 5 27" xfId="61130"/>
    <cellStyle name="Normal 2 5 28" xfId="61131"/>
    <cellStyle name="Normal 2 5 29" xfId="61132"/>
    <cellStyle name="Normal 2 5 3" xfId="61133"/>
    <cellStyle name="Normal 2 5 3 2" xfId="61134"/>
    <cellStyle name="Normal 2 5 3 3" xfId="61135"/>
    <cellStyle name="Normal 2 5 3 4" xfId="61136"/>
    <cellStyle name="Normal 2 5 3 5" xfId="61137"/>
    <cellStyle name="Normal 2 5 3 6" xfId="61138"/>
    <cellStyle name="Normal 2 5 30" xfId="61139"/>
    <cellStyle name="Normal 2 5 31" xfId="61140"/>
    <cellStyle name="Normal 2 5 4" xfId="61141"/>
    <cellStyle name="Normal 2 5 4 2" xfId="61142"/>
    <cellStyle name="Normal 2 5 5" xfId="61143"/>
    <cellStyle name="Normal 2 5 6" xfId="61144"/>
    <cellStyle name="Normal 2 5 7" xfId="61145"/>
    <cellStyle name="Normal 2 5 8" xfId="61146"/>
    <cellStyle name="Normal 2 5 9" xfId="61147"/>
    <cellStyle name="Normal 2 50" xfId="3849"/>
    <cellStyle name="Normal 2 51" xfId="3850"/>
    <cellStyle name="Normal 2 52" xfId="3851"/>
    <cellStyle name="Normal 2 53" xfId="3852"/>
    <cellStyle name="Normal 2 54" xfId="3853"/>
    <cellStyle name="Normal 2 55" xfId="3854"/>
    <cellStyle name="Normal 2 56" xfId="3855"/>
    <cellStyle name="Normal 2 57" xfId="3856"/>
    <cellStyle name="Normal 2 58" xfId="3857"/>
    <cellStyle name="Normal 2 59" xfId="3858"/>
    <cellStyle name="Normal 2 6" xfId="3859"/>
    <cellStyle name="Normal 2 6 10" xfId="61148"/>
    <cellStyle name="Normal 2 6 11" xfId="61149"/>
    <cellStyle name="Normal 2 6 12" xfId="61150"/>
    <cellStyle name="Normal 2 6 13" xfId="61151"/>
    <cellStyle name="Normal 2 6 14" xfId="61152"/>
    <cellStyle name="Normal 2 6 15" xfId="61153"/>
    <cellStyle name="Normal 2 6 16" xfId="61154"/>
    <cellStyle name="Normal 2 6 17" xfId="61155"/>
    <cellStyle name="Normal 2 6 18" xfId="61156"/>
    <cellStyle name="Normal 2 6 19" xfId="61157"/>
    <cellStyle name="Normal 2 6 2" xfId="61158"/>
    <cellStyle name="Normal 2 6 2 10" xfId="61159"/>
    <cellStyle name="Normal 2 6 2 11" xfId="61160"/>
    <cellStyle name="Normal 2 6 2 2" xfId="61161"/>
    <cellStyle name="Normal 2 6 2 2 2" xfId="61162"/>
    <cellStyle name="Normal 2 6 2 2 3" xfId="61163"/>
    <cellStyle name="Normal 2 6 2 2 4" xfId="61164"/>
    <cellStyle name="Normal 2 6 2 2 5" xfId="61165"/>
    <cellStyle name="Normal 2 6 2 2 6" xfId="61166"/>
    <cellStyle name="Normal 2 6 2 2 7" xfId="61167"/>
    <cellStyle name="Normal 2 6 2 3" xfId="61168"/>
    <cellStyle name="Normal 2 6 2 4" xfId="61169"/>
    <cellStyle name="Normal 2 6 2 5" xfId="61170"/>
    <cellStyle name="Normal 2 6 2 6" xfId="61171"/>
    <cellStyle name="Normal 2 6 2 7" xfId="61172"/>
    <cellStyle name="Normal 2 6 2 8" xfId="61173"/>
    <cellStyle name="Normal 2 6 2 9" xfId="61174"/>
    <cellStyle name="Normal 2 6 20" xfId="61175"/>
    <cellStyle name="Normal 2 6 21" xfId="61176"/>
    <cellStyle name="Normal 2 6 22" xfId="61177"/>
    <cellStyle name="Normal 2 6 23" xfId="61178"/>
    <cellStyle name="Normal 2 6 24" xfId="61179"/>
    <cellStyle name="Normal 2 6 25" xfId="61180"/>
    <cellStyle name="Normal 2 6 26" xfId="61181"/>
    <cellStyle name="Normal 2 6 27" xfId="61182"/>
    <cellStyle name="Normal 2 6 28" xfId="61183"/>
    <cellStyle name="Normal 2 6 29" xfId="61184"/>
    <cellStyle name="Normal 2 6 3" xfId="61185"/>
    <cellStyle name="Normal 2 6 3 2" xfId="61186"/>
    <cellStyle name="Normal 2 6 3 3" xfId="61187"/>
    <cellStyle name="Normal 2 6 3 4" xfId="61188"/>
    <cellStyle name="Normal 2 6 3 5" xfId="61189"/>
    <cellStyle name="Normal 2 6 3 6" xfId="61190"/>
    <cellStyle name="Normal 2 6 30" xfId="61191"/>
    <cellStyle name="Normal 2 6 31" xfId="61192"/>
    <cellStyle name="Normal 2 6 4" xfId="61193"/>
    <cellStyle name="Normal 2 6 4 2" xfId="61194"/>
    <cellStyle name="Normal 2 6 5" xfId="61195"/>
    <cellStyle name="Normal 2 6 6" xfId="61196"/>
    <cellStyle name="Normal 2 6 7" xfId="61197"/>
    <cellStyle name="Normal 2 6 8" xfId="61198"/>
    <cellStyle name="Normal 2 6 9" xfId="61199"/>
    <cellStyle name="Normal 2 60" xfId="3860"/>
    <cellStyle name="Normal 2 61" xfId="3861"/>
    <cellStyle name="Normal 2 62" xfId="3862"/>
    <cellStyle name="Normal 2 63" xfId="3863"/>
    <cellStyle name="Normal 2 63 10" xfId="3864"/>
    <cellStyle name="Normal 2 63 11" xfId="3865"/>
    <cellStyle name="Normal 2 63 12" xfId="3866"/>
    <cellStyle name="Normal 2 63 13" xfId="3867"/>
    <cellStyle name="Normal 2 63 14" xfId="3868"/>
    <cellStyle name="Normal 2 63 15" xfId="3869"/>
    <cellStyle name="Normal 2 63 16" xfId="3870"/>
    <cellStyle name="Normal 2 63 17" xfId="3871"/>
    <cellStyle name="Normal 2 63 18" xfId="3872"/>
    <cellStyle name="Normal 2 63 19" xfId="3873"/>
    <cellStyle name="Normal 2 63 2" xfId="3874"/>
    <cellStyle name="Normal 2 63 2 10" xfId="3875"/>
    <cellStyle name="Normal 2 63 2 11" xfId="3876"/>
    <cellStyle name="Normal 2 63 2 12" xfId="3877"/>
    <cellStyle name="Normal 2 63 2 13" xfId="3878"/>
    <cellStyle name="Normal 2 63 2 14" xfId="3879"/>
    <cellStyle name="Normal 2 63 2 15" xfId="3880"/>
    <cellStyle name="Normal 2 63 2 16" xfId="3881"/>
    <cellStyle name="Normal 2 63 2 17" xfId="3882"/>
    <cellStyle name="Normal 2 63 2 18" xfId="3883"/>
    <cellStyle name="Normal 2 63 2 19" xfId="3884"/>
    <cellStyle name="Normal 2 63 2 2" xfId="3885"/>
    <cellStyle name="Normal 2 63 2 2 2" xfId="3886"/>
    <cellStyle name="Normal 2 63 2 2 3" xfId="3887"/>
    <cellStyle name="Normal 2 63 2 2 4" xfId="3888"/>
    <cellStyle name="Normal 2 63 2 2 5" xfId="3889"/>
    <cellStyle name="Normal 2 63 2 3" xfId="3890"/>
    <cellStyle name="Normal 2 63 2 4" xfId="3891"/>
    <cellStyle name="Normal 2 63 2 5" xfId="3892"/>
    <cellStyle name="Normal 2 63 2 6" xfId="3893"/>
    <cellStyle name="Normal 2 63 2 7" xfId="3894"/>
    <cellStyle name="Normal 2 63 2 8" xfId="3895"/>
    <cellStyle name="Normal 2 63 2 9" xfId="3896"/>
    <cellStyle name="Normal 2 63 20" xfId="3897"/>
    <cellStyle name="Normal 2 63 21" xfId="3898"/>
    <cellStyle name="Normal 2 63 22" xfId="3899"/>
    <cellStyle name="Normal 2 63 3" xfId="3900"/>
    <cellStyle name="Normal 2 63 4" xfId="3901"/>
    <cellStyle name="Normal 2 63 5" xfId="3902"/>
    <cellStyle name="Normal 2 63 5 2" xfId="3903"/>
    <cellStyle name="Normal 2 63 5 2 2" xfId="3904"/>
    <cellStyle name="Normal 2 63 5 3" xfId="3905"/>
    <cellStyle name="Normal 2 63 5 4" xfId="3906"/>
    <cellStyle name="Normal 2 63 5 5" xfId="3907"/>
    <cellStyle name="Normal 2 63 6" xfId="3908"/>
    <cellStyle name="Normal 2 63 7" xfId="3909"/>
    <cellStyle name="Normal 2 63 8" xfId="3910"/>
    <cellStyle name="Normal 2 63 9" xfId="3911"/>
    <cellStyle name="Normal 2 64" xfId="3912"/>
    <cellStyle name="Normal 2 64 2" xfId="3913"/>
    <cellStyle name="Normal 2 64 3" xfId="3914"/>
    <cellStyle name="Normal 2 64 4" xfId="3915"/>
    <cellStyle name="Normal 2 64 5" xfId="3916"/>
    <cellStyle name="Normal 2 64 6" xfId="3917"/>
    <cellStyle name="Normal 2 64 7" xfId="3918"/>
    <cellStyle name="Normal 2 64 8" xfId="3919"/>
    <cellStyle name="Normal 2 64 9" xfId="3920"/>
    <cellStyle name="Normal 2 65" xfId="3921"/>
    <cellStyle name="Normal 2 65 2" xfId="3922"/>
    <cellStyle name="Normal 2 65 3" xfId="3923"/>
    <cellStyle name="Normal 2 65 4" xfId="3924"/>
    <cellStyle name="Normal 2 65 5" xfId="3925"/>
    <cellStyle name="Normal 2 65 6" xfId="3926"/>
    <cellStyle name="Normal 2 65 7" xfId="3927"/>
    <cellStyle name="Normal 2 65 8" xfId="3928"/>
    <cellStyle name="Normal 2 65 9" xfId="3929"/>
    <cellStyle name="Normal 2 66" xfId="3930"/>
    <cellStyle name="Normal 2 66 2" xfId="3931"/>
    <cellStyle name="Normal 2 66 3" xfId="3932"/>
    <cellStyle name="Normal 2 66 4" xfId="3933"/>
    <cellStyle name="Normal 2 66 5" xfId="3934"/>
    <cellStyle name="Normal 2 66 6" xfId="3935"/>
    <cellStyle name="Normal 2 66 7" xfId="3936"/>
    <cellStyle name="Normal 2 66 8" xfId="3937"/>
    <cellStyle name="Normal 2 66 9" xfId="3938"/>
    <cellStyle name="Normal 2 67" xfId="3939"/>
    <cellStyle name="Normal 2 67 2" xfId="3940"/>
    <cellStyle name="Normal 2 67 3" xfId="3941"/>
    <cellStyle name="Normal 2 67 4" xfId="3942"/>
    <cellStyle name="Normal 2 67 5" xfId="3943"/>
    <cellStyle name="Normal 2 67 6" xfId="3944"/>
    <cellStyle name="Normal 2 67 7" xfId="3945"/>
    <cellStyle name="Normal 2 67 8" xfId="3946"/>
    <cellStyle name="Normal 2 67 9" xfId="3947"/>
    <cellStyle name="Normal 2 68" xfId="3948"/>
    <cellStyle name="Normal 2 68 2" xfId="3949"/>
    <cellStyle name="Normal 2 68 3" xfId="3950"/>
    <cellStyle name="Normal 2 68 4" xfId="3951"/>
    <cellStyle name="Normal 2 68 5" xfId="3952"/>
    <cellStyle name="Normal 2 68 6" xfId="3953"/>
    <cellStyle name="Normal 2 68 7" xfId="3954"/>
    <cellStyle name="Normal 2 68 8" xfId="3955"/>
    <cellStyle name="Normal 2 68 9" xfId="3956"/>
    <cellStyle name="Normal 2 69" xfId="3957"/>
    <cellStyle name="Normal 2 69 2" xfId="3958"/>
    <cellStyle name="Normal 2 69 3" xfId="3959"/>
    <cellStyle name="Normal 2 69 4" xfId="3960"/>
    <cellStyle name="Normal 2 69 5" xfId="3961"/>
    <cellStyle name="Normal 2 69 6" xfId="3962"/>
    <cellStyle name="Normal 2 69 7" xfId="3963"/>
    <cellStyle name="Normal 2 69 8" xfId="3964"/>
    <cellStyle name="Normal 2 69 9" xfId="3965"/>
    <cellStyle name="Normal 2 7" xfId="3966"/>
    <cellStyle name="Normal 2 7 10" xfId="61200"/>
    <cellStyle name="Normal 2 7 11" xfId="61201"/>
    <cellStyle name="Normal 2 7 12" xfId="61202"/>
    <cellStyle name="Normal 2 7 13" xfId="61203"/>
    <cellStyle name="Normal 2 7 14" xfId="61204"/>
    <cellStyle name="Normal 2 7 15" xfId="61205"/>
    <cellStyle name="Normal 2 7 16" xfId="61206"/>
    <cellStyle name="Normal 2 7 17" xfId="61207"/>
    <cellStyle name="Normal 2 7 18" xfId="61208"/>
    <cellStyle name="Normal 2 7 19" xfId="61209"/>
    <cellStyle name="Normal 2 7 2" xfId="61210"/>
    <cellStyle name="Normal 2 7 2 10" xfId="61211"/>
    <cellStyle name="Normal 2 7 2 11" xfId="61212"/>
    <cellStyle name="Normal 2 7 2 2" xfId="61213"/>
    <cellStyle name="Normal 2 7 2 2 2" xfId="61214"/>
    <cellStyle name="Normal 2 7 2 2 3" xfId="61215"/>
    <cellStyle name="Normal 2 7 2 2 4" xfId="61216"/>
    <cellStyle name="Normal 2 7 2 2 5" xfId="61217"/>
    <cellStyle name="Normal 2 7 2 2 6" xfId="61218"/>
    <cellStyle name="Normal 2 7 2 2 7" xfId="61219"/>
    <cellStyle name="Normal 2 7 2 3" xfId="61220"/>
    <cellStyle name="Normal 2 7 2 4" xfId="61221"/>
    <cellStyle name="Normal 2 7 2 5" xfId="61222"/>
    <cellStyle name="Normal 2 7 2 6" xfId="61223"/>
    <cellStyle name="Normal 2 7 2 7" xfId="61224"/>
    <cellStyle name="Normal 2 7 2 8" xfId="61225"/>
    <cellStyle name="Normal 2 7 2 9" xfId="61226"/>
    <cellStyle name="Normal 2 7 20" xfId="61227"/>
    <cellStyle name="Normal 2 7 21" xfId="61228"/>
    <cellStyle name="Normal 2 7 22" xfId="61229"/>
    <cellStyle name="Normal 2 7 23" xfId="61230"/>
    <cellStyle name="Normal 2 7 24" xfId="61231"/>
    <cellStyle name="Normal 2 7 25" xfId="61232"/>
    <cellStyle name="Normal 2 7 26" xfId="61233"/>
    <cellStyle name="Normal 2 7 27" xfId="61234"/>
    <cellStyle name="Normal 2 7 28" xfId="61235"/>
    <cellStyle name="Normal 2 7 29" xfId="61236"/>
    <cellStyle name="Normal 2 7 3" xfId="61237"/>
    <cellStyle name="Normal 2 7 3 2" xfId="61238"/>
    <cellStyle name="Normal 2 7 3 3" xfId="61239"/>
    <cellStyle name="Normal 2 7 3 4" xfId="61240"/>
    <cellStyle name="Normal 2 7 3 5" xfId="61241"/>
    <cellStyle name="Normal 2 7 3 6" xfId="61242"/>
    <cellStyle name="Normal 2 7 30" xfId="61243"/>
    <cellStyle name="Normal 2 7 31" xfId="61244"/>
    <cellStyle name="Normal 2 7 4" xfId="61245"/>
    <cellStyle name="Normal 2 7 4 2" xfId="61246"/>
    <cellStyle name="Normal 2 7 5" xfId="61247"/>
    <cellStyle name="Normal 2 7 6" xfId="61248"/>
    <cellStyle name="Normal 2 7 7" xfId="61249"/>
    <cellStyle name="Normal 2 7 8" xfId="61250"/>
    <cellStyle name="Normal 2 7 9" xfId="61251"/>
    <cellStyle name="Normal 2 70" xfId="3967"/>
    <cellStyle name="Normal 2 70 2" xfId="3968"/>
    <cellStyle name="Normal 2 70 3" xfId="3969"/>
    <cellStyle name="Normal 2 70 4" xfId="3970"/>
    <cellStyle name="Normal 2 70 5" xfId="3971"/>
    <cellStyle name="Normal 2 70 6" xfId="3972"/>
    <cellStyle name="Normal 2 70 7" xfId="3973"/>
    <cellStyle name="Normal 2 70 8" xfId="3974"/>
    <cellStyle name="Normal 2 70 9" xfId="3975"/>
    <cellStyle name="Normal 2 71" xfId="3976"/>
    <cellStyle name="Normal 2 71 2" xfId="3977"/>
    <cellStyle name="Normal 2 71 3" xfId="3978"/>
    <cellStyle name="Normal 2 71 4" xfId="3979"/>
    <cellStyle name="Normal 2 71 5" xfId="3980"/>
    <cellStyle name="Normal 2 71 6" xfId="3981"/>
    <cellStyle name="Normal 2 71 7" xfId="3982"/>
    <cellStyle name="Normal 2 71 8" xfId="3983"/>
    <cellStyle name="Normal 2 71 9" xfId="3984"/>
    <cellStyle name="Normal 2 72" xfId="3985"/>
    <cellStyle name="Normal 2 73" xfId="3986"/>
    <cellStyle name="Normal 2 74" xfId="3987"/>
    <cellStyle name="Normal 2 75" xfId="3988"/>
    <cellStyle name="Normal 2 75 10" xfId="3989"/>
    <cellStyle name="Normal 2 75 11" xfId="3990"/>
    <cellStyle name="Normal 2 75 12" xfId="3991"/>
    <cellStyle name="Normal 2 75 13" xfId="3992"/>
    <cellStyle name="Normal 2 75 14" xfId="3993"/>
    <cellStyle name="Normal 2 75 15" xfId="3994"/>
    <cellStyle name="Normal 2 75 16" xfId="3995"/>
    <cellStyle name="Normal 2 75 17" xfId="3996"/>
    <cellStyle name="Normal 2 75 18" xfId="3997"/>
    <cellStyle name="Normal 2 75 19" xfId="3998"/>
    <cellStyle name="Normal 2 75 2" xfId="3999"/>
    <cellStyle name="Normal 2 75 2 2" xfId="4000"/>
    <cellStyle name="Normal 2 75 2 2 2" xfId="4001"/>
    <cellStyle name="Normal 2 75 2 3" xfId="4002"/>
    <cellStyle name="Normal 2 75 2 4" xfId="4003"/>
    <cellStyle name="Normal 2 75 2 5" xfId="4004"/>
    <cellStyle name="Normal 2 75 3" xfId="4005"/>
    <cellStyle name="Normal 2 75 4" xfId="4006"/>
    <cellStyle name="Normal 2 75 5" xfId="4007"/>
    <cellStyle name="Normal 2 75 6" xfId="4008"/>
    <cellStyle name="Normal 2 75 7" xfId="4009"/>
    <cellStyle name="Normal 2 75 8" xfId="4010"/>
    <cellStyle name="Normal 2 75 9" xfId="4011"/>
    <cellStyle name="Normal 2 76" xfId="4012"/>
    <cellStyle name="Normal 2 76 10" xfId="4013"/>
    <cellStyle name="Normal 2 76 11" xfId="4014"/>
    <cellStyle name="Normal 2 76 12" xfId="4015"/>
    <cellStyle name="Normal 2 76 13" xfId="4016"/>
    <cellStyle name="Normal 2 76 14" xfId="4017"/>
    <cellStyle name="Normal 2 76 15" xfId="4018"/>
    <cellStyle name="Normal 2 76 16" xfId="4019"/>
    <cellStyle name="Normal 2 76 17" xfId="4020"/>
    <cellStyle name="Normal 2 76 18" xfId="4021"/>
    <cellStyle name="Normal 2 76 19" xfId="4022"/>
    <cellStyle name="Normal 2 76 2" xfId="4023"/>
    <cellStyle name="Normal 2 76 3" xfId="4024"/>
    <cellStyle name="Normal 2 76 4" xfId="4025"/>
    <cellStyle name="Normal 2 76 5" xfId="4026"/>
    <cellStyle name="Normal 2 76 6" xfId="4027"/>
    <cellStyle name="Normal 2 76 7" xfId="4028"/>
    <cellStyle name="Normal 2 76 8" xfId="4029"/>
    <cellStyle name="Normal 2 76 9" xfId="4030"/>
    <cellStyle name="Normal 2 77" xfId="4031"/>
    <cellStyle name="Normal 2 77 10" xfId="4032"/>
    <cellStyle name="Normal 2 77 11" xfId="4033"/>
    <cellStyle name="Normal 2 77 12" xfId="4034"/>
    <cellStyle name="Normal 2 77 13" xfId="4035"/>
    <cellStyle name="Normal 2 77 14" xfId="4036"/>
    <cellStyle name="Normal 2 77 15" xfId="4037"/>
    <cellStyle name="Normal 2 77 16" xfId="4038"/>
    <cellStyle name="Normal 2 77 17" xfId="4039"/>
    <cellStyle name="Normal 2 77 18" xfId="4040"/>
    <cellStyle name="Normal 2 77 19" xfId="4041"/>
    <cellStyle name="Normal 2 77 2" xfId="4042"/>
    <cellStyle name="Normal 2 77 2 2" xfId="4043"/>
    <cellStyle name="Normal 2 77 2 3" xfId="4044"/>
    <cellStyle name="Normal 2 77 2 4" xfId="4045"/>
    <cellStyle name="Normal 2 77 2 5" xfId="4046"/>
    <cellStyle name="Normal 2 77 2 6" xfId="4047"/>
    <cellStyle name="Normal 2 77 2 7" xfId="4048"/>
    <cellStyle name="Normal 2 77 3" xfId="4049"/>
    <cellStyle name="Normal 2 77 4" xfId="4050"/>
    <cellStyle name="Normal 2 77 5" xfId="4051"/>
    <cellStyle name="Normal 2 77 6" xfId="4052"/>
    <cellStyle name="Normal 2 77 7" xfId="4053"/>
    <cellStyle name="Normal 2 77 8" xfId="4054"/>
    <cellStyle name="Normal 2 77 9" xfId="4055"/>
    <cellStyle name="Normal 2 78" xfId="4056"/>
    <cellStyle name="Normal 2 78 2" xfId="4057"/>
    <cellStyle name="Normal 2 78 3" xfId="4058"/>
    <cellStyle name="Normal 2 78 4" xfId="4059"/>
    <cellStyle name="Normal 2 78 5" xfId="4060"/>
    <cellStyle name="Normal 2 78 6" xfId="4061"/>
    <cellStyle name="Normal 2 78 7" xfId="4062"/>
    <cellStyle name="Normal 2 79" xfId="4063"/>
    <cellStyle name="Normal 2 79 10" xfId="4064"/>
    <cellStyle name="Normal 2 79 2" xfId="4065"/>
    <cellStyle name="Normal 2 79 2 2" xfId="4066"/>
    <cellStyle name="Normal 2 79 3" xfId="4067"/>
    <cellStyle name="Normal 2 79 4" xfId="4068"/>
    <cellStyle name="Normal 2 79 5" xfId="4069"/>
    <cellStyle name="Normal 2 79 6" xfId="4070"/>
    <cellStyle name="Normal 2 79 7" xfId="4071"/>
    <cellStyle name="Normal 2 79 8" xfId="4072"/>
    <cellStyle name="Normal 2 79 9" xfId="4073"/>
    <cellStyle name="Normal 2 8" xfId="4074"/>
    <cellStyle name="Normal 2 8 10" xfId="4075"/>
    <cellStyle name="Normal 2 8 10 10" xfId="4076"/>
    <cellStyle name="Normal 2 8 10 11" xfId="4077"/>
    <cellStyle name="Normal 2 8 10 12" xfId="4078"/>
    <cellStyle name="Normal 2 8 10 13" xfId="4079"/>
    <cellStyle name="Normal 2 8 10 14" xfId="4080"/>
    <cellStyle name="Normal 2 8 10 15" xfId="4081"/>
    <cellStyle name="Normal 2 8 10 16" xfId="4082"/>
    <cellStyle name="Normal 2 8 10 17" xfId="4083"/>
    <cellStyle name="Normal 2 8 10 2" xfId="4084"/>
    <cellStyle name="Normal 2 8 10 3" xfId="4085"/>
    <cellStyle name="Normal 2 8 10 4" xfId="4086"/>
    <cellStyle name="Normal 2 8 10 5" xfId="4087"/>
    <cellStyle name="Normal 2 8 10 6" xfId="4088"/>
    <cellStyle name="Normal 2 8 10 7" xfId="4089"/>
    <cellStyle name="Normal 2 8 10 8" xfId="4090"/>
    <cellStyle name="Normal 2 8 10 9" xfId="4091"/>
    <cellStyle name="Normal 2 8 11" xfId="4092"/>
    <cellStyle name="Normal 2 8 12" xfId="4093"/>
    <cellStyle name="Normal 2 8 13" xfId="4094"/>
    <cellStyle name="Normal 2 8 14" xfId="4095"/>
    <cellStyle name="Normal 2 8 15" xfId="4096"/>
    <cellStyle name="Normal 2 8 16" xfId="4097"/>
    <cellStyle name="Normal 2 8 17" xfId="4098"/>
    <cellStyle name="Normal 2 8 18" xfId="4099"/>
    <cellStyle name="Normal 2 8 19" xfId="4100"/>
    <cellStyle name="Normal 2 8 2" xfId="4101"/>
    <cellStyle name="Normal 2 8 2 10" xfId="4102"/>
    <cellStyle name="Normal 2 8 2 11" xfId="4103"/>
    <cellStyle name="Normal 2 8 2 12" xfId="4104"/>
    <cellStyle name="Normal 2 8 2 13" xfId="4105"/>
    <cellStyle name="Normal 2 8 2 14" xfId="4106"/>
    <cellStyle name="Normal 2 8 2 15" xfId="4107"/>
    <cellStyle name="Normal 2 8 2 16" xfId="4108"/>
    <cellStyle name="Normal 2 8 2 17" xfId="4109"/>
    <cellStyle name="Normal 2 8 2 18" xfId="4110"/>
    <cellStyle name="Normal 2 8 2 19" xfId="4111"/>
    <cellStyle name="Normal 2 8 2 2" xfId="4112"/>
    <cellStyle name="Normal 2 8 2 2 10" xfId="4113"/>
    <cellStyle name="Normal 2 8 2 2 11" xfId="4114"/>
    <cellStyle name="Normal 2 8 2 2 12" xfId="4115"/>
    <cellStyle name="Normal 2 8 2 2 13" xfId="4116"/>
    <cellStyle name="Normal 2 8 2 2 14" xfId="4117"/>
    <cellStyle name="Normal 2 8 2 2 15" xfId="4118"/>
    <cellStyle name="Normal 2 8 2 2 16" xfId="4119"/>
    <cellStyle name="Normal 2 8 2 2 17" xfId="4120"/>
    <cellStyle name="Normal 2 8 2 2 18" xfId="4121"/>
    <cellStyle name="Normal 2 8 2 2 19" xfId="4122"/>
    <cellStyle name="Normal 2 8 2 2 2" xfId="4123"/>
    <cellStyle name="Normal 2 8 2 2 2 10" xfId="4124"/>
    <cellStyle name="Normal 2 8 2 2 2 11" xfId="4125"/>
    <cellStyle name="Normal 2 8 2 2 2 12" xfId="4126"/>
    <cellStyle name="Normal 2 8 2 2 2 13" xfId="4127"/>
    <cellStyle name="Normal 2 8 2 2 2 14" xfId="4128"/>
    <cellStyle name="Normal 2 8 2 2 2 14 2" xfId="4129"/>
    <cellStyle name="Normal 2 8 2 2 2 15" xfId="4130"/>
    <cellStyle name="Normal 2 8 2 2 2 16" xfId="4131"/>
    <cellStyle name="Normal 2 8 2 2 2 17" xfId="4132"/>
    <cellStyle name="Normal 2 8 2 2 2 2" xfId="4133"/>
    <cellStyle name="Normal 2 8 2 2 2 3" xfId="4134"/>
    <cellStyle name="Normal 2 8 2 2 2 4" xfId="4135"/>
    <cellStyle name="Normal 2 8 2 2 2 5" xfId="4136"/>
    <cellStyle name="Normal 2 8 2 2 2 6" xfId="4137"/>
    <cellStyle name="Normal 2 8 2 2 2 7" xfId="4138"/>
    <cellStyle name="Normal 2 8 2 2 2 8" xfId="4139"/>
    <cellStyle name="Normal 2 8 2 2 2 9" xfId="4140"/>
    <cellStyle name="Normal 2 8 2 2 20" xfId="4141"/>
    <cellStyle name="Normal 2 8 2 2 21" xfId="4142"/>
    <cellStyle name="Normal 2 8 2 2 22" xfId="4143"/>
    <cellStyle name="Normal 2 8 2 2 23" xfId="4144"/>
    <cellStyle name="Normal 2 8 2 2 24" xfId="4145"/>
    <cellStyle name="Normal 2 8 2 2 25" xfId="4146"/>
    <cellStyle name="Normal 2 8 2 2 26" xfId="4147"/>
    <cellStyle name="Normal 2 8 2 2 27" xfId="4148"/>
    <cellStyle name="Normal 2 8 2 2 28" xfId="4149"/>
    <cellStyle name="Normal 2 8 2 2 29" xfId="4150"/>
    <cellStyle name="Normal 2 8 2 2 3" xfId="4151"/>
    <cellStyle name="Normal 2 8 2 2 30" xfId="4152"/>
    <cellStyle name="Normal 2 8 2 2 31" xfId="4153"/>
    <cellStyle name="Normal 2 8 2 2 32" xfId="4154"/>
    <cellStyle name="Normal 2 8 2 2 33" xfId="4155"/>
    <cellStyle name="Normal 2 8 2 2 34" xfId="4156"/>
    <cellStyle name="Normal 2 8 2 2 35" xfId="4157"/>
    <cellStyle name="Normal 2 8 2 2 36" xfId="4158"/>
    <cellStyle name="Normal 2 8 2 2 37" xfId="4159"/>
    <cellStyle name="Normal 2 8 2 2 38" xfId="4160"/>
    <cellStyle name="Normal 2 8 2 2 4" xfId="4161"/>
    <cellStyle name="Normal 2 8 2 2 5" xfId="4162"/>
    <cellStyle name="Normal 2 8 2 2 6" xfId="4163"/>
    <cellStyle name="Normal 2 8 2 2 7" xfId="4164"/>
    <cellStyle name="Normal 2 8 2 2 8" xfId="4165"/>
    <cellStyle name="Normal 2 8 2 2 9" xfId="4166"/>
    <cellStyle name="Normal 2 8 2 20" xfId="4167"/>
    <cellStyle name="Normal 2 8 2 21" xfId="4168"/>
    <cellStyle name="Normal 2 8 2 22" xfId="4169"/>
    <cellStyle name="Normal 2 8 2 23" xfId="4170"/>
    <cellStyle name="Normal 2 8 2 24" xfId="4171"/>
    <cellStyle name="Normal 2 8 2 25" xfId="4172"/>
    <cellStyle name="Normal 2 8 2 26" xfId="4173"/>
    <cellStyle name="Normal 2 8 2 27" xfId="4174"/>
    <cellStyle name="Normal 2 8 2 28" xfId="4175"/>
    <cellStyle name="Normal 2 8 2 29" xfId="4176"/>
    <cellStyle name="Normal 2 8 2 3" xfId="4177"/>
    <cellStyle name="Normal 2 8 2 30" xfId="4178"/>
    <cellStyle name="Normal 2 8 2 31" xfId="4179"/>
    <cellStyle name="Normal 2 8 2 32" xfId="4180"/>
    <cellStyle name="Normal 2 8 2 33" xfId="4181"/>
    <cellStyle name="Normal 2 8 2 34" xfId="4182"/>
    <cellStyle name="Normal 2 8 2 35" xfId="4183"/>
    <cellStyle name="Normal 2 8 2 36" xfId="4184"/>
    <cellStyle name="Normal 2 8 2 37" xfId="4185"/>
    <cellStyle name="Normal 2 8 2 38" xfId="4186"/>
    <cellStyle name="Normal 2 8 2 39" xfId="4187"/>
    <cellStyle name="Normal 2 8 2 4" xfId="4188"/>
    <cellStyle name="Normal 2 8 2 40" xfId="4189"/>
    <cellStyle name="Normal 2 8 2 5" xfId="4190"/>
    <cellStyle name="Normal 2 8 2 5 10" xfId="4191"/>
    <cellStyle name="Normal 2 8 2 5 11" xfId="4192"/>
    <cellStyle name="Normal 2 8 2 5 12" xfId="4193"/>
    <cellStyle name="Normal 2 8 2 5 13" xfId="4194"/>
    <cellStyle name="Normal 2 8 2 5 14" xfId="4195"/>
    <cellStyle name="Normal 2 8 2 5 15" xfId="4196"/>
    <cellStyle name="Normal 2 8 2 5 16" xfId="4197"/>
    <cellStyle name="Normal 2 8 2 5 17" xfId="4198"/>
    <cellStyle name="Normal 2 8 2 5 2" xfId="4199"/>
    <cellStyle name="Normal 2 8 2 5 3" xfId="4200"/>
    <cellStyle name="Normal 2 8 2 5 4" xfId="4201"/>
    <cellStyle name="Normal 2 8 2 5 5" xfId="4202"/>
    <cellStyle name="Normal 2 8 2 5 6" xfId="4203"/>
    <cellStyle name="Normal 2 8 2 5 7" xfId="4204"/>
    <cellStyle name="Normal 2 8 2 5 8" xfId="4205"/>
    <cellStyle name="Normal 2 8 2 5 9" xfId="4206"/>
    <cellStyle name="Normal 2 8 2 6" xfId="4207"/>
    <cellStyle name="Normal 2 8 2 7" xfId="4208"/>
    <cellStyle name="Normal 2 8 2 8" xfId="4209"/>
    <cellStyle name="Normal 2 8 2 9" xfId="4210"/>
    <cellStyle name="Normal 2 8 20" xfId="4211"/>
    <cellStyle name="Normal 2 8 21" xfId="4212"/>
    <cellStyle name="Normal 2 8 22" xfId="4213"/>
    <cellStyle name="Normal 2 8 23" xfId="4214"/>
    <cellStyle name="Normal 2 8 24" xfId="4215"/>
    <cellStyle name="Normal 2 8 25" xfId="4216"/>
    <cellStyle name="Normal 2 8 26" xfId="4217"/>
    <cellStyle name="Normal 2 8 27" xfId="4218"/>
    <cellStyle name="Normal 2 8 28" xfId="4219"/>
    <cellStyle name="Normal 2 8 29" xfId="4220"/>
    <cellStyle name="Normal 2 8 3" xfId="4221"/>
    <cellStyle name="Normal 2 8 3 2" xfId="61252"/>
    <cellStyle name="Normal 2 8 30" xfId="4222"/>
    <cellStyle name="Normal 2 8 31" xfId="4223"/>
    <cellStyle name="Normal 2 8 32" xfId="4224"/>
    <cellStyle name="Normal 2 8 33" xfId="4225"/>
    <cellStyle name="Normal 2 8 34" xfId="4226"/>
    <cellStyle name="Normal 2 8 35" xfId="4227"/>
    <cellStyle name="Normal 2 8 36" xfId="4228"/>
    <cellStyle name="Normal 2 8 37" xfId="4229"/>
    <cellStyle name="Normal 2 8 38" xfId="4230"/>
    <cellStyle name="Normal 2 8 39" xfId="4231"/>
    <cellStyle name="Normal 2 8 4" xfId="4232"/>
    <cellStyle name="Normal 2 8 4 2" xfId="61253"/>
    <cellStyle name="Normal 2 8 40" xfId="4233"/>
    <cellStyle name="Normal 2 8 41" xfId="4234"/>
    <cellStyle name="Normal 2 8 42" xfId="4235"/>
    <cellStyle name="Normal 2 8 43" xfId="4236"/>
    <cellStyle name="Normal 2 8 44" xfId="4237"/>
    <cellStyle name="Normal 2 8 45" xfId="4238"/>
    <cellStyle name="Normal 2 8 5" xfId="4239"/>
    <cellStyle name="Normal 2 8 5 2" xfId="61254"/>
    <cellStyle name="Normal 2 8 6" xfId="4240"/>
    <cellStyle name="Normal 2 8 6 2" xfId="61255"/>
    <cellStyle name="Normal 2 8 7" xfId="4241"/>
    <cellStyle name="Normal 2 8 8" xfId="4242"/>
    <cellStyle name="Normal 2 8 8 10" xfId="4243"/>
    <cellStyle name="Normal 2 8 8 11" xfId="4244"/>
    <cellStyle name="Normal 2 8 8 12" xfId="4245"/>
    <cellStyle name="Normal 2 8 8 13" xfId="4246"/>
    <cellStyle name="Normal 2 8 8 14" xfId="4247"/>
    <cellStyle name="Normal 2 8 8 15" xfId="4248"/>
    <cellStyle name="Normal 2 8 8 16" xfId="4249"/>
    <cellStyle name="Normal 2 8 8 17" xfId="4250"/>
    <cellStyle name="Normal 2 8 8 18" xfId="4251"/>
    <cellStyle name="Normal 2 8 8 19" xfId="4252"/>
    <cellStyle name="Normal 2 8 8 2" xfId="4253"/>
    <cellStyle name="Normal 2 8 8 2 2" xfId="4254"/>
    <cellStyle name="Normal 2 8 8 2 3" xfId="4255"/>
    <cellStyle name="Normal 2 8 8 2 4" xfId="4256"/>
    <cellStyle name="Normal 2 8 8 2 5" xfId="4257"/>
    <cellStyle name="Normal 2 8 8 3" xfId="4258"/>
    <cellStyle name="Normal 2 8 8 4" xfId="4259"/>
    <cellStyle name="Normal 2 8 8 5" xfId="4260"/>
    <cellStyle name="Normal 2 8 8 6" xfId="4261"/>
    <cellStyle name="Normal 2 8 8 7" xfId="4262"/>
    <cellStyle name="Normal 2 8 8 8" xfId="4263"/>
    <cellStyle name="Normal 2 8 8 9" xfId="4264"/>
    <cellStyle name="Normal 2 8 9" xfId="4265"/>
    <cellStyle name="Normal 2 80" xfId="4266"/>
    <cellStyle name="Normal 2 80 2" xfId="4267"/>
    <cellStyle name="Normal 2 80 3" xfId="4268"/>
    <cellStyle name="Normal 2 80 4" xfId="4269"/>
    <cellStyle name="Normal 2 80 5" xfId="4270"/>
    <cellStyle name="Normal 2 80 6" xfId="4271"/>
    <cellStyle name="Normal 2 80 7" xfId="4272"/>
    <cellStyle name="Normal 2 81" xfId="4273"/>
    <cellStyle name="Normal 2 81 2" xfId="4274"/>
    <cellStyle name="Normal 2 81 3" xfId="4275"/>
    <cellStyle name="Normal 2 81 4" xfId="4276"/>
    <cellStyle name="Normal 2 81 5" xfId="4277"/>
    <cellStyle name="Normal 2 81 6" xfId="4278"/>
    <cellStyle name="Normal 2 81 7" xfId="4279"/>
    <cellStyle name="Normal 2 82" xfId="4280"/>
    <cellStyle name="Normal 2 82 2" xfId="4281"/>
    <cellStyle name="Normal 2 82 3" xfId="4282"/>
    <cellStyle name="Normal 2 82 4" xfId="4283"/>
    <cellStyle name="Normal 2 82 5" xfId="4284"/>
    <cellStyle name="Normal 2 82 6" xfId="4285"/>
    <cellStyle name="Normal 2 82 7" xfId="4286"/>
    <cellStyle name="Normal 2 83" xfId="4287"/>
    <cellStyle name="Normal 2 83 2" xfId="4288"/>
    <cellStyle name="Normal 2 83 3" xfId="4289"/>
    <cellStyle name="Normal 2 83 4" xfId="4290"/>
    <cellStyle name="Normal 2 83 5" xfId="4291"/>
    <cellStyle name="Normal 2 83 6" xfId="4292"/>
    <cellStyle name="Normal 2 83 7" xfId="4293"/>
    <cellStyle name="Normal 2 84" xfId="4294"/>
    <cellStyle name="Normal 2 84 2" xfId="4295"/>
    <cellStyle name="Normal 2 84 3" xfId="4296"/>
    <cellStyle name="Normal 2 84 4" xfId="4297"/>
    <cellStyle name="Normal 2 84 5" xfId="4298"/>
    <cellStyle name="Normal 2 84 6" xfId="4299"/>
    <cellStyle name="Normal 2 84 7" xfId="4300"/>
    <cellStyle name="Normal 2 85" xfId="4301"/>
    <cellStyle name="Normal 2 85 2" xfId="4302"/>
    <cellStyle name="Normal 2 85 3" xfId="4303"/>
    <cellStyle name="Normal 2 85 4" xfId="4304"/>
    <cellStyle name="Normal 2 85 5" xfId="4305"/>
    <cellStyle name="Normal 2 85 6" xfId="4306"/>
    <cellStyle name="Normal 2 85 7" xfId="4307"/>
    <cellStyle name="Normal 2 86" xfId="4308"/>
    <cellStyle name="Normal 2 86 2" xfId="4309"/>
    <cellStyle name="Normal 2 86 3" xfId="4310"/>
    <cellStyle name="Normal 2 86 4" xfId="4311"/>
    <cellStyle name="Normal 2 86 5" xfId="4312"/>
    <cellStyle name="Normal 2 86 6" xfId="4313"/>
    <cellStyle name="Normal 2 86 7" xfId="4314"/>
    <cellStyle name="Normal 2 87" xfId="4315"/>
    <cellStyle name="Normal 2 88" xfId="4316"/>
    <cellStyle name="Normal 2 89" xfId="4317"/>
    <cellStyle name="Normal 2 9" xfId="4318"/>
    <cellStyle name="Normal 2 9 10" xfId="61256"/>
    <cellStyle name="Normal 2 9 11" xfId="61257"/>
    <cellStyle name="Normal 2 9 12" xfId="61258"/>
    <cellStyle name="Normal 2 9 13" xfId="61259"/>
    <cellStyle name="Normal 2 9 2" xfId="61260"/>
    <cellStyle name="Normal 2 9 2 2" xfId="61261"/>
    <cellStyle name="Normal 2 9 2 2 2" xfId="61262"/>
    <cellStyle name="Normal 2 9 2 3" xfId="61263"/>
    <cellStyle name="Normal 2 9 2 4" xfId="61264"/>
    <cellStyle name="Normal 2 9 2 5" xfId="61265"/>
    <cellStyle name="Normal 2 9 2 6" xfId="61266"/>
    <cellStyle name="Normal 2 9 2 7" xfId="61267"/>
    <cellStyle name="Normal 2 9 3" xfId="61268"/>
    <cellStyle name="Normal 2 9 3 2" xfId="61269"/>
    <cellStyle name="Normal 2 9 4" xfId="61270"/>
    <cellStyle name="Normal 2 9 4 2" xfId="61271"/>
    <cellStyle name="Normal 2 9 5" xfId="61272"/>
    <cellStyle name="Normal 2 9 6" xfId="61273"/>
    <cellStyle name="Normal 2 9 7" xfId="61274"/>
    <cellStyle name="Normal 2 9 8" xfId="61275"/>
    <cellStyle name="Normal 2 9 9" xfId="61276"/>
    <cellStyle name="Normal 2 90" xfId="4319"/>
    <cellStyle name="Normal 2 91" xfId="4320"/>
    <cellStyle name="Normal 2 92" xfId="4321"/>
    <cellStyle name="Normal 2 93" xfId="4322"/>
    <cellStyle name="Normal 2 94" xfId="4323"/>
    <cellStyle name="Normal 2 95" xfId="4324"/>
    <cellStyle name="Normal 2 96" xfId="4325"/>
    <cellStyle name="Normal 2 97" xfId="4326"/>
    <cellStyle name="Normal 2 98" xfId="4327"/>
    <cellStyle name="Normal 2 99" xfId="4328"/>
    <cellStyle name="Normal 20" xfId="4329"/>
    <cellStyle name="Normal 20 2" xfId="61277"/>
    <cellStyle name="Normal 20 3" xfId="61278"/>
    <cellStyle name="Normal 21" xfId="4330"/>
    <cellStyle name="Normal 21 2" xfId="61279"/>
    <cellStyle name="Normal 21 3" xfId="61280"/>
    <cellStyle name="Normal 22" xfId="4331"/>
    <cellStyle name="Normal 22 2" xfId="61281"/>
    <cellStyle name="Normal 22 3" xfId="61282"/>
    <cellStyle name="Normal 23" xfId="4332"/>
    <cellStyle name="Normal 23 2" xfId="61283"/>
    <cellStyle name="Normal 24" xfId="4333"/>
    <cellStyle name="Normal 24 2" xfId="61284"/>
    <cellStyle name="Normal 25" xfId="4334"/>
    <cellStyle name="Normal 25 2" xfId="61285"/>
    <cellStyle name="Normal 26" xfId="4335"/>
    <cellStyle name="Normal 26 2" xfId="61286"/>
    <cellStyle name="Normal 26 3" xfId="61287"/>
    <cellStyle name="Normal 27" xfId="4336"/>
    <cellStyle name="Normal 27 2" xfId="61288"/>
    <cellStyle name="Normal 28" xfId="4337"/>
    <cellStyle name="Normal 28 2" xfId="61289"/>
    <cellStyle name="Normal 29" xfId="4338"/>
    <cellStyle name="Normal 29 10" xfId="61290"/>
    <cellStyle name="Normal 29 11" xfId="61291"/>
    <cellStyle name="Normal 29 12" xfId="61292"/>
    <cellStyle name="Normal 29 13" xfId="61293"/>
    <cellStyle name="Normal 29 14" xfId="61294"/>
    <cellStyle name="Normal 29 15" xfId="61295"/>
    <cellStyle name="Normal 29 16" xfId="61296"/>
    <cellStyle name="Normal 29 17" xfId="61297"/>
    <cellStyle name="Normal 29 2" xfId="4339"/>
    <cellStyle name="Normal 29 3" xfId="4340"/>
    <cellStyle name="Normal 29 4" xfId="61298"/>
    <cellStyle name="Normal 29 5" xfId="61299"/>
    <cellStyle name="Normal 29 6" xfId="61300"/>
    <cellStyle name="Normal 29 7" xfId="61301"/>
    <cellStyle name="Normal 29 8" xfId="61302"/>
    <cellStyle name="Normal 29 9" xfId="61303"/>
    <cellStyle name="Normal 3" xfId="4341"/>
    <cellStyle name="Normal 3 10" xfId="4342"/>
    <cellStyle name="Normal 3 10 10" xfId="4343"/>
    <cellStyle name="Normal 3 10 11" xfId="4344"/>
    <cellStyle name="Normal 3 10 12" xfId="4345"/>
    <cellStyle name="Normal 3 10 13" xfId="4346"/>
    <cellStyle name="Normal 3 10 14" xfId="4347"/>
    <cellStyle name="Normal 3 10 15" xfId="4348"/>
    <cellStyle name="Normal 3 10 16" xfId="4349"/>
    <cellStyle name="Normal 3 10 17" xfId="4350"/>
    <cellStyle name="Normal 3 10 18" xfId="4351"/>
    <cellStyle name="Normal 3 10 19" xfId="4352"/>
    <cellStyle name="Normal 3 10 2" xfId="4353"/>
    <cellStyle name="Normal 3 10 2 10" xfId="61304"/>
    <cellStyle name="Normal 3 10 2 11" xfId="61305"/>
    <cellStyle name="Normal 3 10 2 12" xfId="61306"/>
    <cellStyle name="Normal 3 10 2 13" xfId="61307"/>
    <cellStyle name="Normal 3 10 2 14" xfId="61308"/>
    <cellStyle name="Normal 3 10 2 15" xfId="61309"/>
    <cellStyle name="Normal 3 10 2 16" xfId="61310"/>
    <cellStyle name="Normal 3 10 2 17" xfId="61311"/>
    <cellStyle name="Normal 3 10 2 2" xfId="61312"/>
    <cellStyle name="Normal 3 10 2 3" xfId="61313"/>
    <cellStyle name="Normal 3 10 2 4" xfId="61314"/>
    <cellStyle name="Normal 3 10 2 5" xfId="61315"/>
    <cellStyle name="Normal 3 10 2 6" xfId="61316"/>
    <cellStyle name="Normal 3 10 2 7" xfId="61317"/>
    <cellStyle name="Normal 3 10 2 8" xfId="61318"/>
    <cellStyle name="Normal 3 10 2 9" xfId="61319"/>
    <cellStyle name="Normal 3 10 20" xfId="4354"/>
    <cellStyle name="Normal 3 10 3" xfId="4355"/>
    <cellStyle name="Normal 3 10 3 2" xfId="61320"/>
    <cellStyle name="Normal 3 10 3 3" xfId="61321"/>
    <cellStyle name="Normal 3 10 4" xfId="4356"/>
    <cellStyle name="Normal 3 10 4 2" xfId="61322"/>
    <cellStyle name="Normal 3 10 4 3" xfId="61323"/>
    <cellStyle name="Normal 3 10 5" xfId="4357"/>
    <cellStyle name="Normal 3 10 5 2" xfId="61324"/>
    <cellStyle name="Normal 3 10 6" xfId="4358"/>
    <cellStyle name="Normal 3 10 6 2" xfId="61325"/>
    <cellStyle name="Normal 3 10 7" xfId="4359"/>
    <cellStyle name="Normal 3 10 8" xfId="4360"/>
    <cellStyle name="Normal 3 10 9" xfId="4361"/>
    <cellStyle name="Normal 3 100" xfId="4362"/>
    <cellStyle name="Normal 3 101" xfId="4363"/>
    <cellStyle name="Normal 3 102" xfId="4364"/>
    <cellStyle name="Normal 3 103" xfId="4365"/>
    <cellStyle name="Normal 3 104" xfId="4366"/>
    <cellStyle name="Normal 3 105" xfId="4367"/>
    <cellStyle name="Normal 3 106" xfId="4368"/>
    <cellStyle name="Normal 3 107" xfId="4369"/>
    <cellStyle name="Normal 3 108" xfId="4370"/>
    <cellStyle name="Normal 3 109" xfId="4371"/>
    <cellStyle name="Normal 3 11" xfId="4372"/>
    <cellStyle name="Normal 3 11 10" xfId="61326"/>
    <cellStyle name="Normal 3 11 11" xfId="61327"/>
    <cellStyle name="Normal 3 11 12" xfId="61328"/>
    <cellStyle name="Normal 3 11 13" xfId="61329"/>
    <cellStyle name="Normal 3 11 14" xfId="61330"/>
    <cellStyle name="Normal 3 11 15" xfId="61331"/>
    <cellStyle name="Normal 3 11 16" xfId="61332"/>
    <cellStyle name="Normal 3 11 17" xfId="61333"/>
    <cellStyle name="Normal 3 11 18" xfId="61334"/>
    <cellStyle name="Normal 3 11 19" xfId="61335"/>
    <cellStyle name="Normal 3 11 2" xfId="61336"/>
    <cellStyle name="Normal 3 11 2 10" xfId="61337"/>
    <cellStyle name="Normal 3 11 2 11" xfId="61338"/>
    <cellStyle name="Normal 3 11 2 12" xfId="61339"/>
    <cellStyle name="Normal 3 11 2 13" xfId="61340"/>
    <cellStyle name="Normal 3 11 2 14" xfId="61341"/>
    <cellStyle name="Normal 3 11 2 15" xfId="61342"/>
    <cellStyle name="Normal 3 11 2 16" xfId="61343"/>
    <cellStyle name="Normal 3 11 2 17" xfId="61344"/>
    <cellStyle name="Normal 3 11 2 2" xfId="61345"/>
    <cellStyle name="Normal 3 11 2 3" xfId="61346"/>
    <cellStyle name="Normal 3 11 2 4" xfId="61347"/>
    <cellStyle name="Normal 3 11 2 5" xfId="61348"/>
    <cellStyle name="Normal 3 11 2 6" xfId="61349"/>
    <cellStyle name="Normal 3 11 2 7" xfId="61350"/>
    <cellStyle name="Normal 3 11 2 8" xfId="61351"/>
    <cellStyle name="Normal 3 11 2 9" xfId="61352"/>
    <cellStyle name="Normal 3 11 20" xfId="61353"/>
    <cellStyle name="Normal 3 11 3" xfId="61354"/>
    <cellStyle name="Normal 3 11 3 2" xfId="61355"/>
    <cellStyle name="Normal 3 11 3 3" xfId="61356"/>
    <cellStyle name="Normal 3 11 4" xfId="61357"/>
    <cellStyle name="Normal 3 11 4 2" xfId="61358"/>
    <cellStyle name="Normal 3 11 4 3" xfId="61359"/>
    <cellStyle name="Normal 3 11 5" xfId="61360"/>
    <cellStyle name="Normal 3 11 5 2" xfId="61361"/>
    <cellStyle name="Normal 3 11 6" xfId="61362"/>
    <cellStyle name="Normal 3 11 6 2" xfId="61363"/>
    <cellStyle name="Normal 3 11 7" xfId="61364"/>
    <cellStyle name="Normal 3 11 8" xfId="61365"/>
    <cellStyle name="Normal 3 11 9" xfId="61366"/>
    <cellStyle name="Normal 3 110" xfId="4373"/>
    <cellStyle name="Normal 3 111" xfId="4374"/>
    <cellStyle name="Normal 3 112" xfId="4375"/>
    <cellStyle name="Normal 3 12" xfId="4376"/>
    <cellStyle name="Normal 3 12 2" xfId="61367"/>
    <cellStyle name="Normal 3 12 3" xfId="61368"/>
    <cellStyle name="Normal 3 12 4" xfId="61369"/>
    <cellStyle name="Normal 3 12 5" xfId="61370"/>
    <cellStyle name="Normal 3 13" xfId="4377"/>
    <cellStyle name="Normal 3 13 2" xfId="61371"/>
    <cellStyle name="Normal 3 13 3" xfId="61372"/>
    <cellStyle name="Normal 3 13 4" xfId="61373"/>
    <cellStyle name="Normal 3 13 5" xfId="61374"/>
    <cellStyle name="Normal 3 14" xfId="4378"/>
    <cellStyle name="Normal 3 14 2" xfId="61375"/>
    <cellStyle name="Normal 3 14 2 10" xfId="61376"/>
    <cellStyle name="Normal 3 14 2 11" xfId="61377"/>
    <cellStyle name="Normal 3 14 2 12" xfId="61378"/>
    <cellStyle name="Normal 3 14 2 13" xfId="61379"/>
    <cellStyle name="Normal 3 14 2 14" xfId="61380"/>
    <cellStyle name="Normal 3 14 2 15" xfId="61381"/>
    <cellStyle name="Normal 3 14 2 2" xfId="61382"/>
    <cellStyle name="Normal 3 14 2 3" xfId="61383"/>
    <cellStyle name="Normal 3 14 2 4" xfId="61384"/>
    <cellStyle name="Normal 3 14 2 5" xfId="61385"/>
    <cellStyle name="Normal 3 14 2 6" xfId="61386"/>
    <cellStyle name="Normal 3 14 2 7" xfId="61387"/>
    <cellStyle name="Normal 3 14 2 8" xfId="61388"/>
    <cellStyle name="Normal 3 14 2 9" xfId="61389"/>
    <cellStyle name="Normal 3 14 3" xfId="61390"/>
    <cellStyle name="Normal 3 14 3 10" xfId="61391"/>
    <cellStyle name="Normal 3 14 3 11" xfId="61392"/>
    <cellStyle name="Normal 3 14 3 12" xfId="61393"/>
    <cellStyle name="Normal 3 14 3 13" xfId="61394"/>
    <cellStyle name="Normal 3 14 3 14" xfId="61395"/>
    <cellStyle name="Normal 3 14 3 15" xfId="61396"/>
    <cellStyle name="Normal 3 14 3 2" xfId="61397"/>
    <cellStyle name="Normal 3 14 3 3" xfId="61398"/>
    <cellStyle name="Normal 3 14 3 4" xfId="61399"/>
    <cellStyle name="Normal 3 14 3 5" xfId="61400"/>
    <cellStyle name="Normal 3 14 3 6" xfId="61401"/>
    <cellStyle name="Normal 3 14 3 7" xfId="61402"/>
    <cellStyle name="Normal 3 14 3 8" xfId="61403"/>
    <cellStyle name="Normal 3 14 3 9" xfId="61404"/>
    <cellStyle name="Normal 3 14 4" xfId="61405"/>
    <cellStyle name="Normal 3 14 4 10" xfId="61406"/>
    <cellStyle name="Normal 3 14 4 11" xfId="61407"/>
    <cellStyle name="Normal 3 14 4 12" xfId="61408"/>
    <cellStyle name="Normal 3 14 4 13" xfId="61409"/>
    <cellStyle name="Normal 3 14 4 14" xfId="61410"/>
    <cellStyle name="Normal 3 14 4 15" xfId="61411"/>
    <cellStyle name="Normal 3 14 4 2" xfId="61412"/>
    <cellStyle name="Normal 3 14 4 3" xfId="61413"/>
    <cellStyle name="Normal 3 14 4 4" xfId="61414"/>
    <cellStyle name="Normal 3 14 4 5" xfId="61415"/>
    <cellStyle name="Normal 3 14 4 6" xfId="61416"/>
    <cellStyle name="Normal 3 14 4 7" xfId="61417"/>
    <cellStyle name="Normal 3 14 4 8" xfId="61418"/>
    <cellStyle name="Normal 3 14 4 9" xfId="61419"/>
    <cellStyle name="Normal 3 14 5" xfId="61420"/>
    <cellStyle name="Normal 3 14 5 10" xfId="61421"/>
    <cellStyle name="Normal 3 14 5 11" xfId="61422"/>
    <cellStyle name="Normal 3 14 5 12" xfId="61423"/>
    <cellStyle name="Normal 3 14 5 13" xfId="61424"/>
    <cellStyle name="Normal 3 14 5 14" xfId="61425"/>
    <cellStyle name="Normal 3 14 5 15" xfId="61426"/>
    <cellStyle name="Normal 3 14 5 2" xfId="61427"/>
    <cellStyle name="Normal 3 14 5 3" xfId="61428"/>
    <cellStyle name="Normal 3 14 5 4" xfId="61429"/>
    <cellStyle name="Normal 3 14 5 5" xfId="61430"/>
    <cellStyle name="Normal 3 14 5 6" xfId="61431"/>
    <cellStyle name="Normal 3 14 5 7" xfId="61432"/>
    <cellStyle name="Normal 3 14 5 8" xfId="61433"/>
    <cellStyle name="Normal 3 14 5 9" xfId="61434"/>
    <cellStyle name="Normal 3 15" xfId="4379"/>
    <cellStyle name="Normal 3 15 2" xfId="61435"/>
    <cellStyle name="Normal 3 15 2 10" xfId="61436"/>
    <cellStyle name="Normal 3 15 2 11" xfId="61437"/>
    <cellStyle name="Normal 3 15 2 12" xfId="61438"/>
    <cellStyle name="Normal 3 15 2 13" xfId="61439"/>
    <cellStyle name="Normal 3 15 2 14" xfId="61440"/>
    <cellStyle name="Normal 3 15 2 15" xfId="61441"/>
    <cellStyle name="Normal 3 15 2 2" xfId="61442"/>
    <cellStyle name="Normal 3 15 2 3" xfId="61443"/>
    <cellStyle name="Normal 3 15 2 4" xfId="61444"/>
    <cellStyle name="Normal 3 15 2 5" xfId="61445"/>
    <cellStyle name="Normal 3 15 2 6" xfId="61446"/>
    <cellStyle name="Normal 3 15 2 7" xfId="61447"/>
    <cellStyle name="Normal 3 15 2 8" xfId="61448"/>
    <cellStyle name="Normal 3 15 2 9" xfId="61449"/>
    <cellStyle name="Normal 3 15 3" xfId="61450"/>
    <cellStyle name="Normal 3 15 3 10" xfId="61451"/>
    <cellStyle name="Normal 3 15 3 11" xfId="61452"/>
    <cellStyle name="Normal 3 15 3 12" xfId="61453"/>
    <cellStyle name="Normal 3 15 3 13" xfId="61454"/>
    <cellStyle name="Normal 3 15 3 14" xfId="61455"/>
    <cellStyle name="Normal 3 15 3 15" xfId="61456"/>
    <cellStyle name="Normal 3 15 3 2" xfId="61457"/>
    <cellStyle name="Normal 3 15 3 3" xfId="61458"/>
    <cellStyle name="Normal 3 15 3 4" xfId="61459"/>
    <cellStyle name="Normal 3 15 3 5" xfId="61460"/>
    <cellStyle name="Normal 3 15 3 6" xfId="61461"/>
    <cellStyle name="Normal 3 15 3 7" xfId="61462"/>
    <cellStyle name="Normal 3 15 3 8" xfId="61463"/>
    <cellStyle name="Normal 3 15 3 9" xfId="61464"/>
    <cellStyle name="Normal 3 15 4" xfId="61465"/>
    <cellStyle name="Normal 3 15 4 10" xfId="61466"/>
    <cellStyle name="Normal 3 15 4 11" xfId="61467"/>
    <cellStyle name="Normal 3 15 4 12" xfId="61468"/>
    <cellStyle name="Normal 3 15 4 13" xfId="61469"/>
    <cellStyle name="Normal 3 15 4 14" xfId="61470"/>
    <cellStyle name="Normal 3 15 4 15" xfId="61471"/>
    <cellStyle name="Normal 3 15 4 2" xfId="61472"/>
    <cellStyle name="Normal 3 15 4 3" xfId="61473"/>
    <cellStyle name="Normal 3 15 4 4" xfId="61474"/>
    <cellStyle name="Normal 3 15 4 5" xfId="61475"/>
    <cellStyle name="Normal 3 15 4 6" xfId="61476"/>
    <cellStyle name="Normal 3 15 4 7" xfId="61477"/>
    <cellStyle name="Normal 3 15 4 8" xfId="61478"/>
    <cellStyle name="Normal 3 15 4 9" xfId="61479"/>
    <cellStyle name="Normal 3 15 5" xfId="61480"/>
    <cellStyle name="Normal 3 15 5 10" xfId="61481"/>
    <cellStyle name="Normal 3 15 5 11" xfId="61482"/>
    <cellStyle name="Normal 3 15 5 12" xfId="61483"/>
    <cellStyle name="Normal 3 15 5 13" xfId="61484"/>
    <cellStyle name="Normal 3 15 5 14" xfId="61485"/>
    <cellStyle name="Normal 3 15 5 15" xfId="61486"/>
    <cellStyle name="Normal 3 15 5 2" xfId="61487"/>
    <cellStyle name="Normal 3 15 5 3" xfId="61488"/>
    <cellStyle name="Normal 3 15 5 4" xfId="61489"/>
    <cellStyle name="Normal 3 15 5 5" xfId="61490"/>
    <cellStyle name="Normal 3 15 5 6" xfId="61491"/>
    <cellStyle name="Normal 3 15 5 7" xfId="61492"/>
    <cellStyle name="Normal 3 15 5 8" xfId="61493"/>
    <cellStyle name="Normal 3 15 5 9" xfId="61494"/>
    <cellStyle name="Normal 3 16" xfId="4380"/>
    <cellStyle name="Normal 3 16 2" xfId="61495"/>
    <cellStyle name="Normal 3 16 2 10" xfId="61496"/>
    <cellStyle name="Normal 3 16 2 11" xfId="61497"/>
    <cellStyle name="Normal 3 16 2 12" xfId="61498"/>
    <cellStyle name="Normal 3 16 2 13" xfId="61499"/>
    <cellStyle name="Normal 3 16 2 14" xfId="61500"/>
    <cellStyle name="Normal 3 16 2 15" xfId="61501"/>
    <cellStyle name="Normal 3 16 2 2" xfId="61502"/>
    <cellStyle name="Normal 3 16 2 3" xfId="61503"/>
    <cellStyle name="Normal 3 16 2 4" xfId="61504"/>
    <cellStyle name="Normal 3 16 2 5" xfId="61505"/>
    <cellStyle name="Normal 3 16 2 6" xfId="61506"/>
    <cellStyle name="Normal 3 16 2 7" xfId="61507"/>
    <cellStyle name="Normal 3 16 2 8" xfId="61508"/>
    <cellStyle name="Normal 3 16 2 9" xfId="61509"/>
    <cellStyle name="Normal 3 16 3" xfId="61510"/>
    <cellStyle name="Normal 3 16 3 10" xfId="61511"/>
    <cellStyle name="Normal 3 16 3 11" xfId="61512"/>
    <cellStyle name="Normal 3 16 3 12" xfId="61513"/>
    <cellStyle name="Normal 3 16 3 13" xfId="61514"/>
    <cellStyle name="Normal 3 16 3 14" xfId="61515"/>
    <cellStyle name="Normal 3 16 3 15" xfId="61516"/>
    <cellStyle name="Normal 3 16 3 2" xfId="61517"/>
    <cellStyle name="Normal 3 16 3 3" xfId="61518"/>
    <cellStyle name="Normal 3 16 3 4" xfId="61519"/>
    <cellStyle name="Normal 3 16 3 5" xfId="61520"/>
    <cellStyle name="Normal 3 16 3 6" xfId="61521"/>
    <cellStyle name="Normal 3 16 3 7" xfId="61522"/>
    <cellStyle name="Normal 3 16 3 8" xfId="61523"/>
    <cellStyle name="Normal 3 16 3 9" xfId="61524"/>
    <cellStyle name="Normal 3 16 4" xfId="61525"/>
    <cellStyle name="Normal 3 16 4 10" xfId="61526"/>
    <cellStyle name="Normal 3 16 4 11" xfId="61527"/>
    <cellStyle name="Normal 3 16 4 12" xfId="61528"/>
    <cellStyle name="Normal 3 16 4 13" xfId="61529"/>
    <cellStyle name="Normal 3 16 4 14" xfId="61530"/>
    <cellStyle name="Normal 3 16 4 15" xfId="61531"/>
    <cellStyle name="Normal 3 16 4 2" xfId="61532"/>
    <cellStyle name="Normal 3 16 4 3" xfId="61533"/>
    <cellStyle name="Normal 3 16 4 4" xfId="61534"/>
    <cellStyle name="Normal 3 16 4 5" xfId="61535"/>
    <cellStyle name="Normal 3 16 4 6" xfId="61536"/>
    <cellStyle name="Normal 3 16 4 7" xfId="61537"/>
    <cellStyle name="Normal 3 16 4 8" xfId="61538"/>
    <cellStyle name="Normal 3 16 4 9" xfId="61539"/>
    <cellStyle name="Normal 3 16 5" xfId="61540"/>
    <cellStyle name="Normal 3 16 5 10" xfId="61541"/>
    <cellStyle name="Normal 3 16 5 11" xfId="61542"/>
    <cellStyle name="Normal 3 16 5 12" xfId="61543"/>
    <cellStyle name="Normal 3 16 5 13" xfId="61544"/>
    <cellStyle name="Normal 3 16 5 14" xfId="61545"/>
    <cellStyle name="Normal 3 16 5 15" xfId="61546"/>
    <cellStyle name="Normal 3 16 5 2" xfId="61547"/>
    <cellStyle name="Normal 3 16 5 3" xfId="61548"/>
    <cellStyle name="Normal 3 16 5 4" xfId="61549"/>
    <cellStyle name="Normal 3 16 5 5" xfId="61550"/>
    <cellStyle name="Normal 3 16 5 6" xfId="61551"/>
    <cellStyle name="Normal 3 16 5 7" xfId="61552"/>
    <cellStyle name="Normal 3 16 5 8" xfId="61553"/>
    <cellStyle name="Normal 3 16 5 9" xfId="61554"/>
    <cellStyle name="Normal 3 17" xfId="4381"/>
    <cellStyle name="Normal 3 17 2" xfId="61555"/>
    <cellStyle name="Normal 3 17 2 10" xfId="61556"/>
    <cellStyle name="Normal 3 17 2 11" xfId="61557"/>
    <cellStyle name="Normal 3 17 2 12" xfId="61558"/>
    <cellStyle name="Normal 3 17 2 13" xfId="61559"/>
    <cellStyle name="Normal 3 17 2 14" xfId="61560"/>
    <cellStyle name="Normal 3 17 2 15" xfId="61561"/>
    <cellStyle name="Normal 3 17 2 2" xfId="61562"/>
    <cellStyle name="Normal 3 17 2 3" xfId="61563"/>
    <cellStyle name="Normal 3 17 2 4" xfId="61564"/>
    <cellStyle name="Normal 3 17 2 5" xfId="61565"/>
    <cellStyle name="Normal 3 17 2 6" xfId="61566"/>
    <cellStyle name="Normal 3 17 2 7" xfId="61567"/>
    <cellStyle name="Normal 3 17 2 8" xfId="61568"/>
    <cellStyle name="Normal 3 17 2 9" xfId="61569"/>
    <cellStyle name="Normal 3 17 3" xfId="61570"/>
    <cellStyle name="Normal 3 17 3 10" xfId="61571"/>
    <cellStyle name="Normal 3 17 3 11" xfId="61572"/>
    <cellStyle name="Normal 3 17 3 12" xfId="61573"/>
    <cellStyle name="Normal 3 17 3 13" xfId="61574"/>
    <cellStyle name="Normal 3 17 3 14" xfId="61575"/>
    <cellStyle name="Normal 3 17 3 15" xfId="61576"/>
    <cellStyle name="Normal 3 17 3 2" xfId="61577"/>
    <cellStyle name="Normal 3 17 3 3" xfId="61578"/>
    <cellStyle name="Normal 3 17 3 4" xfId="61579"/>
    <cellStyle name="Normal 3 17 3 5" xfId="61580"/>
    <cellStyle name="Normal 3 17 3 6" xfId="61581"/>
    <cellStyle name="Normal 3 17 3 7" xfId="61582"/>
    <cellStyle name="Normal 3 17 3 8" xfId="61583"/>
    <cellStyle name="Normal 3 17 3 9" xfId="61584"/>
    <cellStyle name="Normal 3 17 4" xfId="61585"/>
    <cellStyle name="Normal 3 17 4 10" xfId="61586"/>
    <cellStyle name="Normal 3 17 4 11" xfId="61587"/>
    <cellStyle name="Normal 3 17 4 12" xfId="61588"/>
    <cellStyle name="Normal 3 17 4 13" xfId="61589"/>
    <cellStyle name="Normal 3 17 4 14" xfId="61590"/>
    <cellStyle name="Normal 3 17 4 15" xfId="61591"/>
    <cellStyle name="Normal 3 17 4 2" xfId="61592"/>
    <cellStyle name="Normal 3 17 4 3" xfId="61593"/>
    <cellStyle name="Normal 3 17 4 4" xfId="61594"/>
    <cellStyle name="Normal 3 17 4 5" xfId="61595"/>
    <cellStyle name="Normal 3 17 4 6" xfId="61596"/>
    <cellStyle name="Normal 3 17 4 7" xfId="61597"/>
    <cellStyle name="Normal 3 17 4 8" xfId="61598"/>
    <cellStyle name="Normal 3 17 4 9" xfId="61599"/>
    <cellStyle name="Normal 3 17 5" xfId="61600"/>
    <cellStyle name="Normal 3 17 5 10" xfId="61601"/>
    <cellStyle name="Normal 3 17 5 11" xfId="61602"/>
    <cellStyle name="Normal 3 17 5 12" xfId="61603"/>
    <cellStyle name="Normal 3 17 5 13" xfId="61604"/>
    <cellStyle name="Normal 3 17 5 14" xfId="61605"/>
    <cellStyle name="Normal 3 17 5 15" xfId="61606"/>
    <cellStyle name="Normal 3 17 5 2" xfId="61607"/>
    <cellStyle name="Normal 3 17 5 3" xfId="61608"/>
    <cellStyle name="Normal 3 17 5 4" xfId="61609"/>
    <cellStyle name="Normal 3 17 5 5" xfId="61610"/>
    <cellStyle name="Normal 3 17 5 6" xfId="61611"/>
    <cellStyle name="Normal 3 17 5 7" xfId="61612"/>
    <cellStyle name="Normal 3 17 5 8" xfId="61613"/>
    <cellStyle name="Normal 3 17 5 9" xfId="61614"/>
    <cellStyle name="Normal 3 18" xfId="4382"/>
    <cellStyle name="Normal 3 18 2" xfId="61615"/>
    <cellStyle name="Normal 3 18 2 10" xfId="61616"/>
    <cellStyle name="Normal 3 18 2 11" xfId="61617"/>
    <cellStyle name="Normal 3 18 2 12" xfId="61618"/>
    <cellStyle name="Normal 3 18 2 13" xfId="61619"/>
    <cellStyle name="Normal 3 18 2 14" xfId="61620"/>
    <cellStyle name="Normal 3 18 2 15" xfId="61621"/>
    <cellStyle name="Normal 3 18 2 2" xfId="61622"/>
    <cellStyle name="Normal 3 18 2 3" xfId="61623"/>
    <cellStyle name="Normal 3 18 2 4" xfId="61624"/>
    <cellStyle name="Normal 3 18 2 5" xfId="61625"/>
    <cellStyle name="Normal 3 18 2 6" xfId="61626"/>
    <cellStyle name="Normal 3 18 2 7" xfId="61627"/>
    <cellStyle name="Normal 3 18 2 8" xfId="61628"/>
    <cellStyle name="Normal 3 18 2 9" xfId="61629"/>
    <cellStyle name="Normal 3 18 3" xfId="61630"/>
    <cellStyle name="Normal 3 18 3 10" xfId="61631"/>
    <cellStyle name="Normal 3 18 3 11" xfId="61632"/>
    <cellStyle name="Normal 3 18 3 12" xfId="61633"/>
    <cellStyle name="Normal 3 18 3 13" xfId="61634"/>
    <cellStyle name="Normal 3 18 3 14" xfId="61635"/>
    <cellStyle name="Normal 3 18 3 15" xfId="61636"/>
    <cellStyle name="Normal 3 18 3 2" xfId="61637"/>
    <cellStyle name="Normal 3 18 3 3" xfId="61638"/>
    <cellStyle name="Normal 3 18 3 4" xfId="61639"/>
    <cellStyle name="Normal 3 18 3 5" xfId="61640"/>
    <cellStyle name="Normal 3 18 3 6" xfId="61641"/>
    <cellStyle name="Normal 3 18 3 7" xfId="61642"/>
    <cellStyle name="Normal 3 18 3 8" xfId="61643"/>
    <cellStyle name="Normal 3 18 3 9" xfId="61644"/>
    <cellStyle name="Normal 3 18 4" xfId="61645"/>
    <cellStyle name="Normal 3 18 4 10" xfId="61646"/>
    <cellStyle name="Normal 3 18 4 11" xfId="61647"/>
    <cellStyle name="Normal 3 18 4 12" xfId="61648"/>
    <cellStyle name="Normal 3 18 4 13" xfId="61649"/>
    <cellStyle name="Normal 3 18 4 14" xfId="61650"/>
    <cellStyle name="Normal 3 18 4 15" xfId="61651"/>
    <cellStyle name="Normal 3 18 4 2" xfId="61652"/>
    <cellStyle name="Normal 3 18 4 3" xfId="61653"/>
    <cellStyle name="Normal 3 18 4 4" xfId="61654"/>
    <cellStyle name="Normal 3 18 4 5" xfId="61655"/>
    <cellStyle name="Normal 3 18 4 6" xfId="61656"/>
    <cellStyle name="Normal 3 18 4 7" xfId="61657"/>
    <cellStyle name="Normal 3 18 4 8" xfId="61658"/>
    <cellStyle name="Normal 3 18 4 9" xfId="61659"/>
    <cellStyle name="Normal 3 18 5" xfId="61660"/>
    <cellStyle name="Normal 3 18 5 10" xfId="61661"/>
    <cellStyle name="Normal 3 18 5 11" xfId="61662"/>
    <cellStyle name="Normal 3 18 5 12" xfId="61663"/>
    <cellStyle name="Normal 3 18 5 13" xfId="61664"/>
    <cellStyle name="Normal 3 18 5 14" xfId="61665"/>
    <cellStyle name="Normal 3 18 5 15" xfId="61666"/>
    <cellStyle name="Normal 3 18 5 2" xfId="61667"/>
    <cellStyle name="Normal 3 18 5 3" xfId="61668"/>
    <cellStyle name="Normal 3 18 5 4" xfId="61669"/>
    <cellStyle name="Normal 3 18 5 5" xfId="61670"/>
    <cellStyle name="Normal 3 18 5 6" xfId="61671"/>
    <cellStyle name="Normal 3 18 5 7" xfId="61672"/>
    <cellStyle name="Normal 3 18 5 8" xfId="61673"/>
    <cellStyle name="Normal 3 18 5 9" xfId="61674"/>
    <cellStyle name="Normal 3 19" xfId="4383"/>
    <cellStyle name="Normal 3 19 10" xfId="61675"/>
    <cellStyle name="Normal 3 19 11" xfId="61676"/>
    <cellStyle name="Normal 3 19 2" xfId="61677"/>
    <cellStyle name="Normal 3 19 2 10" xfId="61678"/>
    <cellStyle name="Normal 3 19 2 11" xfId="61679"/>
    <cellStyle name="Normal 3 19 2 12" xfId="61680"/>
    <cellStyle name="Normal 3 19 2 13" xfId="61681"/>
    <cellStyle name="Normal 3 19 2 14" xfId="61682"/>
    <cellStyle name="Normal 3 19 2 15" xfId="61683"/>
    <cellStyle name="Normal 3 19 2 2" xfId="61684"/>
    <cellStyle name="Normal 3 19 2 3" xfId="61685"/>
    <cellStyle name="Normal 3 19 2 4" xfId="61686"/>
    <cellStyle name="Normal 3 19 2 5" xfId="61687"/>
    <cellStyle name="Normal 3 19 2 6" xfId="61688"/>
    <cellStyle name="Normal 3 19 2 7" xfId="61689"/>
    <cellStyle name="Normal 3 19 2 8" xfId="61690"/>
    <cellStyle name="Normal 3 19 2 9" xfId="61691"/>
    <cellStyle name="Normal 3 19 3" xfId="61692"/>
    <cellStyle name="Normal 3 19 3 10" xfId="61693"/>
    <cellStyle name="Normal 3 19 3 11" xfId="61694"/>
    <cellStyle name="Normal 3 19 3 12" xfId="61695"/>
    <cellStyle name="Normal 3 19 3 13" xfId="61696"/>
    <cellStyle name="Normal 3 19 3 14" xfId="61697"/>
    <cellStyle name="Normal 3 19 3 15" xfId="61698"/>
    <cellStyle name="Normal 3 19 3 2" xfId="61699"/>
    <cellStyle name="Normal 3 19 3 3" xfId="61700"/>
    <cellStyle name="Normal 3 19 3 4" xfId="61701"/>
    <cellStyle name="Normal 3 19 3 5" xfId="61702"/>
    <cellStyle name="Normal 3 19 3 6" xfId="61703"/>
    <cellStyle name="Normal 3 19 3 7" xfId="61704"/>
    <cellStyle name="Normal 3 19 3 8" xfId="61705"/>
    <cellStyle name="Normal 3 19 3 9" xfId="61706"/>
    <cellStyle name="Normal 3 19 4" xfId="61707"/>
    <cellStyle name="Normal 3 19 4 10" xfId="61708"/>
    <cellStyle name="Normal 3 19 4 11" xfId="61709"/>
    <cellStyle name="Normal 3 19 4 12" xfId="61710"/>
    <cellStyle name="Normal 3 19 4 13" xfId="61711"/>
    <cellStyle name="Normal 3 19 4 14" xfId="61712"/>
    <cellStyle name="Normal 3 19 4 15" xfId="61713"/>
    <cellStyle name="Normal 3 19 4 2" xfId="61714"/>
    <cellStyle name="Normal 3 19 4 3" xfId="61715"/>
    <cellStyle name="Normal 3 19 4 4" xfId="61716"/>
    <cellStyle name="Normal 3 19 4 5" xfId="61717"/>
    <cellStyle name="Normal 3 19 4 6" xfId="61718"/>
    <cellStyle name="Normal 3 19 4 7" xfId="61719"/>
    <cellStyle name="Normal 3 19 4 8" xfId="61720"/>
    <cellStyle name="Normal 3 19 4 9" xfId="61721"/>
    <cellStyle name="Normal 3 19 5" xfId="61722"/>
    <cellStyle name="Normal 3 19 5 10" xfId="61723"/>
    <cellStyle name="Normal 3 19 5 11" xfId="61724"/>
    <cellStyle name="Normal 3 19 5 12" xfId="61725"/>
    <cellStyle name="Normal 3 19 5 13" xfId="61726"/>
    <cellStyle name="Normal 3 19 5 14" xfId="61727"/>
    <cellStyle name="Normal 3 19 5 15" xfId="61728"/>
    <cellStyle name="Normal 3 19 5 2" xfId="61729"/>
    <cellStyle name="Normal 3 19 5 3" xfId="61730"/>
    <cellStyle name="Normal 3 19 5 4" xfId="61731"/>
    <cellStyle name="Normal 3 19 5 5" xfId="61732"/>
    <cellStyle name="Normal 3 19 5 6" xfId="61733"/>
    <cellStyle name="Normal 3 19 5 7" xfId="61734"/>
    <cellStyle name="Normal 3 19 5 8" xfId="61735"/>
    <cellStyle name="Normal 3 19 5 9" xfId="61736"/>
    <cellStyle name="Normal 3 19 6" xfId="61737"/>
    <cellStyle name="Normal 3 19 6 2" xfId="61738"/>
    <cellStyle name="Normal 3 19 7" xfId="61739"/>
    <cellStyle name="Normal 3 19 7 2" xfId="61740"/>
    <cellStyle name="Normal 3 19 8" xfId="61741"/>
    <cellStyle name="Normal 3 19 8 2" xfId="61742"/>
    <cellStyle name="Normal 3 19 9" xfId="61743"/>
    <cellStyle name="Normal 3 19 9 2" xfId="61744"/>
    <cellStyle name="Normal 3 2" xfId="4384"/>
    <cellStyle name="Normal 3 2 10" xfId="4385"/>
    <cellStyle name="Normal 3 2 11" xfId="4386"/>
    <cellStyle name="Normal 3 2 12" xfId="4387"/>
    <cellStyle name="Normal 3 2 13" xfId="4388"/>
    <cellStyle name="Normal 3 2 14" xfId="4389"/>
    <cellStyle name="Normal 3 2 15" xfId="4390"/>
    <cellStyle name="Normal 3 2 16" xfId="4391"/>
    <cellStyle name="Normal 3 2 17" xfId="4392"/>
    <cellStyle name="Normal 3 2 18" xfId="4393"/>
    <cellStyle name="Normal 3 2 19" xfId="4394"/>
    <cellStyle name="Normal 3 2 19 10" xfId="4395"/>
    <cellStyle name="Normal 3 2 19 11" xfId="4396"/>
    <cellStyle name="Normal 3 2 19 12" xfId="4397"/>
    <cellStyle name="Normal 3 2 19 12 2" xfId="4398"/>
    <cellStyle name="Normal 3 2 19 13" xfId="4399"/>
    <cellStyle name="Normal 3 2 19 14" xfId="4400"/>
    <cellStyle name="Normal 3 2 19 15" xfId="4401"/>
    <cellStyle name="Normal 3 2 19 16" xfId="4402"/>
    <cellStyle name="Normal 3 2 19 17" xfId="4403"/>
    <cellStyle name="Normal 3 2 19 18" xfId="4404"/>
    <cellStyle name="Normal 3 2 19 19" xfId="4405"/>
    <cellStyle name="Normal 3 2 19 2" xfId="4406"/>
    <cellStyle name="Normal 3 2 19 2 10" xfId="4407"/>
    <cellStyle name="Normal 3 2 19 2 2" xfId="4408"/>
    <cellStyle name="Normal 3 2 19 2 2 2" xfId="4409"/>
    <cellStyle name="Normal 3 2 19 2 3" xfId="4410"/>
    <cellStyle name="Normal 3 2 19 2 4" xfId="4411"/>
    <cellStyle name="Normal 3 2 19 2 5" xfId="4412"/>
    <cellStyle name="Normal 3 2 19 2 6" xfId="4413"/>
    <cellStyle name="Normal 3 2 19 2 7" xfId="4414"/>
    <cellStyle name="Normal 3 2 19 2 8" xfId="4415"/>
    <cellStyle name="Normal 3 2 19 2 9" xfId="4416"/>
    <cellStyle name="Normal 3 2 19 3" xfId="4417"/>
    <cellStyle name="Normal 3 2 19 4" xfId="4418"/>
    <cellStyle name="Normal 3 2 19 5" xfId="4419"/>
    <cellStyle name="Normal 3 2 19 6" xfId="4420"/>
    <cellStyle name="Normal 3 2 19 7" xfId="4421"/>
    <cellStyle name="Normal 3 2 19 8" xfId="4422"/>
    <cellStyle name="Normal 3 2 19 9" xfId="4423"/>
    <cellStyle name="Normal 3 2 2" xfId="4424"/>
    <cellStyle name="Normal 3 2 2 10" xfId="4425"/>
    <cellStyle name="Normal 3 2 2 11" xfId="4426"/>
    <cellStyle name="Normal 3 2 2 12" xfId="4427"/>
    <cellStyle name="Normal 3 2 2 13" xfId="4428"/>
    <cellStyle name="Normal 3 2 2 14" xfId="4429"/>
    <cellStyle name="Normal 3 2 2 15" xfId="4430"/>
    <cellStyle name="Normal 3 2 2 16" xfId="4431"/>
    <cellStyle name="Normal 3 2 2 17" xfId="4432"/>
    <cellStyle name="Normal 3 2 2 18" xfId="4433"/>
    <cellStyle name="Normal 3 2 2 19" xfId="4434"/>
    <cellStyle name="Normal 3 2 2 2" xfId="4435"/>
    <cellStyle name="Normal 3 2 2 2 2" xfId="4436"/>
    <cellStyle name="Normal 3 2 2 2 2 2" xfId="4437"/>
    <cellStyle name="Normal 3 2 2 2 2 2 2" xfId="4438"/>
    <cellStyle name="Normal 3 2 2 2 2 3" xfId="4439"/>
    <cellStyle name="Normal 3 2 2 2 3" xfId="4440"/>
    <cellStyle name="Normal 3 2 2 2 3 2" xfId="4441"/>
    <cellStyle name="Normal 3 2 2 2 4" xfId="61745"/>
    <cellStyle name="Normal 3 2 2 2 5" xfId="61746"/>
    <cellStyle name="Normal 3 2 2 2 6" xfId="61747"/>
    <cellStyle name="Normal 3 2 2 2 7" xfId="61748"/>
    <cellStyle name="Normal 3 2 2 20" xfId="4442"/>
    <cellStyle name="Normal 3 2 2 21" xfId="4443"/>
    <cellStyle name="Normal 3 2 2 22" xfId="4444"/>
    <cellStyle name="Normal 3 2 2 23" xfId="4445"/>
    <cellStyle name="Normal 3 2 2 24" xfId="4446"/>
    <cellStyle name="Normal 3 2 2 3" xfId="4447"/>
    <cellStyle name="Normal 3 2 2 4" xfId="4448"/>
    <cellStyle name="Normal 3 2 2 5" xfId="4449"/>
    <cellStyle name="Normal 3 2 2 6" xfId="4450"/>
    <cellStyle name="Normal 3 2 2 7" xfId="4451"/>
    <cellStyle name="Normal 3 2 2 8" xfId="4452"/>
    <cellStyle name="Normal 3 2 2 9" xfId="4453"/>
    <cellStyle name="Normal 3 2 20" xfId="4454"/>
    <cellStyle name="Normal 3 2 21" xfId="4455"/>
    <cellStyle name="Normal 3 2 22" xfId="4456"/>
    <cellStyle name="Normal 3 2 23" xfId="4457"/>
    <cellStyle name="Normal 3 2 24" xfId="4458"/>
    <cellStyle name="Normal 3 2 25" xfId="4459"/>
    <cellStyle name="Normal 3 2 26" xfId="4460"/>
    <cellStyle name="Normal 3 2 26 2" xfId="4461"/>
    <cellStyle name="Normal 3 2 26 3" xfId="4462"/>
    <cellStyle name="Normal 3 2 26 4" xfId="4463"/>
    <cellStyle name="Normal 3 2 27" xfId="4464"/>
    <cellStyle name="Normal 3 2 27 2" xfId="4465"/>
    <cellStyle name="Normal 3 2 27 3" xfId="4466"/>
    <cellStyle name="Normal 3 2 27 4" xfId="4467"/>
    <cellStyle name="Normal 3 2 28" xfId="4468"/>
    <cellStyle name="Normal 3 2 29" xfId="4469"/>
    <cellStyle name="Normal 3 2 3" xfId="4470"/>
    <cellStyle name="Normal 3 2 3 2" xfId="61749"/>
    <cellStyle name="Normal 3 2 3 2 2" xfId="61750"/>
    <cellStyle name="Normal 3 2 3 3" xfId="61751"/>
    <cellStyle name="Normal 3 2 3 3 2" xfId="61752"/>
    <cellStyle name="Normal 3 2 3 4" xfId="61753"/>
    <cellStyle name="Normal 3 2 3 4 2" xfId="61754"/>
    <cellStyle name="Normal 3 2 3 5" xfId="61755"/>
    <cellStyle name="Normal 3 2 3 5 2" xfId="61756"/>
    <cellStyle name="Normal 3 2 30" xfId="4471"/>
    <cellStyle name="Normal 3 2 31" xfId="4472"/>
    <cellStyle name="Normal 3 2 32" xfId="4473"/>
    <cellStyle name="Normal 3 2 33" xfId="4474"/>
    <cellStyle name="Normal 3 2 34" xfId="4475"/>
    <cellStyle name="Normal 3 2 35" xfId="4476"/>
    <cellStyle name="Normal 3 2 36" xfId="4477"/>
    <cellStyle name="Normal 3 2 37" xfId="4478"/>
    <cellStyle name="Normal 3 2 38" xfId="4479"/>
    <cellStyle name="Normal 3 2 39" xfId="4480"/>
    <cellStyle name="Normal 3 2 4" xfId="4481"/>
    <cellStyle name="Normal 3 2 4 10" xfId="61757"/>
    <cellStyle name="Normal 3 2 4 11" xfId="61758"/>
    <cellStyle name="Normal 3 2 4 12" xfId="61759"/>
    <cellStyle name="Normal 3 2 4 13" xfId="61760"/>
    <cellStyle name="Normal 3 2 4 14" xfId="61761"/>
    <cellStyle name="Normal 3 2 4 15" xfId="61762"/>
    <cellStyle name="Normal 3 2 4 16" xfId="61763"/>
    <cellStyle name="Normal 3 2 4 17" xfId="61764"/>
    <cellStyle name="Normal 3 2 4 18" xfId="61765"/>
    <cellStyle name="Normal 3 2 4 19" xfId="61766"/>
    <cellStyle name="Normal 3 2 4 2" xfId="61767"/>
    <cellStyle name="Normal 3 2 4 2 10" xfId="61768"/>
    <cellStyle name="Normal 3 2 4 2 11" xfId="61769"/>
    <cellStyle name="Normal 3 2 4 2 12" xfId="61770"/>
    <cellStyle name="Normal 3 2 4 2 13" xfId="61771"/>
    <cellStyle name="Normal 3 2 4 2 14" xfId="61772"/>
    <cellStyle name="Normal 3 2 4 2 15" xfId="61773"/>
    <cellStyle name="Normal 3 2 4 2 16" xfId="61774"/>
    <cellStyle name="Normal 3 2 4 2 2" xfId="61775"/>
    <cellStyle name="Normal 3 2 4 2 3" xfId="61776"/>
    <cellStyle name="Normal 3 2 4 2 4" xfId="61777"/>
    <cellStyle name="Normal 3 2 4 2 5" xfId="61778"/>
    <cellStyle name="Normal 3 2 4 2 6" xfId="61779"/>
    <cellStyle name="Normal 3 2 4 2 7" xfId="61780"/>
    <cellStyle name="Normal 3 2 4 2 8" xfId="61781"/>
    <cellStyle name="Normal 3 2 4 2 9" xfId="61782"/>
    <cellStyle name="Normal 3 2 4 3" xfId="61783"/>
    <cellStyle name="Normal 3 2 4 3 2" xfId="61784"/>
    <cellStyle name="Normal 3 2 4 4" xfId="61785"/>
    <cellStyle name="Normal 3 2 4 4 2" xfId="61786"/>
    <cellStyle name="Normal 3 2 4 5" xfId="61787"/>
    <cellStyle name="Normal 3 2 4 5 2" xfId="61788"/>
    <cellStyle name="Normal 3 2 4 6" xfId="61789"/>
    <cellStyle name="Normal 3 2 4 6 2" xfId="61790"/>
    <cellStyle name="Normal 3 2 4 7" xfId="61791"/>
    <cellStyle name="Normal 3 2 4 8" xfId="61792"/>
    <cellStyle name="Normal 3 2 4 9" xfId="61793"/>
    <cellStyle name="Normal 3 2 40" xfId="4482"/>
    <cellStyle name="Normal 3 2 41" xfId="4483"/>
    <cellStyle name="Normal 3 2 42" xfId="4484"/>
    <cellStyle name="Normal 3 2 43" xfId="4485"/>
    <cellStyle name="Normal 3 2 44" xfId="4486"/>
    <cellStyle name="Normal 3 2 45" xfId="4487"/>
    <cellStyle name="Normal 3 2 46" xfId="4488"/>
    <cellStyle name="Normal 3 2 47" xfId="4489"/>
    <cellStyle name="Normal 3 2 48" xfId="4490"/>
    <cellStyle name="Normal 3 2 49" xfId="4491"/>
    <cellStyle name="Normal 3 2 5" xfId="4492"/>
    <cellStyle name="Normal 3 2 5 10" xfId="61794"/>
    <cellStyle name="Normal 3 2 5 11" xfId="61795"/>
    <cellStyle name="Normal 3 2 5 12" xfId="61796"/>
    <cellStyle name="Normal 3 2 5 13" xfId="61797"/>
    <cellStyle name="Normal 3 2 5 14" xfId="61798"/>
    <cellStyle name="Normal 3 2 5 15" xfId="61799"/>
    <cellStyle name="Normal 3 2 5 16" xfId="61800"/>
    <cellStyle name="Normal 3 2 5 2" xfId="61801"/>
    <cellStyle name="Normal 3 2 5 3" xfId="61802"/>
    <cellStyle name="Normal 3 2 5 4" xfId="61803"/>
    <cellStyle name="Normal 3 2 5 5" xfId="61804"/>
    <cellStyle name="Normal 3 2 5 6" xfId="61805"/>
    <cellStyle name="Normal 3 2 5 7" xfId="61806"/>
    <cellStyle name="Normal 3 2 5 8" xfId="61807"/>
    <cellStyle name="Normal 3 2 5 9" xfId="61808"/>
    <cellStyle name="Normal 3 2 50" xfId="4493"/>
    <cellStyle name="Normal 3 2 6" xfId="4494"/>
    <cellStyle name="Normal 3 2 6 2" xfId="61809"/>
    <cellStyle name="Normal 3 2 7" xfId="4495"/>
    <cellStyle name="Normal 3 2 7 2" xfId="61810"/>
    <cellStyle name="Normal 3 2 8" xfId="4496"/>
    <cellStyle name="Normal 3 2 8 2" xfId="61811"/>
    <cellStyle name="Normal 3 2 9" xfId="4497"/>
    <cellStyle name="Normal 3 2 9 2" xfId="61812"/>
    <cellStyle name="Normal 3 20" xfId="4498"/>
    <cellStyle name="Normal 3 20 2" xfId="61813"/>
    <cellStyle name="Normal 3 20 3" xfId="61814"/>
    <cellStyle name="Normal 3 20 3 2" xfId="61815"/>
    <cellStyle name="Normal 3 20 4" xfId="61816"/>
    <cellStyle name="Normal 3 20 4 2" xfId="61817"/>
    <cellStyle name="Normal 3 20 5" xfId="61818"/>
    <cellStyle name="Normal 3 20 5 2" xfId="61819"/>
    <cellStyle name="Normal 3 20 6" xfId="61820"/>
    <cellStyle name="Normal 3 20 6 2" xfId="61821"/>
    <cellStyle name="Normal 3 20 7" xfId="61822"/>
    <cellStyle name="Normal 3 20 8" xfId="61823"/>
    <cellStyle name="Normal 3 21" xfId="4499"/>
    <cellStyle name="Normal 3 21 2" xfId="61824"/>
    <cellStyle name="Normal 3 22" xfId="4500"/>
    <cellStyle name="Normal 3 22 2" xfId="61825"/>
    <cellStyle name="Normal 3 23" xfId="4501"/>
    <cellStyle name="Normal 3 24" xfId="4502"/>
    <cellStyle name="Normal 3 25" xfId="4503"/>
    <cellStyle name="Normal 3 26" xfId="4504"/>
    <cellStyle name="Normal 3 27" xfId="4505"/>
    <cellStyle name="Normal 3 28" xfId="4506"/>
    <cellStyle name="Normal 3 29" xfId="4507"/>
    <cellStyle name="Normal 3 3" xfId="4508"/>
    <cellStyle name="Normal 3 3 10" xfId="61826"/>
    <cellStyle name="Normal 3 3 10 10" xfId="61827"/>
    <cellStyle name="Normal 3 3 10 11" xfId="61828"/>
    <cellStyle name="Normal 3 3 10 12" xfId="61829"/>
    <cellStyle name="Normal 3 3 10 13" xfId="61830"/>
    <cellStyle name="Normal 3 3 10 14" xfId="61831"/>
    <cellStyle name="Normal 3 3 10 15" xfId="61832"/>
    <cellStyle name="Normal 3 3 10 2" xfId="61833"/>
    <cellStyle name="Normal 3 3 10 3" xfId="61834"/>
    <cellStyle name="Normal 3 3 10 4" xfId="61835"/>
    <cellStyle name="Normal 3 3 10 5" xfId="61836"/>
    <cellStyle name="Normal 3 3 10 6" xfId="61837"/>
    <cellStyle name="Normal 3 3 10 7" xfId="61838"/>
    <cellStyle name="Normal 3 3 10 8" xfId="61839"/>
    <cellStyle name="Normal 3 3 10 9" xfId="61840"/>
    <cellStyle name="Normal 3 3 11" xfId="61841"/>
    <cellStyle name="Normal 3 3 11 10" xfId="61842"/>
    <cellStyle name="Normal 3 3 11 11" xfId="61843"/>
    <cellStyle name="Normal 3 3 11 12" xfId="61844"/>
    <cellStyle name="Normal 3 3 11 13" xfId="61845"/>
    <cellStyle name="Normal 3 3 11 14" xfId="61846"/>
    <cellStyle name="Normal 3 3 11 15" xfId="61847"/>
    <cellStyle name="Normal 3 3 11 2" xfId="61848"/>
    <cellStyle name="Normal 3 3 11 3" xfId="61849"/>
    <cellStyle name="Normal 3 3 11 4" xfId="61850"/>
    <cellStyle name="Normal 3 3 11 5" xfId="61851"/>
    <cellStyle name="Normal 3 3 11 6" xfId="61852"/>
    <cellStyle name="Normal 3 3 11 7" xfId="61853"/>
    <cellStyle name="Normal 3 3 11 8" xfId="61854"/>
    <cellStyle name="Normal 3 3 11 9" xfId="61855"/>
    <cellStyle name="Normal 3 3 12" xfId="61856"/>
    <cellStyle name="Normal 3 3 13" xfId="61857"/>
    <cellStyle name="Normal 3 3 14" xfId="61858"/>
    <cellStyle name="Normal 3 3 15" xfId="61859"/>
    <cellStyle name="Normal 3 3 16" xfId="61860"/>
    <cellStyle name="Normal 3 3 17" xfId="61861"/>
    <cellStyle name="Normal 3 3 2" xfId="61862"/>
    <cellStyle name="Normal 3 3 2 10" xfId="61863"/>
    <cellStyle name="Normal 3 3 2 11" xfId="61864"/>
    <cellStyle name="Normal 3 3 2 12" xfId="61865"/>
    <cellStyle name="Normal 3 3 2 13" xfId="61866"/>
    <cellStyle name="Normal 3 3 2 14" xfId="61867"/>
    <cellStyle name="Normal 3 3 2 15" xfId="61868"/>
    <cellStyle name="Normal 3 3 2 16" xfId="61869"/>
    <cellStyle name="Normal 3 3 2 17" xfId="61870"/>
    <cellStyle name="Normal 3 3 2 18" xfId="61871"/>
    <cellStyle name="Normal 3 3 2 19" xfId="61872"/>
    <cellStyle name="Normal 3 3 2 2" xfId="61873"/>
    <cellStyle name="Normal 3 3 2 2 10" xfId="61874"/>
    <cellStyle name="Normal 3 3 2 2 11" xfId="61875"/>
    <cellStyle name="Normal 3 3 2 2 12" xfId="61876"/>
    <cellStyle name="Normal 3 3 2 2 13" xfId="61877"/>
    <cellStyle name="Normal 3 3 2 2 14" xfId="61878"/>
    <cellStyle name="Normal 3 3 2 2 15" xfId="61879"/>
    <cellStyle name="Normal 3 3 2 2 16" xfId="61880"/>
    <cellStyle name="Normal 3 3 2 2 17" xfId="61881"/>
    <cellStyle name="Normal 3 3 2 2 18" xfId="61882"/>
    <cellStyle name="Normal 3 3 2 2 19" xfId="61883"/>
    <cellStyle name="Normal 3 3 2 2 2" xfId="61884"/>
    <cellStyle name="Normal 3 3 2 2 2 2" xfId="61885"/>
    <cellStyle name="Normal 3 3 2 2 2 3" xfId="61886"/>
    <cellStyle name="Normal 3 3 2 2 2 4" xfId="61887"/>
    <cellStyle name="Normal 3 3 2 2 2 5" xfId="61888"/>
    <cellStyle name="Normal 3 3 2 2 2 6" xfId="61889"/>
    <cellStyle name="Normal 3 3 2 2 2 7" xfId="61890"/>
    <cellStyle name="Normal 3 3 2 2 20" xfId="61891"/>
    <cellStyle name="Normal 3 3 2 2 21" xfId="61892"/>
    <cellStyle name="Normal 3 3 2 2 3" xfId="61893"/>
    <cellStyle name="Normal 3 3 2 2 4" xfId="61894"/>
    <cellStyle name="Normal 3 3 2 2 5" xfId="61895"/>
    <cellStyle name="Normal 3 3 2 2 6" xfId="61896"/>
    <cellStyle name="Normal 3 3 2 2 7" xfId="61897"/>
    <cellStyle name="Normal 3 3 2 2 8" xfId="61898"/>
    <cellStyle name="Normal 3 3 2 2 9" xfId="61899"/>
    <cellStyle name="Normal 3 3 2 20" xfId="61900"/>
    <cellStyle name="Normal 3 3 2 21" xfId="61901"/>
    <cellStyle name="Normal 3 3 2 22" xfId="61902"/>
    <cellStyle name="Normal 3 3 2 23" xfId="61903"/>
    <cellStyle name="Normal 3 3 2 24" xfId="61904"/>
    <cellStyle name="Normal 3 3 2 25" xfId="61905"/>
    <cellStyle name="Normal 3 3 2 3" xfId="61906"/>
    <cellStyle name="Normal 3 3 2 3 2" xfId="61907"/>
    <cellStyle name="Normal 3 3 2 4" xfId="61908"/>
    <cellStyle name="Normal 3 3 2 4 2" xfId="61909"/>
    <cellStyle name="Normal 3 3 2 5" xfId="61910"/>
    <cellStyle name="Normal 3 3 2 5 2" xfId="61911"/>
    <cellStyle name="Normal 3 3 2 6" xfId="61912"/>
    <cellStyle name="Normal 3 3 2 6 2" xfId="61913"/>
    <cellStyle name="Normal 3 3 2 7" xfId="61914"/>
    <cellStyle name="Normal 3 3 2 8" xfId="61915"/>
    <cellStyle name="Normal 3 3 2 9" xfId="61916"/>
    <cellStyle name="Normal 3 3 3" xfId="61917"/>
    <cellStyle name="Normal 3 3 3 10" xfId="61918"/>
    <cellStyle name="Normal 3 3 3 11" xfId="61919"/>
    <cellStyle name="Normal 3 3 3 12" xfId="61920"/>
    <cellStyle name="Normal 3 3 3 13" xfId="61921"/>
    <cellStyle name="Normal 3 3 3 14" xfId="61922"/>
    <cellStyle name="Normal 3 3 3 15" xfId="61923"/>
    <cellStyle name="Normal 3 3 3 16" xfId="61924"/>
    <cellStyle name="Normal 3 3 3 17" xfId="61925"/>
    <cellStyle name="Normal 3 3 3 18" xfId="61926"/>
    <cellStyle name="Normal 3 3 3 19" xfId="61927"/>
    <cellStyle name="Normal 3 3 3 2" xfId="61928"/>
    <cellStyle name="Normal 3 3 3 2 2" xfId="61929"/>
    <cellStyle name="Normal 3 3 3 20" xfId="61930"/>
    <cellStyle name="Normal 3 3 3 3" xfId="61931"/>
    <cellStyle name="Normal 3 3 3 3 2" xfId="61932"/>
    <cellStyle name="Normal 3 3 3 4" xfId="61933"/>
    <cellStyle name="Normal 3 3 3 4 2" xfId="61934"/>
    <cellStyle name="Normal 3 3 3 5" xfId="61935"/>
    <cellStyle name="Normal 3 3 3 5 2" xfId="61936"/>
    <cellStyle name="Normal 3 3 3 6" xfId="61937"/>
    <cellStyle name="Normal 3 3 3 6 2" xfId="61938"/>
    <cellStyle name="Normal 3 3 3 7" xfId="61939"/>
    <cellStyle name="Normal 3 3 3 8" xfId="61940"/>
    <cellStyle name="Normal 3 3 3 9" xfId="61941"/>
    <cellStyle name="Normal 3 3 4" xfId="61942"/>
    <cellStyle name="Normal 3 3 4 10" xfId="61943"/>
    <cellStyle name="Normal 3 3 4 11" xfId="61944"/>
    <cellStyle name="Normal 3 3 4 12" xfId="61945"/>
    <cellStyle name="Normal 3 3 4 13" xfId="61946"/>
    <cellStyle name="Normal 3 3 4 14" xfId="61947"/>
    <cellStyle name="Normal 3 3 4 15" xfId="61948"/>
    <cellStyle name="Normal 3 3 4 16" xfId="61949"/>
    <cellStyle name="Normal 3 3 4 17" xfId="61950"/>
    <cellStyle name="Normal 3 3 4 2" xfId="61951"/>
    <cellStyle name="Normal 3 3 4 3" xfId="61952"/>
    <cellStyle name="Normal 3 3 4 4" xfId="61953"/>
    <cellStyle name="Normal 3 3 4 5" xfId="61954"/>
    <cellStyle name="Normal 3 3 4 6" xfId="61955"/>
    <cellStyle name="Normal 3 3 4 7" xfId="61956"/>
    <cellStyle name="Normal 3 3 4 8" xfId="61957"/>
    <cellStyle name="Normal 3 3 4 9" xfId="61958"/>
    <cellStyle name="Normal 3 3 5" xfId="61959"/>
    <cellStyle name="Normal 3 3 5 10" xfId="61960"/>
    <cellStyle name="Normal 3 3 5 11" xfId="61961"/>
    <cellStyle name="Normal 3 3 5 12" xfId="61962"/>
    <cellStyle name="Normal 3 3 5 13" xfId="61963"/>
    <cellStyle name="Normal 3 3 5 14" xfId="61964"/>
    <cellStyle name="Normal 3 3 5 15" xfId="61965"/>
    <cellStyle name="Normal 3 3 5 16" xfId="61966"/>
    <cellStyle name="Normal 3 3 5 2" xfId="61967"/>
    <cellStyle name="Normal 3 3 5 3" xfId="61968"/>
    <cellStyle name="Normal 3 3 5 4" xfId="61969"/>
    <cellStyle name="Normal 3 3 5 5" xfId="61970"/>
    <cellStyle name="Normal 3 3 5 6" xfId="61971"/>
    <cellStyle name="Normal 3 3 5 7" xfId="61972"/>
    <cellStyle name="Normal 3 3 5 8" xfId="61973"/>
    <cellStyle name="Normal 3 3 5 9" xfId="61974"/>
    <cellStyle name="Normal 3 3 6" xfId="61975"/>
    <cellStyle name="Normal 3 3 6 2" xfId="61976"/>
    <cellStyle name="Normal 3 3 7" xfId="61977"/>
    <cellStyle name="Normal 3 3 7 2" xfId="61978"/>
    <cellStyle name="Normal 3 3 8" xfId="61979"/>
    <cellStyle name="Normal 3 3 8 2" xfId="61980"/>
    <cellStyle name="Normal 3 3 9" xfId="61981"/>
    <cellStyle name="Normal 3 3 9 10" xfId="61982"/>
    <cellStyle name="Normal 3 3 9 11" xfId="61983"/>
    <cellStyle name="Normal 3 3 9 12" xfId="61984"/>
    <cellStyle name="Normal 3 3 9 13" xfId="61985"/>
    <cellStyle name="Normal 3 3 9 14" xfId="61986"/>
    <cellStyle name="Normal 3 3 9 15" xfId="61987"/>
    <cellStyle name="Normal 3 3 9 2" xfId="61988"/>
    <cellStyle name="Normal 3 3 9 3" xfId="61989"/>
    <cellStyle name="Normal 3 3 9 4" xfId="61990"/>
    <cellStyle name="Normal 3 3 9 5" xfId="61991"/>
    <cellStyle name="Normal 3 3 9 6" xfId="61992"/>
    <cellStyle name="Normal 3 3 9 7" xfId="61993"/>
    <cellStyle name="Normal 3 3 9 8" xfId="61994"/>
    <cellStyle name="Normal 3 3 9 9" xfId="61995"/>
    <cellStyle name="Normal 3 30" xfId="4509"/>
    <cellStyle name="Normal 3 31" xfId="4510"/>
    <cellStyle name="Normal 3 32" xfId="4511"/>
    <cellStyle name="Normal 3 33" xfId="4512"/>
    <cellStyle name="Normal 3 34" xfId="4513"/>
    <cellStyle name="Normal 3 35" xfId="4514"/>
    <cellStyle name="Normal 3 36" xfId="4515"/>
    <cellStyle name="Normal 3 37" xfId="4516"/>
    <cellStyle name="Normal 3 38" xfId="4517"/>
    <cellStyle name="Normal 3 39" xfId="4518"/>
    <cellStyle name="Normal 3 4" xfId="4519"/>
    <cellStyle name="Normal 3 4 10" xfId="61996"/>
    <cellStyle name="Normal 3 4 11" xfId="61997"/>
    <cellStyle name="Normal 3 4 2" xfId="61998"/>
    <cellStyle name="Normal 3 4 2 10" xfId="61999"/>
    <cellStyle name="Normal 3 4 2 11" xfId="62000"/>
    <cellStyle name="Normal 3 4 2 12" xfId="62001"/>
    <cellStyle name="Normal 3 4 2 13" xfId="62002"/>
    <cellStyle name="Normal 3 4 2 14" xfId="62003"/>
    <cellStyle name="Normal 3 4 2 15" xfId="62004"/>
    <cellStyle name="Normal 3 4 2 16" xfId="62005"/>
    <cellStyle name="Normal 3 4 2 17" xfId="62006"/>
    <cellStyle name="Normal 3 4 2 18" xfId="62007"/>
    <cellStyle name="Normal 3 4 2 19" xfId="62008"/>
    <cellStyle name="Normal 3 4 2 2" xfId="62009"/>
    <cellStyle name="Normal 3 4 2 2 2" xfId="62010"/>
    <cellStyle name="Normal 3 4 2 2 3" xfId="62011"/>
    <cellStyle name="Normal 3 4 2 2 4" xfId="62012"/>
    <cellStyle name="Normal 3 4 2 2 5" xfId="62013"/>
    <cellStyle name="Normal 3 4 2 2 6" xfId="62014"/>
    <cellStyle name="Normal 3 4 2 2 7" xfId="62015"/>
    <cellStyle name="Normal 3 4 2 20" xfId="62016"/>
    <cellStyle name="Normal 3 4 2 21" xfId="62017"/>
    <cellStyle name="Normal 3 4 2 22" xfId="62018"/>
    <cellStyle name="Normal 3 4 2 3" xfId="62019"/>
    <cellStyle name="Normal 3 4 2 4" xfId="62020"/>
    <cellStyle name="Normal 3 4 2 5" xfId="62021"/>
    <cellStyle name="Normal 3 4 2 6" xfId="62022"/>
    <cellStyle name="Normal 3 4 2 7" xfId="62023"/>
    <cellStyle name="Normal 3 4 2 8" xfId="62024"/>
    <cellStyle name="Normal 3 4 2 9" xfId="62025"/>
    <cellStyle name="Normal 3 4 3" xfId="62026"/>
    <cellStyle name="Normal 3 4 3 10" xfId="62027"/>
    <cellStyle name="Normal 3 4 3 11" xfId="62028"/>
    <cellStyle name="Normal 3 4 3 12" xfId="62029"/>
    <cellStyle name="Normal 3 4 3 13" xfId="62030"/>
    <cellStyle name="Normal 3 4 3 14" xfId="62031"/>
    <cellStyle name="Normal 3 4 3 15" xfId="62032"/>
    <cellStyle name="Normal 3 4 3 16" xfId="62033"/>
    <cellStyle name="Normal 3 4 3 17" xfId="62034"/>
    <cellStyle name="Normal 3 4 3 2" xfId="62035"/>
    <cellStyle name="Normal 3 4 3 3" xfId="62036"/>
    <cellStyle name="Normal 3 4 3 4" xfId="62037"/>
    <cellStyle name="Normal 3 4 3 5" xfId="62038"/>
    <cellStyle name="Normal 3 4 3 6" xfId="62039"/>
    <cellStyle name="Normal 3 4 3 7" xfId="62040"/>
    <cellStyle name="Normal 3 4 3 8" xfId="62041"/>
    <cellStyle name="Normal 3 4 3 9" xfId="62042"/>
    <cellStyle name="Normal 3 4 4" xfId="62043"/>
    <cellStyle name="Normal 3 4 4 2" xfId="62044"/>
    <cellStyle name="Normal 3 4 5" xfId="62045"/>
    <cellStyle name="Normal 3 4 6" xfId="62046"/>
    <cellStyle name="Normal 3 4 7" xfId="62047"/>
    <cellStyle name="Normal 3 4 8" xfId="62048"/>
    <cellStyle name="Normal 3 4 9" xfId="62049"/>
    <cellStyle name="Normal 3 40" xfId="4520"/>
    <cellStyle name="Normal 3 41" xfId="4521"/>
    <cellStyle name="Normal 3 42" xfId="4522"/>
    <cellStyle name="Normal 3 43" xfId="4523"/>
    <cellStyle name="Normal 3 44" xfId="4524"/>
    <cellStyle name="Normal 3 45" xfId="4525"/>
    <cellStyle name="Normal 3 46" xfId="4526"/>
    <cellStyle name="Normal 3 47" xfId="4527"/>
    <cellStyle name="Normal 3 48" xfId="4528"/>
    <cellStyle name="Normal 3 49" xfId="4529"/>
    <cellStyle name="Normal 3 5" xfId="4530"/>
    <cellStyle name="Normal 3 5 10" xfId="62050"/>
    <cellStyle name="Normal 3 5 11" xfId="62051"/>
    <cellStyle name="Normal 3 5 2" xfId="62052"/>
    <cellStyle name="Normal 3 5 2 10" xfId="62053"/>
    <cellStyle name="Normal 3 5 2 11" xfId="62054"/>
    <cellStyle name="Normal 3 5 2 12" xfId="62055"/>
    <cellStyle name="Normal 3 5 2 13" xfId="62056"/>
    <cellStyle name="Normal 3 5 2 14" xfId="62057"/>
    <cellStyle name="Normal 3 5 2 15" xfId="62058"/>
    <cellStyle name="Normal 3 5 2 16" xfId="62059"/>
    <cellStyle name="Normal 3 5 2 17" xfId="62060"/>
    <cellStyle name="Normal 3 5 2 18" xfId="62061"/>
    <cellStyle name="Normal 3 5 2 19" xfId="62062"/>
    <cellStyle name="Normal 3 5 2 2" xfId="62063"/>
    <cellStyle name="Normal 3 5 2 2 2" xfId="62064"/>
    <cellStyle name="Normal 3 5 2 2 3" xfId="62065"/>
    <cellStyle name="Normal 3 5 2 2 4" xfId="62066"/>
    <cellStyle name="Normal 3 5 2 2 5" xfId="62067"/>
    <cellStyle name="Normal 3 5 2 2 6" xfId="62068"/>
    <cellStyle name="Normal 3 5 2 2 7" xfId="62069"/>
    <cellStyle name="Normal 3 5 2 20" xfId="62070"/>
    <cellStyle name="Normal 3 5 2 21" xfId="62071"/>
    <cellStyle name="Normal 3 5 2 22" xfId="62072"/>
    <cellStyle name="Normal 3 5 2 3" xfId="62073"/>
    <cellStyle name="Normal 3 5 2 4" xfId="62074"/>
    <cellStyle name="Normal 3 5 2 5" xfId="62075"/>
    <cellStyle name="Normal 3 5 2 6" xfId="62076"/>
    <cellStyle name="Normal 3 5 2 7" xfId="62077"/>
    <cellStyle name="Normal 3 5 2 8" xfId="62078"/>
    <cellStyle name="Normal 3 5 2 9" xfId="62079"/>
    <cellStyle name="Normal 3 5 3" xfId="62080"/>
    <cellStyle name="Normal 3 5 3 10" xfId="62081"/>
    <cellStyle name="Normal 3 5 3 11" xfId="62082"/>
    <cellStyle name="Normal 3 5 3 12" xfId="62083"/>
    <cellStyle name="Normal 3 5 3 13" xfId="62084"/>
    <cellStyle name="Normal 3 5 3 14" xfId="62085"/>
    <cellStyle name="Normal 3 5 3 15" xfId="62086"/>
    <cellStyle name="Normal 3 5 3 16" xfId="62087"/>
    <cellStyle name="Normal 3 5 3 17" xfId="62088"/>
    <cellStyle name="Normal 3 5 3 2" xfId="62089"/>
    <cellStyle name="Normal 3 5 3 3" xfId="62090"/>
    <cellStyle name="Normal 3 5 3 4" xfId="62091"/>
    <cellStyle name="Normal 3 5 3 5" xfId="62092"/>
    <cellStyle name="Normal 3 5 3 6" xfId="62093"/>
    <cellStyle name="Normal 3 5 3 7" xfId="62094"/>
    <cellStyle name="Normal 3 5 3 8" xfId="62095"/>
    <cellStyle name="Normal 3 5 3 9" xfId="62096"/>
    <cellStyle name="Normal 3 5 4" xfId="62097"/>
    <cellStyle name="Normal 3 5 4 2" xfId="62098"/>
    <cellStyle name="Normal 3 5 5" xfId="62099"/>
    <cellStyle name="Normal 3 5 6" xfId="62100"/>
    <cellStyle name="Normal 3 5 7" xfId="62101"/>
    <cellStyle name="Normal 3 5 8" xfId="62102"/>
    <cellStyle name="Normal 3 5 9" xfId="62103"/>
    <cellStyle name="Normal 3 50" xfId="4531"/>
    <cellStyle name="Normal 3 51" xfId="4532"/>
    <cellStyle name="Normal 3 52" xfId="4533"/>
    <cellStyle name="Normal 3 53" xfId="4534"/>
    <cellStyle name="Normal 3 54" xfId="4535"/>
    <cellStyle name="Normal 3 55" xfId="4536"/>
    <cellStyle name="Normal 3 56" xfId="4537"/>
    <cellStyle name="Normal 3 57" xfId="4538"/>
    <cellStyle name="Normal 3 58" xfId="4539"/>
    <cellStyle name="Normal 3 59" xfId="4540"/>
    <cellStyle name="Normal 3 6" xfId="4541"/>
    <cellStyle name="Normal 3 6 10" xfId="62104"/>
    <cellStyle name="Normal 3 6 11" xfId="62105"/>
    <cellStyle name="Normal 3 6 2" xfId="62106"/>
    <cellStyle name="Normal 3 6 2 10" xfId="62107"/>
    <cellStyle name="Normal 3 6 2 11" xfId="62108"/>
    <cellStyle name="Normal 3 6 2 12" xfId="62109"/>
    <cellStyle name="Normal 3 6 2 13" xfId="62110"/>
    <cellStyle name="Normal 3 6 2 14" xfId="62111"/>
    <cellStyle name="Normal 3 6 2 15" xfId="62112"/>
    <cellStyle name="Normal 3 6 2 16" xfId="62113"/>
    <cellStyle name="Normal 3 6 2 17" xfId="62114"/>
    <cellStyle name="Normal 3 6 2 18" xfId="62115"/>
    <cellStyle name="Normal 3 6 2 19" xfId="62116"/>
    <cellStyle name="Normal 3 6 2 2" xfId="62117"/>
    <cellStyle name="Normal 3 6 2 2 2" xfId="62118"/>
    <cellStyle name="Normal 3 6 2 2 3" xfId="62119"/>
    <cellStyle name="Normal 3 6 2 2 4" xfId="62120"/>
    <cellStyle name="Normal 3 6 2 2 5" xfId="62121"/>
    <cellStyle name="Normal 3 6 2 2 6" xfId="62122"/>
    <cellStyle name="Normal 3 6 2 2 7" xfId="62123"/>
    <cellStyle name="Normal 3 6 2 20" xfId="62124"/>
    <cellStyle name="Normal 3 6 2 21" xfId="62125"/>
    <cellStyle name="Normal 3 6 2 22" xfId="62126"/>
    <cellStyle name="Normal 3 6 2 3" xfId="62127"/>
    <cellStyle name="Normal 3 6 2 4" xfId="62128"/>
    <cellStyle name="Normal 3 6 2 5" xfId="62129"/>
    <cellStyle name="Normal 3 6 2 6" xfId="62130"/>
    <cellStyle name="Normal 3 6 2 7" xfId="62131"/>
    <cellStyle name="Normal 3 6 2 8" xfId="62132"/>
    <cellStyle name="Normal 3 6 2 9" xfId="62133"/>
    <cellStyle name="Normal 3 6 3" xfId="62134"/>
    <cellStyle name="Normal 3 6 3 10" xfId="62135"/>
    <cellStyle name="Normal 3 6 3 11" xfId="62136"/>
    <cellStyle name="Normal 3 6 3 12" xfId="62137"/>
    <cellStyle name="Normal 3 6 3 13" xfId="62138"/>
    <cellStyle name="Normal 3 6 3 14" xfId="62139"/>
    <cellStyle name="Normal 3 6 3 15" xfId="62140"/>
    <cellStyle name="Normal 3 6 3 16" xfId="62141"/>
    <cellStyle name="Normal 3 6 3 17" xfId="62142"/>
    <cellStyle name="Normal 3 6 3 2" xfId="62143"/>
    <cellStyle name="Normal 3 6 3 3" xfId="62144"/>
    <cellStyle name="Normal 3 6 3 4" xfId="62145"/>
    <cellStyle name="Normal 3 6 3 5" xfId="62146"/>
    <cellStyle name="Normal 3 6 3 6" xfId="62147"/>
    <cellStyle name="Normal 3 6 3 7" xfId="62148"/>
    <cellStyle name="Normal 3 6 3 8" xfId="62149"/>
    <cellStyle name="Normal 3 6 3 9" xfId="62150"/>
    <cellStyle name="Normal 3 6 4" xfId="62151"/>
    <cellStyle name="Normal 3 6 4 2" xfId="62152"/>
    <cellStyle name="Normal 3 6 5" xfId="62153"/>
    <cellStyle name="Normal 3 6 6" xfId="62154"/>
    <cellStyle name="Normal 3 6 7" xfId="62155"/>
    <cellStyle name="Normal 3 6 8" xfId="62156"/>
    <cellStyle name="Normal 3 6 9" xfId="62157"/>
    <cellStyle name="Normal 3 60" xfId="4542"/>
    <cellStyle name="Normal 3 61" xfId="4543"/>
    <cellStyle name="Normal 3 62" xfId="4544"/>
    <cellStyle name="Normal 3 63" xfId="4545"/>
    <cellStyle name="Normal 3 64" xfId="4546"/>
    <cellStyle name="Normal 3 65" xfId="4547"/>
    <cellStyle name="Normal 3 66" xfId="4548"/>
    <cellStyle name="Normal 3 67" xfId="4549"/>
    <cellStyle name="Normal 3 68" xfId="4550"/>
    <cellStyle name="Normal 3 69" xfId="4551"/>
    <cellStyle name="Normal 3 7" xfId="4552"/>
    <cellStyle name="Normal 3 7 10" xfId="62158"/>
    <cellStyle name="Normal 3 7 11" xfId="62159"/>
    <cellStyle name="Normal 3 7 2" xfId="62160"/>
    <cellStyle name="Normal 3 7 2 10" xfId="62161"/>
    <cellStyle name="Normal 3 7 2 11" xfId="62162"/>
    <cellStyle name="Normal 3 7 2 12" xfId="62163"/>
    <cellStyle name="Normal 3 7 2 13" xfId="62164"/>
    <cellStyle name="Normal 3 7 2 14" xfId="62165"/>
    <cellStyle name="Normal 3 7 2 15" xfId="62166"/>
    <cellStyle name="Normal 3 7 2 16" xfId="62167"/>
    <cellStyle name="Normal 3 7 2 17" xfId="62168"/>
    <cellStyle name="Normal 3 7 2 18" xfId="62169"/>
    <cellStyle name="Normal 3 7 2 19" xfId="62170"/>
    <cellStyle name="Normal 3 7 2 2" xfId="62171"/>
    <cellStyle name="Normal 3 7 2 2 2" xfId="62172"/>
    <cellStyle name="Normal 3 7 2 2 3" xfId="62173"/>
    <cellStyle name="Normal 3 7 2 2 4" xfId="62174"/>
    <cellStyle name="Normal 3 7 2 2 5" xfId="62175"/>
    <cellStyle name="Normal 3 7 2 2 6" xfId="62176"/>
    <cellStyle name="Normal 3 7 2 2 7" xfId="62177"/>
    <cellStyle name="Normal 3 7 2 20" xfId="62178"/>
    <cellStyle name="Normal 3 7 2 21" xfId="62179"/>
    <cellStyle name="Normal 3 7 2 22" xfId="62180"/>
    <cellStyle name="Normal 3 7 2 3" xfId="62181"/>
    <cellStyle name="Normal 3 7 2 4" xfId="62182"/>
    <cellStyle name="Normal 3 7 2 5" xfId="62183"/>
    <cellStyle name="Normal 3 7 2 6" xfId="62184"/>
    <cellStyle name="Normal 3 7 2 7" xfId="62185"/>
    <cellStyle name="Normal 3 7 2 8" xfId="62186"/>
    <cellStyle name="Normal 3 7 2 9" xfId="62187"/>
    <cellStyle name="Normal 3 7 3" xfId="62188"/>
    <cellStyle name="Normal 3 7 3 10" xfId="62189"/>
    <cellStyle name="Normal 3 7 3 11" xfId="62190"/>
    <cellStyle name="Normal 3 7 3 12" xfId="62191"/>
    <cellStyle name="Normal 3 7 3 13" xfId="62192"/>
    <cellStyle name="Normal 3 7 3 14" xfId="62193"/>
    <cellStyle name="Normal 3 7 3 15" xfId="62194"/>
    <cellStyle name="Normal 3 7 3 16" xfId="62195"/>
    <cellStyle name="Normal 3 7 3 17" xfId="62196"/>
    <cellStyle name="Normal 3 7 3 2" xfId="62197"/>
    <cellStyle name="Normal 3 7 3 3" xfId="62198"/>
    <cellStyle name="Normal 3 7 3 4" xfId="62199"/>
    <cellStyle name="Normal 3 7 3 5" xfId="62200"/>
    <cellStyle name="Normal 3 7 3 6" xfId="62201"/>
    <cellStyle name="Normal 3 7 3 7" xfId="62202"/>
    <cellStyle name="Normal 3 7 3 8" xfId="62203"/>
    <cellStyle name="Normal 3 7 3 9" xfId="62204"/>
    <cellStyle name="Normal 3 7 4" xfId="62205"/>
    <cellStyle name="Normal 3 7 4 2" xfId="62206"/>
    <cellStyle name="Normal 3 7 5" xfId="62207"/>
    <cellStyle name="Normal 3 7 6" xfId="62208"/>
    <cellStyle name="Normal 3 7 7" xfId="62209"/>
    <cellStyle name="Normal 3 7 8" xfId="62210"/>
    <cellStyle name="Normal 3 7 9" xfId="62211"/>
    <cellStyle name="Normal 3 70" xfId="4553"/>
    <cellStyle name="Normal 3 71" xfId="4554"/>
    <cellStyle name="Normal 3 71 2" xfId="4555"/>
    <cellStyle name="Normal 3 71 2 2" xfId="4556"/>
    <cellStyle name="Normal 3 71 2 3" xfId="4557"/>
    <cellStyle name="Normal 3 71 2 4" xfId="4558"/>
    <cellStyle name="Normal 3 71 3" xfId="4559"/>
    <cellStyle name="Normal 3 71 4" xfId="4560"/>
    <cellStyle name="Normal 3 71 5" xfId="4561"/>
    <cellStyle name="Normal 3 72" xfId="4562"/>
    <cellStyle name="Normal 3 73" xfId="4563"/>
    <cellStyle name="Normal 3 74" xfId="4564"/>
    <cellStyle name="Normal 3 75" xfId="4565"/>
    <cellStyle name="Normal 3 76" xfId="4566"/>
    <cellStyle name="Normal 3 77" xfId="4567"/>
    <cellStyle name="Normal 3 78" xfId="4568"/>
    <cellStyle name="Normal 3 79" xfId="4569"/>
    <cellStyle name="Normal 3 8" xfId="4570"/>
    <cellStyle name="Normal 3 8 10" xfId="62212"/>
    <cellStyle name="Normal 3 8 10 2" xfId="62213"/>
    <cellStyle name="Normal 3 8 10 2 2" xfId="62214"/>
    <cellStyle name="Normal 3 8 10 2 2 2" xfId="62215"/>
    <cellStyle name="Normal 3 8 10 2 3" xfId="62216"/>
    <cellStyle name="Normal 3 8 10 2 3 2" xfId="62217"/>
    <cellStyle name="Normal 3 8 10 2 4" xfId="62218"/>
    <cellStyle name="Normal 3 8 10 2 4 2" xfId="62219"/>
    <cellStyle name="Normal 3 8 10 2 5" xfId="62220"/>
    <cellStyle name="Normal 3 8 10 2 5 2" xfId="62221"/>
    <cellStyle name="Normal 3 8 10 2 6" xfId="62222"/>
    <cellStyle name="Normal 3 8 10 3" xfId="62223"/>
    <cellStyle name="Normal 3 8 10 3 2" xfId="62224"/>
    <cellStyle name="Normal 3 8 10 4" xfId="62225"/>
    <cellStyle name="Normal 3 8 10 4 2" xfId="62226"/>
    <cellStyle name="Normal 3 8 10 5" xfId="62227"/>
    <cellStyle name="Normal 3 8 10 5 2" xfId="62228"/>
    <cellStyle name="Normal 3 8 10 6" xfId="62229"/>
    <cellStyle name="Normal 3 8 10 6 2" xfId="62230"/>
    <cellStyle name="Normal 3 8 10 7" xfId="62231"/>
    <cellStyle name="Normal 3 8 11" xfId="62232"/>
    <cellStyle name="Normal 3 8 11 2" xfId="62233"/>
    <cellStyle name="Normal 3 8 11 2 2" xfId="62234"/>
    <cellStyle name="Normal 3 8 11 3" xfId="62235"/>
    <cellStyle name="Normal 3 8 11 3 2" xfId="62236"/>
    <cellStyle name="Normal 3 8 11 4" xfId="62237"/>
    <cellStyle name="Normal 3 8 11 4 2" xfId="62238"/>
    <cellStyle name="Normal 3 8 11 5" xfId="62239"/>
    <cellStyle name="Normal 3 8 11 5 2" xfId="62240"/>
    <cellStyle name="Normal 3 8 11 6" xfId="62241"/>
    <cellStyle name="Normal 3 8 12" xfId="62242"/>
    <cellStyle name="Normal 3 8 12 2" xfId="62243"/>
    <cellStyle name="Normal 3 8 12 2 2" xfId="62244"/>
    <cellStyle name="Normal 3 8 12 3" xfId="62245"/>
    <cellStyle name="Normal 3 8 12 3 2" xfId="62246"/>
    <cellStyle name="Normal 3 8 12 4" xfId="62247"/>
    <cellStyle name="Normal 3 8 12 4 2" xfId="62248"/>
    <cellStyle name="Normal 3 8 12 5" xfId="62249"/>
    <cellStyle name="Normal 3 8 12 5 2" xfId="62250"/>
    <cellStyle name="Normal 3 8 12 6" xfId="62251"/>
    <cellStyle name="Normal 3 8 13" xfId="62252"/>
    <cellStyle name="Normal 3 8 13 2" xfId="62253"/>
    <cellStyle name="Normal 3 8 13 2 2" xfId="62254"/>
    <cellStyle name="Normal 3 8 13 3" xfId="62255"/>
    <cellStyle name="Normal 3 8 13 3 2" xfId="62256"/>
    <cellStyle name="Normal 3 8 13 4" xfId="62257"/>
    <cellStyle name="Normal 3 8 13 4 2" xfId="62258"/>
    <cellStyle name="Normal 3 8 13 5" xfId="62259"/>
    <cellStyle name="Normal 3 8 13 5 2" xfId="62260"/>
    <cellStyle name="Normal 3 8 13 6" xfId="62261"/>
    <cellStyle name="Normal 3 8 14" xfId="62262"/>
    <cellStyle name="Normal 3 8 14 2" xfId="62263"/>
    <cellStyle name="Normal 3 8 14 2 2" xfId="62264"/>
    <cellStyle name="Normal 3 8 14 3" xfId="62265"/>
    <cellStyle name="Normal 3 8 14 3 2" xfId="62266"/>
    <cellStyle name="Normal 3 8 14 4" xfId="62267"/>
    <cellStyle name="Normal 3 8 14 4 2" xfId="62268"/>
    <cellStyle name="Normal 3 8 14 5" xfId="62269"/>
    <cellStyle name="Normal 3 8 14 5 2" xfId="62270"/>
    <cellStyle name="Normal 3 8 14 6" xfId="62271"/>
    <cellStyle name="Normal 3 8 15" xfId="62272"/>
    <cellStyle name="Normal 3 8 15 2" xfId="62273"/>
    <cellStyle name="Normal 3 8 15 2 2" xfId="62274"/>
    <cellStyle name="Normal 3 8 15 3" xfId="62275"/>
    <cellStyle name="Normal 3 8 15 3 2" xfId="62276"/>
    <cellStyle name="Normal 3 8 15 4" xfId="62277"/>
    <cellStyle name="Normal 3 8 15 4 2" xfId="62278"/>
    <cellStyle name="Normal 3 8 15 5" xfId="62279"/>
    <cellStyle name="Normal 3 8 15 5 2" xfId="62280"/>
    <cellStyle name="Normal 3 8 15 6" xfId="62281"/>
    <cellStyle name="Normal 3 8 16" xfId="62282"/>
    <cellStyle name="Normal 3 8 16 2" xfId="62283"/>
    <cellStyle name="Normal 3 8 16 2 2" xfId="62284"/>
    <cellStyle name="Normal 3 8 16 3" xfId="62285"/>
    <cellStyle name="Normal 3 8 16 3 2" xfId="62286"/>
    <cellStyle name="Normal 3 8 16 4" xfId="62287"/>
    <cellStyle name="Normal 3 8 16 4 2" xfId="62288"/>
    <cellStyle name="Normal 3 8 16 5" xfId="62289"/>
    <cellStyle name="Normal 3 8 16 5 2" xfId="62290"/>
    <cellStyle name="Normal 3 8 16 6" xfId="62291"/>
    <cellStyle name="Normal 3 8 17" xfId="62292"/>
    <cellStyle name="Normal 3 8 17 2" xfId="62293"/>
    <cellStyle name="Normal 3 8 17 2 2" xfId="62294"/>
    <cellStyle name="Normal 3 8 17 3" xfId="62295"/>
    <cellStyle name="Normal 3 8 17 3 2" xfId="62296"/>
    <cellStyle name="Normal 3 8 17 4" xfId="62297"/>
    <cellStyle name="Normal 3 8 17 4 2" xfId="62298"/>
    <cellStyle name="Normal 3 8 17 5" xfId="62299"/>
    <cellStyle name="Normal 3 8 17 5 2" xfId="62300"/>
    <cellStyle name="Normal 3 8 17 6" xfId="62301"/>
    <cellStyle name="Normal 3 8 18" xfId="62302"/>
    <cellStyle name="Normal 3 8 18 2" xfId="62303"/>
    <cellStyle name="Normal 3 8 18 2 2" xfId="62304"/>
    <cellStyle name="Normal 3 8 18 3" xfId="62305"/>
    <cellStyle name="Normal 3 8 18 3 2" xfId="62306"/>
    <cellStyle name="Normal 3 8 18 4" xfId="62307"/>
    <cellStyle name="Normal 3 8 18 4 2" xfId="62308"/>
    <cellStyle name="Normal 3 8 18 5" xfId="62309"/>
    <cellStyle name="Normal 3 8 18 5 2" xfId="62310"/>
    <cellStyle name="Normal 3 8 18 6" xfId="62311"/>
    <cellStyle name="Normal 3 8 19" xfId="62312"/>
    <cellStyle name="Normal 3 8 19 2" xfId="62313"/>
    <cellStyle name="Normal 3 8 19 2 2" xfId="62314"/>
    <cellStyle name="Normal 3 8 19 3" xfId="62315"/>
    <cellStyle name="Normal 3 8 19 3 2" xfId="62316"/>
    <cellStyle name="Normal 3 8 19 4" xfId="62317"/>
    <cellStyle name="Normal 3 8 19 4 2" xfId="62318"/>
    <cellStyle name="Normal 3 8 19 5" xfId="62319"/>
    <cellStyle name="Normal 3 8 19 5 2" xfId="62320"/>
    <cellStyle name="Normal 3 8 19 6" xfId="62321"/>
    <cellStyle name="Normal 3 8 2" xfId="62322"/>
    <cellStyle name="Normal 3 8 2 10" xfId="62323"/>
    <cellStyle name="Normal 3 8 2 11" xfId="62324"/>
    <cellStyle name="Normal 3 8 2 12" xfId="62325"/>
    <cellStyle name="Normal 3 8 2 13" xfId="62326"/>
    <cellStyle name="Normal 3 8 2 14" xfId="62327"/>
    <cellStyle name="Normal 3 8 2 15" xfId="62328"/>
    <cellStyle name="Normal 3 8 2 16" xfId="62329"/>
    <cellStyle name="Normal 3 8 2 17" xfId="62330"/>
    <cellStyle name="Normal 3 8 2 18" xfId="62331"/>
    <cellStyle name="Normal 3 8 2 19" xfId="62332"/>
    <cellStyle name="Normal 3 8 2 2" xfId="62333"/>
    <cellStyle name="Normal 3 8 2 2 2" xfId="62334"/>
    <cellStyle name="Normal 3 8 2 2 3" xfId="62335"/>
    <cellStyle name="Normal 3 8 2 2 4" xfId="62336"/>
    <cellStyle name="Normal 3 8 2 2 5" xfId="62337"/>
    <cellStyle name="Normal 3 8 2 2 6" xfId="62338"/>
    <cellStyle name="Normal 3 8 2 2 7" xfId="62339"/>
    <cellStyle name="Normal 3 8 2 20" xfId="62340"/>
    <cellStyle name="Normal 3 8 2 21" xfId="62341"/>
    <cellStyle name="Normal 3 8 2 22" xfId="62342"/>
    <cellStyle name="Normal 3 8 2 23" xfId="62343"/>
    <cellStyle name="Normal 3 8 2 3" xfId="62344"/>
    <cellStyle name="Normal 3 8 2 4" xfId="62345"/>
    <cellStyle name="Normal 3 8 2 5" xfId="62346"/>
    <cellStyle name="Normal 3 8 2 6" xfId="62347"/>
    <cellStyle name="Normal 3 8 2 7" xfId="62348"/>
    <cellStyle name="Normal 3 8 2 8" xfId="62349"/>
    <cellStyle name="Normal 3 8 2 9" xfId="62350"/>
    <cellStyle name="Normal 3 8 20" xfId="62351"/>
    <cellStyle name="Normal 3 8 20 2" xfId="62352"/>
    <cellStyle name="Normal 3 8 20 2 2" xfId="62353"/>
    <cellStyle name="Normal 3 8 20 3" xfId="62354"/>
    <cellStyle name="Normal 3 8 20 3 2" xfId="62355"/>
    <cellStyle name="Normal 3 8 20 4" xfId="62356"/>
    <cellStyle name="Normal 3 8 20 4 2" xfId="62357"/>
    <cellStyle name="Normal 3 8 20 5" xfId="62358"/>
    <cellStyle name="Normal 3 8 20 5 2" xfId="62359"/>
    <cellStyle name="Normal 3 8 20 6" xfId="62360"/>
    <cellStyle name="Normal 3 8 21" xfId="62361"/>
    <cellStyle name="Normal 3 8 21 2" xfId="62362"/>
    <cellStyle name="Normal 3 8 21 2 2" xfId="62363"/>
    <cellStyle name="Normal 3 8 21 3" xfId="62364"/>
    <cellStyle name="Normal 3 8 21 3 2" xfId="62365"/>
    <cellStyle name="Normal 3 8 21 4" xfId="62366"/>
    <cellStyle name="Normal 3 8 21 4 2" xfId="62367"/>
    <cellStyle name="Normal 3 8 21 5" xfId="62368"/>
    <cellStyle name="Normal 3 8 21 5 2" xfId="62369"/>
    <cellStyle name="Normal 3 8 21 6" xfId="62370"/>
    <cellStyle name="Normal 3 8 22" xfId="62371"/>
    <cellStyle name="Normal 3 8 22 2" xfId="62372"/>
    <cellStyle name="Normal 3 8 23" xfId="62373"/>
    <cellStyle name="Normal 3 8 23 2" xfId="62374"/>
    <cellStyle name="Normal 3 8 24" xfId="62375"/>
    <cellStyle name="Normal 3 8 24 2" xfId="62376"/>
    <cellStyle name="Normal 3 8 25" xfId="62377"/>
    <cellStyle name="Normal 3 8 25 2" xfId="62378"/>
    <cellStyle name="Normal 3 8 26" xfId="62379"/>
    <cellStyle name="Normal 3 8 26 2" xfId="62380"/>
    <cellStyle name="Normal 3 8 3" xfId="62381"/>
    <cellStyle name="Normal 3 8 3 10" xfId="62382"/>
    <cellStyle name="Normal 3 8 3 11" xfId="62383"/>
    <cellStyle name="Normal 3 8 3 12" xfId="62384"/>
    <cellStyle name="Normal 3 8 3 13" xfId="62385"/>
    <cellStyle name="Normal 3 8 3 14" xfId="62386"/>
    <cellStyle name="Normal 3 8 3 15" xfId="62387"/>
    <cellStyle name="Normal 3 8 3 16" xfId="62388"/>
    <cellStyle name="Normal 3 8 3 17" xfId="62389"/>
    <cellStyle name="Normal 3 8 3 2" xfId="62390"/>
    <cellStyle name="Normal 3 8 3 3" xfId="62391"/>
    <cellStyle name="Normal 3 8 3 4" xfId="62392"/>
    <cellStyle name="Normal 3 8 3 5" xfId="62393"/>
    <cellStyle name="Normal 3 8 3 6" xfId="62394"/>
    <cellStyle name="Normal 3 8 3 7" xfId="62395"/>
    <cellStyle name="Normal 3 8 3 8" xfId="62396"/>
    <cellStyle name="Normal 3 8 3 9" xfId="62397"/>
    <cellStyle name="Normal 3 8 4" xfId="62398"/>
    <cellStyle name="Normal 3 8 4 10" xfId="62399"/>
    <cellStyle name="Normal 3 8 4 10 2" xfId="62400"/>
    <cellStyle name="Normal 3 8 4 10 2 2" xfId="62401"/>
    <cellStyle name="Normal 3 8 4 10 3" xfId="62402"/>
    <cellStyle name="Normal 3 8 4 10 3 2" xfId="62403"/>
    <cellStyle name="Normal 3 8 4 10 4" xfId="62404"/>
    <cellStyle name="Normal 3 8 4 10 4 2" xfId="62405"/>
    <cellStyle name="Normal 3 8 4 10 5" xfId="62406"/>
    <cellStyle name="Normal 3 8 4 10 5 2" xfId="62407"/>
    <cellStyle name="Normal 3 8 4 10 6" xfId="62408"/>
    <cellStyle name="Normal 3 8 4 11" xfId="62409"/>
    <cellStyle name="Normal 3 8 4 11 2" xfId="62410"/>
    <cellStyle name="Normal 3 8 4 11 2 2" xfId="62411"/>
    <cellStyle name="Normal 3 8 4 11 3" xfId="62412"/>
    <cellStyle name="Normal 3 8 4 11 3 2" xfId="62413"/>
    <cellStyle name="Normal 3 8 4 11 4" xfId="62414"/>
    <cellStyle name="Normal 3 8 4 11 4 2" xfId="62415"/>
    <cellStyle name="Normal 3 8 4 11 5" xfId="62416"/>
    <cellStyle name="Normal 3 8 4 11 5 2" xfId="62417"/>
    <cellStyle name="Normal 3 8 4 11 6" xfId="62418"/>
    <cellStyle name="Normal 3 8 4 12" xfId="62419"/>
    <cellStyle name="Normal 3 8 4 12 2" xfId="62420"/>
    <cellStyle name="Normal 3 8 4 12 2 2" xfId="62421"/>
    <cellStyle name="Normal 3 8 4 12 3" xfId="62422"/>
    <cellStyle name="Normal 3 8 4 12 3 2" xfId="62423"/>
    <cellStyle name="Normal 3 8 4 12 4" xfId="62424"/>
    <cellStyle name="Normal 3 8 4 12 4 2" xfId="62425"/>
    <cellStyle name="Normal 3 8 4 12 5" xfId="62426"/>
    <cellStyle name="Normal 3 8 4 12 5 2" xfId="62427"/>
    <cellStyle name="Normal 3 8 4 12 6" xfId="62428"/>
    <cellStyle name="Normal 3 8 4 13" xfId="62429"/>
    <cellStyle name="Normal 3 8 4 13 2" xfId="62430"/>
    <cellStyle name="Normal 3 8 4 13 2 2" xfId="62431"/>
    <cellStyle name="Normal 3 8 4 13 3" xfId="62432"/>
    <cellStyle name="Normal 3 8 4 13 3 2" xfId="62433"/>
    <cellStyle name="Normal 3 8 4 13 4" xfId="62434"/>
    <cellStyle name="Normal 3 8 4 13 4 2" xfId="62435"/>
    <cellStyle name="Normal 3 8 4 13 5" xfId="62436"/>
    <cellStyle name="Normal 3 8 4 13 5 2" xfId="62437"/>
    <cellStyle name="Normal 3 8 4 13 6" xfId="62438"/>
    <cellStyle name="Normal 3 8 4 14" xfId="62439"/>
    <cellStyle name="Normal 3 8 4 14 2" xfId="62440"/>
    <cellStyle name="Normal 3 8 4 14 2 2" xfId="62441"/>
    <cellStyle name="Normal 3 8 4 14 3" xfId="62442"/>
    <cellStyle name="Normal 3 8 4 14 3 2" xfId="62443"/>
    <cellStyle name="Normal 3 8 4 14 4" xfId="62444"/>
    <cellStyle name="Normal 3 8 4 14 4 2" xfId="62445"/>
    <cellStyle name="Normal 3 8 4 14 5" xfId="62446"/>
    <cellStyle name="Normal 3 8 4 14 5 2" xfId="62447"/>
    <cellStyle name="Normal 3 8 4 14 6" xfId="62448"/>
    <cellStyle name="Normal 3 8 4 15" xfId="62449"/>
    <cellStyle name="Normal 3 8 4 15 2" xfId="62450"/>
    <cellStyle name="Normal 3 8 4 15 2 2" xfId="62451"/>
    <cellStyle name="Normal 3 8 4 15 3" xfId="62452"/>
    <cellStyle name="Normal 3 8 4 15 3 2" xfId="62453"/>
    <cellStyle name="Normal 3 8 4 15 4" xfId="62454"/>
    <cellStyle name="Normal 3 8 4 15 4 2" xfId="62455"/>
    <cellStyle name="Normal 3 8 4 15 5" xfId="62456"/>
    <cellStyle name="Normal 3 8 4 15 5 2" xfId="62457"/>
    <cellStyle name="Normal 3 8 4 15 6" xfId="62458"/>
    <cellStyle name="Normal 3 8 4 16" xfId="62459"/>
    <cellStyle name="Normal 3 8 4 16 2" xfId="62460"/>
    <cellStyle name="Normal 3 8 4 16 2 2" xfId="62461"/>
    <cellStyle name="Normal 3 8 4 16 3" xfId="62462"/>
    <cellStyle name="Normal 3 8 4 16 3 2" xfId="62463"/>
    <cellStyle name="Normal 3 8 4 16 4" xfId="62464"/>
    <cellStyle name="Normal 3 8 4 16 4 2" xfId="62465"/>
    <cellStyle name="Normal 3 8 4 16 5" xfId="62466"/>
    <cellStyle name="Normal 3 8 4 16 5 2" xfId="62467"/>
    <cellStyle name="Normal 3 8 4 16 6" xfId="62468"/>
    <cellStyle name="Normal 3 8 4 17" xfId="62469"/>
    <cellStyle name="Normal 3 8 4 2" xfId="62470"/>
    <cellStyle name="Normal 3 8 4 3" xfId="62471"/>
    <cellStyle name="Normal 3 8 4 3 2" xfId="62472"/>
    <cellStyle name="Normal 3 8 4 3 2 2" xfId="62473"/>
    <cellStyle name="Normal 3 8 4 3 3" xfId="62474"/>
    <cellStyle name="Normal 3 8 4 3 3 2" xfId="62475"/>
    <cellStyle name="Normal 3 8 4 3 4" xfId="62476"/>
    <cellStyle name="Normal 3 8 4 3 4 2" xfId="62477"/>
    <cellStyle name="Normal 3 8 4 3 5" xfId="62478"/>
    <cellStyle name="Normal 3 8 4 3 5 2" xfId="62479"/>
    <cellStyle name="Normal 3 8 4 3 6" xfId="62480"/>
    <cellStyle name="Normal 3 8 4 4" xfId="62481"/>
    <cellStyle name="Normal 3 8 4 4 2" xfId="62482"/>
    <cellStyle name="Normal 3 8 4 4 2 2" xfId="62483"/>
    <cellStyle name="Normal 3 8 4 4 3" xfId="62484"/>
    <cellStyle name="Normal 3 8 4 4 3 2" xfId="62485"/>
    <cellStyle name="Normal 3 8 4 4 4" xfId="62486"/>
    <cellStyle name="Normal 3 8 4 4 4 2" xfId="62487"/>
    <cellStyle name="Normal 3 8 4 4 5" xfId="62488"/>
    <cellStyle name="Normal 3 8 4 4 5 2" xfId="62489"/>
    <cellStyle name="Normal 3 8 4 4 6" xfId="62490"/>
    <cellStyle name="Normal 3 8 4 5" xfId="62491"/>
    <cellStyle name="Normal 3 8 4 5 2" xfId="62492"/>
    <cellStyle name="Normal 3 8 4 5 2 2" xfId="62493"/>
    <cellStyle name="Normal 3 8 4 5 3" xfId="62494"/>
    <cellStyle name="Normal 3 8 4 5 3 2" xfId="62495"/>
    <cellStyle name="Normal 3 8 4 5 4" xfId="62496"/>
    <cellStyle name="Normal 3 8 4 5 4 2" xfId="62497"/>
    <cellStyle name="Normal 3 8 4 5 5" xfId="62498"/>
    <cellStyle name="Normal 3 8 4 5 5 2" xfId="62499"/>
    <cellStyle name="Normal 3 8 4 5 6" xfId="62500"/>
    <cellStyle name="Normal 3 8 4 6" xfId="62501"/>
    <cellStyle name="Normal 3 8 4 6 2" xfId="62502"/>
    <cellStyle name="Normal 3 8 4 6 2 2" xfId="62503"/>
    <cellStyle name="Normal 3 8 4 6 3" xfId="62504"/>
    <cellStyle name="Normal 3 8 4 6 3 2" xfId="62505"/>
    <cellStyle name="Normal 3 8 4 6 4" xfId="62506"/>
    <cellStyle name="Normal 3 8 4 6 4 2" xfId="62507"/>
    <cellStyle name="Normal 3 8 4 6 5" xfId="62508"/>
    <cellStyle name="Normal 3 8 4 6 5 2" xfId="62509"/>
    <cellStyle name="Normal 3 8 4 6 6" xfId="62510"/>
    <cellStyle name="Normal 3 8 4 7" xfId="62511"/>
    <cellStyle name="Normal 3 8 4 7 2" xfId="62512"/>
    <cellStyle name="Normal 3 8 4 7 2 2" xfId="62513"/>
    <cellStyle name="Normal 3 8 4 7 3" xfId="62514"/>
    <cellStyle name="Normal 3 8 4 7 3 2" xfId="62515"/>
    <cellStyle name="Normal 3 8 4 7 4" xfId="62516"/>
    <cellStyle name="Normal 3 8 4 7 4 2" xfId="62517"/>
    <cellStyle name="Normal 3 8 4 7 5" xfId="62518"/>
    <cellStyle name="Normal 3 8 4 7 5 2" xfId="62519"/>
    <cellStyle name="Normal 3 8 4 7 6" xfId="62520"/>
    <cellStyle name="Normal 3 8 4 8" xfId="62521"/>
    <cellStyle name="Normal 3 8 4 8 2" xfId="62522"/>
    <cellStyle name="Normal 3 8 4 8 2 2" xfId="62523"/>
    <cellStyle name="Normal 3 8 4 8 3" xfId="62524"/>
    <cellStyle name="Normal 3 8 4 8 3 2" xfId="62525"/>
    <cellStyle name="Normal 3 8 4 8 4" xfId="62526"/>
    <cellStyle name="Normal 3 8 4 8 4 2" xfId="62527"/>
    <cellStyle name="Normal 3 8 4 8 5" xfId="62528"/>
    <cellStyle name="Normal 3 8 4 8 5 2" xfId="62529"/>
    <cellStyle name="Normal 3 8 4 8 6" xfId="62530"/>
    <cellStyle name="Normal 3 8 4 9" xfId="62531"/>
    <cellStyle name="Normal 3 8 4 9 2" xfId="62532"/>
    <cellStyle name="Normal 3 8 4 9 2 2" xfId="62533"/>
    <cellStyle name="Normal 3 8 4 9 3" xfId="62534"/>
    <cellStyle name="Normal 3 8 4 9 3 2" xfId="62535"/>
    <cellStyle name="Normal 3 8 4 9 4" xfId="62536"/>
    <cellStyle name="Normal 3 8 4 9 4 2" xfId="62537"/>
    <cellStyle name="Normal 3 8 4 9 5" xfId="62538"/>
    <cellStyle name="Normal 3 8 4 9 5 2" xfId="62539"/>
    <cellStyle name="Normal 3 8 4 9 6" xfId="62540"/>
    <cellStyle name="Normal 3 8 5" xfId="62541"/>
    <cellStyle name="Normal 3 8 5 2" xfId="62542"/>
    <cellStyle name="Normal 3 8 6" xfId="62543"/>
    <cellStyle name="Normal 3 8 6 2" xfId="62544"/>
    <cellStyle name="Normal 3 8 7" xfId="62545"/>
    <cellStyle name="Normal 3 8 7 2" xfId="62546"/>
    <cellStyle name="Normal 3 8 8" xfId="62547"/>
    <cellStyle name="Normal 3 8 8 2" xfId="62548"/>
    <cellStyle name="Normal 3 8 8 2 2" xfId="62549"/>
    <cellStyle name="Normal 3 8 8 2 2 2" xfId="62550"/>
    <cellStyle name="Normal 3 8 8 2 3" xfId="62551"/>
    <cellStyle name="Normal 3 8 8 2 3 2" xfId="62552"/>
    <cellStyle name="Normal 3 8 8 2 4" xfId="62553"/>
    <cellStyle name="Normal 3 8 8 2 4 2" xfId="62554"/>
    <cellStyle name="Normal 3 8 8 2 5" xfId="62555"/>
    <cellStyle name="Normal 3 8 8 2 5 2" xfId="62556"/>
    <cellStyle name="Normal 3 8 8 2 6" xfId="62557"/>
    <cellStyle name="Normal 3 8 8 3" xfId="62558"/>
    <cellStyle name="Normal 3 8 8 3 2" xfId="62559"/>
    <cellStyle name="Normal 3 8 8 4" xfId="62560"/>
    <cellStyle name="Normal 3 8 8 4 2" xfId="62561"/>
    <cellStyle name="Normal 3 8 8 5" xfId="62562"/>
    <cellStyle name="Normal 3 8 8 5 2" xfId="62563"/>
    <cellStyle name="Normal 3 8 8 6" xfId="62564"/>
    <cellStyle name="Normal 3 8 8 6 2" xfId="62565"/>
    <cellStyle name="Normal 3 8 8 7" xfId="62566"/>
    <cellStyle name="Normal 3 8 9" xfId="62567"/>
    <cellStyle name="Normal 3 8 9 2" xfId="62568"/>
    <cellStyle name="Normal 3 8 9 2 2" xfId="62569"/>
    <cellStyle name="Normal 3 8 9 2 2 2" xfId="62570"/>
    <cellStyle name="Normal 3 8 9 2 3" xfId="62571"/>
    <cellStyle name="Normal 3 8 9 2 3 2" xfId="62572"/>
    <cellStyle name="Normal 3 8 9 2 4" xfId="62573"/>
    <cellStyle name="Normal 3 8 9 2 4 2" xfId="62574"/>
    <cellStyle name="Normal 3 8 9 2 5" xfId="62575"/>
    <cellStyle name="Normal 3 8 9 2 5 2" xfId="62576"/>
    <cellStyle name="Normal 3 8 9 2 6" xfId="62577"/>
    <cellStyle name="Normal 3 8 9 3" xfId="62578"/>
    <cellStyle name="Normal 3 8 9 3 2" xfId="62579"/>
    <cellStyle name="Normal 3 8 9 4" xfId="62580"/>
    <cellStyle name="Normal 3 8 9 4 2" xfId="62581"/>
    <cellStyle name="Normal 3 8 9 5" xfId="62582"/>
    <cellStyle name="Normal 3 8 9 5 2" xfId="62583"/>
    <cellStyle name="Normal 3 8 9 6" xfId="62584"/>
    <cellStyle name="Normal 3 8 9 6 2" xfId="62585"/>
    <cellStyle name="Normal 3 8 9 7" xfId="62586"/>
    <cellStyle name="Normal 3 80" xfId="4571"/>
    <cellStyle name="Normal 3 81" xfId="4572"/>
    <cellStyle name="Normal 3 82" xfId="4573"/>
    <cellStyle name="Normal 3 83" xfId="4574"/>
    <cellStyle name="Normal 3 84" xfId="4575"/>
    <cellStyle name="Normal 3 85" xfId="4576"/>
    <cellStyle name="Normal 3 86" xfId="4577"/>
    <cellStyle name="Normal 3 87" xfId="4578"/>
    <cellStyle name="Normal 3 88" xfId="4579"/>
    <cellStyle name="Normal 3 88 2" xfId="4580"/>
    <cellStyle name="Normal 3 88 3" xfId="4581"/>
    <cellStyle name="Normal 3 88 4" xfId="4582"/>
    <cellStyle name="Normal 3 89" xfId="4583"/>
    <cellStyle name="Normal 3 9" xfId="4584"/>
    <cellStyle name="Normal 3 9 10" xfId="62587"/>
    <cellStyle name="Normal 3 9 10 2" xfId="62588"/>
    <cellStyle name="Normal 3 9 10 2 2" xfId="62589"/>
    <cellStyle name="Normal 3 9 10 2 2 2" xfId="62590"/>
    <cellStyle name="Normal 3 9 10 2 3" xfId="62591"/>
    <cellStyle name="Normal 3 9 10 2 3 2" xfId="62592"/>
    <cellStyle name="Normal 3 9 10 2 4" xfId="62593"/>
    <cellStyle name="Normal 3 9 10 2 4 2" xfId="62594"/>
    <cellStyle name="Normal 3 9 10 2 5" xfId="62595"/>
    <cellStyle name="Normal 3 9 10 2 5 2" xfId="62596"/>
    <cellStyle name="Normal 3 9 10 2 6" xfId="62597"/>
    <cellStyle name="Normal 3 9 10 3" xfId="62598"/>
    <cellStyle name="Normal 3 9 10 3 2" xfId="62599"/>
    <cellStyle name="Normal 3 9 10 4" xfId="62600"/>
    <cellStyle name="Normal 3 9 10 4 2" xfId="62601"/>
    <cellStyle name="Normal 3 9 10 5" xfId="62602"/>
    <cellStyle name="Normal 3 9 10 5 2" xfId="62603"/>
    <cellStyle name="Normal 3 9 10 6" xfId="62604"/>
    <cellStyle name="Normal 3 9 10 6 2" xfId="62605"/>
    <cellStyle name="Normal 3 9 10 7" xfId="62606"/>
    <cellStyle name="Normal 3 9 11" xfId="62607"/>
    <cellStyle name="Normal 3 9 11 2" xfId="62608"/>
    <cellStyle name="Normal 3 9 11 2 2" xfId="62609"/>
    <cellStyle name="Normal 3 9 11 3" xfId="62610"/>
    <cellStyle name="Normal 3 9 11 3 2" xfId="62611"/>
    <cellStyle name="Normal 3 9 11 4" xfId="62612"/>
    <cellStyle name="Normal 3 9 11 4 2" xfId="62613"/>
    <cellStyle name="Normal 3 9 11 5" xfId="62614"/>
    <cellStyle name="Normal 3 9 11 5 2" xfId="62615"/>
    <cellStyle name="Normal 3 9 11 6" xfId="62616"/>
    <cellStyle name="Normal 3 9 12" xfId="62617"/>
    <cellStyle name="Normal 3 9 12 2" xfId="62618"/>
    <cellStyle name="Normal 3 9 12 2 2" xfId="62619"/>
    <cellStyle name="Normal 3 9 12 3" xfId="62620"/>
    <cellStyle name="Normal 3 9 12 3 2" xfId="62621"/>
    <cellStyle name="Normal 3 9 12 4" xfId="62622"/>
    <cellStyle name="Normal 3 9 12 4 2" xfId="62623"/>
    <cellStyle name="Normal 3 9 12 5" xfId="62624"/>
    <cellStyle name="Normal 3 9 12 5 2" xfId="62625"/>
    <cellStyle name="Normal 3 9 12 6" xfId="62626"/>
    <cellStyle name="Normal 3 9 13" xfId="62627"/>
    <cellStyle name="Normal 3 9 13 2" xfId="62628"/>
    <cellStyle name="Normal 3 9 13 2 2" xfId="62629"/>
    <cellStyle name="Normal 3 9 13 3" xfId="62630"/>
    <cellStyle name="Normal 3 9 13 3 2" xfId="62631"/>
    <cellStyle name="Normal 3 9 13 4" xfId="62632"/>
    <cellStyle name="Normal 3 9 13 4 2" xfId="62633"/>
    <cellStyle name="Normal 3 9 13 5" xfId="62634"/>
    <cellStyle name="Normal 3 9 13 5 2" xfId="62635"/>
    <cellStyle name="Normal 3 9 13 6" xfId="62636"/>
    <cellStyle name="Normal 3 9 14" xfId="62637"/>
    <cellStyle name="Normal 3 9 14 2" xfId="62638"/>
    <cellStyle name="Normal 3 9 14 2 2" xfId="62639"/>
    <cellStyle name="Normal 3 9 14 3" xfId="62640"/>
    <cellStyle name="Normal 3 9 14 3 2" xfId="62641"/>
    <cellStyle name="Normal 3 9 14 4" xfId="62642"/>
    <cellStyle name="Normal 3 9 14 4 2" xfId="62643"/>
    <cellStyle name="Normal 3 9 14 5" xfId="62644"/>
    <cellStyle name="Normal 3 9 14 5 2" xfId="62645"/>
    <cellStyle name="Normal 3 9 14 6" xfId="62646"/>
    <cellStyle name="Normal 3 9 15" xfId="62647"/>
    <cellStyle name="Normal 3 9 15 2" xfId="62648"/>
    <cellStyle name="Normal 3 9 15 2 2" xfId="62649"/>
    <cellStyle name="Normal 3 9 15 3" xfId="62650"/>
    <cellStyle name="Normal 3 9 15 3 2" xfId="62651"/>
    <cellStyle name="Normal 3 9 15 4" xfId="62652"/>
    <cellStyle name="Normal 3 9 15 4 2" xfId="62653"/>
    <cellStyle name="Normal 3 9 15 5" xfId="62654"/>
    <cellStyle name="Normal 3 9 15 5 2" xfId="62655"/>
    <cellStyle name="Normal 3 9 15 6" xfId="62656"/>
    <cellStyle name="Normal 3 9 16" xfId="62657"/>
    <cellStyle name="Normal 3 9 16 2" xfId="62658"/>
    <cellStyle name="Normal 3 9 16 2 2" xfId="62659"/>
    <cellStyle name="Normal 3 9 16 3" xfId="62660"/>
    <cellStyle name="Normal 3 9 16 3 2" xfId="62661"/>
    <cellStyle name="Normal 3 9 16 4" xfId="62662"/>
    <cellStyle name="Normal 3 9 16 4 2" xfId="62663"/>
    <cellStyle name="Normal 3 9 16 5" xfId="62664"/>
    <cellStyle name="Normal 3 9 16 5 2" xfId="62665"/>
    <cellStyle name="Normal 3 9 16 6" xfId="62666"/>
    <cellStyle name="Normal 3 9 17" xfId="62667"/>
    <cellStyle name="Normal 3 9 17 2" xfId="62668"/>
    <cellStyle name="Normal 3 9 17 2 2" xfId="62669"/>
    <cellStyle name="Normal 3 9 17 3" xfId="62670"/>
    <cellStyle name="Normal 3 9 17 3 2" xfId="62671"/>
    <cellStyle name="Normal 3 9 17 4" xfId="62672"/>
    <cellStyle name="Normal 3 9 17 4 2" xfId="62673"/>
    <cellStyle name="Normal 3 9 17 5" xfId="62674"/>
    <cellStyle name="Normal 3 9 17 5 2" xfId="62675"/>
    <cellStyle name="Normal 3 9 17 6" xfId="62676"/>
    <cellStyle name="Normal 3 9 18" xfId="62677"/>
    <cellStyle name="Normal 3 9 18 2" xfId="62678"/>
    <cellStyle name="Normal 3 9 18 2 2" xfId="62679"/>
    <cellStyle name="Normal 3 9 18 3" xfId="62680"/>
    <cellStyle name="Normal 3 9 18 3 2" xfId="62681"/>
    <cellStyle name="Normal 3 9 18 4" xfId="62682"/>
    <cellStyle name="Normal 3 9 18 4 2" xfId="62683"/>
    <cellStyle name="Normal 3 9 18 5" xfId="62684"/>
    <cellStyle name="Normal 3 9 18 5 2" xfId="62685"/>
    <cellStyle name="Normal 3 9 18 6" xfId="62686"/>
    <cellStyle name="Normal 3 9 19" xfId="62687"/>
    <cellStyle name="Normal 3 9 19 2" xfId="62688"/>
    <cellStyle name="Normal 3 9 19 2 2" xfId="62689"/>
    <cellStyle name="Normal 3 9 19 3" xfId="62690"/>
    <cellStyle name="Normal 3 9 19 3 2" xfId="62691"/>
    <cellStyle name="Normal 3 9 19 4" xfId="62692"/>
    <cellStyle name="Normal 3 9 19 4 2" xfId="62693"/>
    <cellStyle name="Normal 3 9 19 5" xfId="62694"/>
    <cellStyle name="Normal 3 9 19 5 2" xfId="62695"/>
    <cellStyle name="Normal 3 9 19 6" xfId="62696"/>
    <cellStyle name="Normal 3 9 2" xfId="62697"/>
    <cellStyle name="Normal 3 9 2 10" xfId="62698"/>
    <cellStyle name="Normal 3 9 2 11" xfId="62699"/>
    <cellStyle name="Normal 3 9 2 12" xfId="62700"/>
    <cellStyle name="Normal 3 9 2 13" xfId="62701"/>
    <cellStyle name="Normal 3 9 2 14" xfId="62702"/>
    <cellStyle name="Normal 3 9 2 15" xfId="62703"/>
    <cellStyle name="Normal 3 9 2 16" xfId="62704"/>
    <cellStyle name="Normal 3 9 2 17" xfId="62705"/>
    <cellStyle name="Normal 3 9 2 18" xfId="62706"/>
    <cellStyle name="Normal 3 9 2 19" xfId="62707"/>
    <cellStyle name="Normal 3 9 2 2" xfId="62708"/>
    <cellStyle name="Normal 3 9 2 2 2" xfId="62709"/>
    <cellStyle name="Normal 3 9 2 2 3" xfId="62710"/>
    <cellStyle name="Normal 3 9 2 2 4" xfId="62711"/>
    <cellStyle name="Normal 3 9 2 2 5" xfId="62712"/>
    <cellStyle name="Normal 3 9 2 2 6" xfId="62713"/>
    <cellStyle name="Normal 3 9 2 2 7" xfId="62714"/>
    <cellStyle name="Normal 3 9 2 20" xfId="62715"/>
    <cellStyle name="Normal 3 9 2 21" xfId="62716"/>
    <cellStyle name="Normal 3 9 2 22" xfId="62717"/>
    <cellStyle name="Normal 3 9 2 23" xfId="62718"/>
    <cellStyle name="Normal 3 9 2 3" xfId="62719"/>
    <cellStyle name="Normal 3 9 2 4" xfId="62720"/>
    <cellStyle name="Normal 3 9 2 5" xfId="62721"/>
    <cellStyle name="Normal 3 9 2 6" xfId="62722"/>
    <cellStyle name="Normal 3 9 2 7" xfId="62723"/>
    <cellStyle name="Normal 3 9 2 8" xfId="62724"/>
    <cellStyle name="Normal 3 9 2 9" xfId="62725"/>
    <cellStyle name="Normal 3 9 20" xfId="62726"/>
    <cellStyle name="Normal 3 9 20 2" xfId="62727"/>
    <cellStyle name="Normal 3 9 20 2 2" xfId="62728"/>
    <cellStyle name="Normal 3 9 20 3" xfId="62729"/>
    <cellStyle name="Normal 3 9 20 3 2" xfId="62730"/>
    <cellStyle name="Normal 3 9 20 4" xfId="62731"/>
    <cellStyle name="Normal 3 9 20 4 2" xfId="62732"/>
    <cellStyle name="Normal 3 9 20 5" xfId="62733"/>
    <cellStyle name="Normal 3 9 20 5 2" xfId="62734"/>
    <cellStyle name="Normal 3 9 20 6" xfId="62735"/>
    <cellStyle name="Normal 3 9 21" xfId="62736"/>
    <cellStyle name="Normal 3 9 21 2" xfId="62737"/>
    <cellStyle name="Normal 3 9 21 2 2" xfId="62738"/>
    <cellStyle name="Normal 3 9 21 3" xfId="62739"/>
    <cellStyle name="Normal 3 9 21 3 2" xfId="62740"/>
    <cellStyle name="Normal 3 9 21 4" xfId="62741"/>
    <cellStyle name="Normal 3 9 21 4 2" xfId="62742"/>
    <cellStyle name="Normal 3 9 21 5" xfId="62743"/>
    <cellStyle name="Normal 3 9 21 5 2" xfId="62744"/>
    <cellStyle name="Normal 3 9 21 6" xfId="62745"/>
    <cellStyle name="Normal 3 9 22" xfId="62746"/>
    <cellStyle name="Normal 3 9 22 2" xfId="62747"/>
    <cellStyle name="Normal 3 9 23" xfId="62748"/>
    <cellStyle name="Normal 3 9 23 2" xfId="62749"/>
    <cellStyle name="Normal 3 9 24" xfId="62750"/>
    <cellStyle name="Normal 3 9 24 2" xfId="62751"/>
    <cellStyle name="Normal 3 9 25" xfId="62752"/>
    <cellStyle name="Normal 3 9 25 2" xfId="62753"/>
    <cellStyle name="Normal 3 9 26" xfId="62754"/>
    <cellStyle name="Normal 3 9 26 2" xfId="62755"/>
    <cellStyle name="Normal 3 9 3" xfId="62756"/>
    <cellStyle name="Normal 3 9 3 10" xfId="62757"/>
    <cellStyle name="Normal 3 9 3 11" xfId="62758"/>
    <cellStyle name="Normal 3 9 3 12" xfId="62759"/>
    <cellStyle name="Normal 3 9 3 13" xfId="62760"/>
    <cellStyle name="Normal 3 9 3 14" xfId="62761"/>
    <cellStyle name="Normal 3 9 3 15" xfId="62762"/>
    <cellStyle name="Normal 3 9 3 16" xfId="62763"/>
    <cellStyle name="Normal 3 9 3 17" xfId="62764"/>
    <cellStyle name="Normal 3 9 3 2" xfId="62765"/>
    <cellStyle name="Normal 3 9 3 3" xfId="62766"/>
    <cellStyle name="Normal 3 9 3 4" xfId="62767"/>
    <cellStyle name="Normal 3 9 3 5" xfId="62768"/>
    <cellStyle name="Normal 3 9 3 6" xfId="62769"/>
    <cellStyle name="Normal 3 9 3 7" xfId="62770"/>
    <cellStyle name="Normal 3 9 3 8" xfId="62771"/>
    <cellStyle name="Normal 3 9 3 9" xfId="62772"/>
    <cellStyle name="Normal 3 9 4" xfId="62773"/>
    <cellStyle name="Normal 3 9 4 10" xfId="62774"/>
    <cellStyle name="Normal 3 9 4 10 2" xfId="62775"/>
    <cellStyle name="Normal 3 9 4 10 2 2" xfId="62776"/>
    <cellStyle name="Normal 3 9 4 10 3" xfId="62777"/>
    <cellStyle name="Normal 3 9 4 10 3 2" xfId="62778"/>
    <cellStyle name="Normal 3 9 4 10 4" xfId="62779"/>
    <cellStyle name="Normal 3 9 4 10 4 2" xfId="62780"/>
    <cellStyle name="Normal 3 9 4 10 5" xfId="62781"/>
    <cellStyle name="Normal 3 9 4 10 5 2" xfId="62782"/>
    <cellStyle name="Normal 3 9 4 10 6" xfId="62783"/>
    <cellStyle name="Normal 3 9 4 11" xfId="62784"/>
    <cellStyle name="Normal 3 9 4 11 2" xfId="62785"/>
    <cellStyle name="Normal 3 9 4 11 2 2" xfId="62786"/>
    <cellStyle name="Normal 3 9 4 11 3" xfId="62787"/>
    <cellStyle name="Normal 3 9 4 11 3 2" xfId="62788"/>
    <cellStyle name="Normal 3 9 4 11 4" xfId="62789"/>
    <cellStyle name="Normal 3 9 4 11 4 2" xfId="62790"/>
    <cellStyle name="Normal 3 9 4 11 5" xfId="62791"/>
    <cellStyle name="Normal 3 9 4 11 5 2" xfId="62792"/>
    <cellStyle name="Normal 3 9 4 11 6" xfId="62793"/>
    <cellStyle name="Normal 3 9 4 12" xfId="62794"/>
    <cellStyle name="Normal 3 9 4 12 2" xfId="62795"/>
    <cellStyle name="Normal 3 9 4 12 2 2" xfId="62796"/>
    <cellStyle name="Normal 3 9 4 12 3" xfId="62797"/>
    <cellStyle name="Normal 3 9 4 12 3 2" xfId="62798"/>
    <cellStyle name="Normal 3 9 4 12 4" xfId="62799"/>
    <cellStyle name="Normal 3 9 4 12 4 2" xfId="62800"/>
    <cellStyle name="Normal 3 9 4 12 5" xfId="62801"/>
    <cellStyle name="Normal 3 9 4 12 5 2" xfId="62802"/>
    <cellStyle name="Normal 3 9 4 12 6" xfId="62803"/>
    <cellStyle name="Normal 3 9 4 13" xfId="62804"/>
    <cellStyle name="Normal 3 9 4 13 2" xfId="62805"/>
    <cellStyle name="Normal 3 9 4 13 2 2" xfId="62806"/>
    <cellStyle name="Normal 3 9 4 13 3" xfId="62807"/>
    <cellStyle name="Normal 3 9 4 13 3 2" xfId="62808"/>
    <cellStyle name="Normal 3 9 4 13 4" xfId="62809"/>
    <cellStyle name="Normal 3 9 4 13 4 2" xfId="62810"/>
    <cellStyle name="Normal 3 9 4 13 5" xfId="62811"/>
    <cellStyle name="Normal 3 9 4 13 5 2" xfId="62812"/>
    <cellStyle name="Normal 3 9 4 13 6" xfId="62813"/>
    <cellStyle name="Normal 3 9 4 14" xfId="62814"/>
    <cellStyle name="Normal 3 9 4 14 2" xfId="62815"/>
    <cellStyle name="Normal 3 9 4 14 2 2" xfId="62816"/>
    <cellStyle name="Normal 3 9 4 14 3" xfId="62817"/>
    <cellStyle name="Normal 3 9 4 14 3 2" xfId="62818"/>
    <cellStyle name="Normal 3 9 4 14 4" xfId="62819"/>
    <cellStyle name="Normal 3 9 4 14 4 2" xfId="62820"/>
    <cellStyle name="Normal 3 9 4 14 5" xfId="62821"/>
    <cellStyle name="Normal 3 9 4 14 5 2" xfId="62822"/>
    <cellStyle name="Normal 3 9 4 14 6" xfId="62823"/>
    <cellStyle name="Normal 3 9 4 15" xfId="62824"/>
    <cellStyle name="Normal 3 9 4 15 2" xfId="62825"/>
    <cellStyle name="Normal 3 9 4 15 2 2" xfId="62826"/>
    <cellStyle name="Normal 3 9 4 15 3" xfId="62827"/>
    <cellStyle name="Normal 3 9 4 15 3 2" xfId="62828"/>
    <cellStyle name="Normal 3 9 4 15 4" xfId="62829"/>
    <cellStyle name="Normal 3 9 4 15 4 2" xfId="62830"/>
    <cellStyle name="Normal 3 9 4 15 5" xfId="62831"/>
    <cellStyle name="Normal 3 9 4 15 5 2" xfId="62832"/>
    <cellStyle name="Normal 3 9 4 15 6" xfId="62833"/>
    <cellStyle name="Normal 3 9 4 16" xfId="62834"/>
    <cellStyle name="Normal 3 9 4 16 2" xfId="62835"/>
    <cellStyle name="Normal 3 9 4 16 2 2" xfId="62836"/>
    <cellStyle name="Normal 3 9 4 16 3" xfId="62837"/>
    <cellStyle name="Normal 3 9 4 16 3 2" xfId="62838"/>
    <cellStyle name="Normal 3 9 4 16 4" xfId="62839"/>
    <cellStyle name="Normal 3 9 4 16 4 2" xfId="62840"/>
    <cellStyle name="Normal 3 9 4 16 5" xfId="62841"/>
    <cellStyle name="Normal 3 9 4 16 5 2" xfId="62842"/>
    <cellStyle name="Normal 3 9 4 16 6" xfId="62843"/>
    <cellStyle name="Normal 3 9 4 17" xfId="62844"/>
    <cellStyle name="Normal 3 9 4 2" xfId="62845"/>
    <cellStyle name="Normal 3 9 4 3" xfId="62846"/>
    <cellStyle name="Normal 3 9 4 3 2" xfId="62847"/>
    <cellStyle name="Normal 3 9 4 3 2 2" xfId="62848"/>
    <cellStyle name="Normal 3 9 4 3 3" xfId="62849"/>
    <cellStyle name="Normal 3 9 4 3 3 2" xfId="62850"/>
    <cellStyle name="Normal 3 9 4 3 4" xfId="62851"/>
    <cellStyle name="Normal 3 9 4 3 4 2" xfId="62852"/>
    <cellStyle name="Normal 3 9 4 3 5" xfId="62853"/>
    <cellStyle name="Normal 3 9 4 3 5 2" xfId="62854"/>
    <cellStyle name="Normal 3 9 4 3 6" xfId="62855"/>
    <cellStyle name="Normal 3 9 4 4" xfId="62856"/>
    <cellStyle name="Normal 3 9 4 4 2" xfId="62857"/>
    <cellStyle name="Normal 3 9 4 4 2 2" xfId="62858"/>
    <cellStyle name="Normal 3 9 4 4 3" xfId="62859"/>
    <cellStyle name="Normal 3 9 4 4 3 2" xfId="62860"/>
    <cellStyle name="Normal 3 9 4 4 4" xfId="62861"/>
    <cellStyle name="Normal 3 9 4 4 4 2" xfId="62862"/>
    <cellStyle name="Normal 3 9 4 4 5" xfId="62863"/>
    <cellStyle name="Normal 3 9 4 4 5 2" xfId="62864"/>
    <cellStyle name="Normal 3 9 4 4 6" xfId="62865"/>
    <cellStyle name="Normal 3 9 4 5" xfId="62866"/>
    <cellStyle name="Normal 3 9 4 5 2" xfId="62867"/>
    <cellStyle name="Normal 3 9 4 5 2 2" xfId="62868"/>
    <cellStyle name="Normal 3 9 4 5 3" xfId="62869"/>
    <cellStyle name="Normal 3 9 4 5 3 2" xfId="62870"/>
    <cellStyle name="Normal 3 9 4 5 4" xfId="62871"/>
    <cellStyle name="Normal 3 9 4 5 4 2" xfId="62872"/>
    <cellStyle name="Normal 3 9 4 5 5" xfId="62873"/>
    <cellStyle name="Normal 3 9 4 5 5 2" xfId="62874"/>
    <cellStyle name="Normal 3 9 4 5 6" xfId="62875"/>
    <cellStyle name="Normal 3 9 4 6" xfId="62876"/>
    <cellStyle name="Normal 3 9 4 6 2" xfId="62877"/>
    <cellStyle name="Normal 3 9 4 6 2 2" xfId="62878"/>
    <cellStyle name="Normal 3 9 4 6 3" xfId="62879"/>
    <cellStyle name="Normal 3 9 4 6 3 2" xfId="62880"/>
    <cellStyle name="Normal 3 9 4 6 4" xfId="62881"/>
    <cellStyle name="Normal 3 9 4 6 4 2" xfId="62882"/>
    <cellStyle name="Normal 3 9 4 6 5" xfId="62883"/>
    <cellStyle name="Normal 3 9 4 6 5 2" xfId="62884"/>
    <cellStyle name="Normal 3 9 4 6 6" xfId="62885"/>
    <cellStyle name="Normal 3 9 4 7" xfId="62886"/>
    <cellStyle name="Normal 3 9 4 7 2" xfId="62887"/>
    <cellStyle name="Normal 3 9 4 7 2 2" xfId="62888"/>
    <cellStyle name="Normal 3 9 4 7 3" xfId="62889"/>
    <cellStyle name="Normal 3 9 4 7 3 2" xfId="62890"/>
    <cellStyle name="Normal 3 9 4 7 4" xfId="62891"/>
    <cellStyle name="Normal 3 9 4 7 4 2" xfId="62892"/>
    <cellStyle name="Normal 3 9 4 7 5" xfId="62893"/>
    <cellStyle name="Normal 3 9 4 7 5 2" xfId="62894"/>
    <cellStyle name="Normal 3 9 4 7 6" xfId="62895"/>
    <cellStyle name="Normal 3 9 4 8" xfId="62896"/>
    <cellStyle name="Normal 3 9 4 8 2" xfId="62897"/>
    <cellStyle name="Normal 3 9 4 8 2 2" xfId="62898"/>
    <cellStyle name="Normal 3 9 4 8 3" xfId="62899"/>
    <cellStyle name="Normal 3 9 4 8 3 2" xfId="62900"/>
    <cellStyle name="Normal 3 9 4 8 4" xfId="62901"/>
    <cellStyle name="Normal 3 9 4 8 4 2" xfId="62902"/>
    <cellStyle name="Normal 3 9 4 8 5" xfId="62903"/>
    <cellStyle name="Normal 3 9 4 8 5 2" xfId="62904"/>
    <cellStyle name="Normal 3 9 4 8 6" xfId="62905"/>
    <cellStyle name="Normal 3 9 4 9" xfId="62906"/>
    <cellStyle name="Normal 3 9 4 9 2" xfId="62907"/>
    <cellStyle name="Normal 3 9 4 9 2 2" xfId="62908"/>
    <cellStyle name="Normal 3 9 4 9 3" xfId="62909"/>
    <cellStyle name="Normal 3 9 4 9 3 2" xfId="62910"/>
    <cellStyle name="Normal 3 9 4 9 4" xfId="62911"/>
    <cellStyle name="Normal 3 9 4 9 4 2" xfId="62912"/>
    <cellStyle name="Normal 3 9 4 9 5" xfId="62913"/>
    <cellStyle name="Normal 3 9 4 9 5 2" xfId="62914"/>
    <cellStyle name="Normal 3 9 4 9 6" xfId="62915"/>
    <cellStyle name="Normal 3 9 5" xfId="62916"/>
    <cellStyle name="Normal 3 9 5 2" xfId="62917"/>
    <cellStyle name="Normal 3 9 6" xfId="62918"/>
    <cellStyle name="Normal 3 9 6 2" xfId="62919"/>
    <cellStyle name="Normal 3 9 7" xfId="62920"/>
    <cellStyle name="Normal 3 9 7 2" xfId="62921"/>
    <cellStyle name="Normal 3 9 8" xfId="62922"/>
    <cellStyle name="Normal 3 9 8 2" xfId="62923"/>
    <cellStyle name="Normal 3 9 8 2 2" xfId="62924"/>
    <cellStyle name="Normal 3 9 8 2 2 2" xfId="62925"/>
    <cellStyle name="Normal 3 9 8 2 3" xfId="62926"/>
    <cellStyle name="Normal 3 9 8 2 3 2" xfId="62927"/>
    <cellStyle name="Normal 3 9 8 2 4" xfId="62928"/>
    <cellStyle name="Normal 3 9 8 2 4 2" xfId="62929"/>
    <cellStyle name="Normal 3 9 8 2 5" xfId="62930"/>
    <cellStyle name="Normal 3 9 8 2 5 2" xfId="62931"/>
    <cellStyle name="Normal 3 9 8 2 6" xfId="62932"/>
    <cellStyle name="Normal 3 9 8 3" xfId="62933"/>
    <cellStyle name="Normal 3 9 8 3 2" xfId="62934"/>
    <cellStyle name="Normal 3 9 8 4" xfId="62935"/>
    <cellStyle name="Normal 3 9 8 4 2" xfId="62936"/>
    <cellStyle name="Normal 3 9 8 5" xfId="62937"/>
    <cellStyle name="Normal 3 9 8 5 2" xfId="62938"/>
    <cellStyle name="Normal 3 9 8 6" xfId="62939"/>
    <cellStyle name="Normal 3 9 8 6 2" xfId="62940"/>
    <cellStyle name="Normal 3 9 8 7" xfId="62941"/>
    <cellStyle name="Normal 3 9 9" xfId="62942"/>
    <cellStyle name="Normal 3 9 9 2" xfId="62943"/>
    <cellStyle name="Normal 3 9 9 2 2" xfId="62944"/>
    <cellStyle name="Normal 3 9 9 2 2 2" xfId="62945"/>
    <cellStyle name="Normal 3 9 9 2 3" xfId="62946"/>
    <cellStyle name="Normal 3 9 9 2 3 2" xfId="62947"/>
    <cellStyle name="Normal 3 9 9 2 4" xfId="62948"/>
    <cellStyle name="Normal 3 9 9 2 4 2" xfId="62949"/>
    <cellStyle name="Normal 3 9 9 2 5" xfId="62950"/>
    <cellStyle name="Normal 3 9 9 2 5 2" xfId="62951"/>
    <cellStyle name="Normal 3 9 9 2 6" xfId="62952"/>
    <cellStyle name="Normal 3 9 9 3" xfId="62953"/>
    <cellStyle name="Normal 3 9 9 3 2" xfId="62954"/>
    <cellStyle name="Normal 3 9 9 4" xfId="62955"/>
    <cellStyle name="Normal 3 9 9 4 2" xfId="62956"/>
    <cellStyle name="Normal 3 9 9 5" xfId="62957"/>
    <cellStyle name="Normal 3 9 9 5 2" xfId="62958"/>
    <cellStyle name="Normal 3 9 9 6" xfId="62959"/>
    <cellStyle name="Normal 3 9 9 6 2" xfId="62960"/>
    <cellStyle name="Normal 3 9 9 7" xfId="62961"/>
    <cellStyle name="Normal 3 90" xfId="4585"/>
    <cellStyle name="Normal 3 91" xfId="4586"/>
    <cellStyle name="Normal 3 92" xfId="4587"/>
    <cellStyle name="Normal 3 93" xfId="4588"/>
    <cellStyle name="Normal 3 94" xfId="4589"/>
    <cellStyle name="Normal 3 95" xfId="4590"/>
    <cellStyle name="Normal 3 96" xfId="4591"/>
    <cellStyle name="Normal 3 97" xfId="4592"/>
    <cellStyle name="Normal 3 98" xfId="4593"/>
    <cellStyle name="Normal 3 99" xfId="4594"/>
    <cellStyle name="Normal 3_MATERIAIS" xfId="46612"/>
    <cellStyle name="Normal 30" xfId="4595"/>
    <cellStyle name="Normal 31" xfId="4596"/>
    <cellStyle name="Normal 32" xfId="4597"/>
    <cellStyle name="Normal 33" xfId="4598"/>
    <cellStyle name="Normal 34" xfId="4599"/>
    <cellStyle name="Normal 34 2" xfId="62962"/>
    <cellStyle name="Normal 35" xfId="4600"/>
    <cellStyle name="Normal 35 10" xfId="4601"/>
    <cellStyle name="Normal 35 10 2" xfId="4602"/>
    <cellStyle name="Normal 35 11" xfId="4603"/>
    <cellStyle name="Normal 35 12" xfId="4604"/>
    <cellStyle name="Normal 35 13" xfId="4605"/>
    <cellStyle name="Normal 35 14" xfId="4606"/>
    <cellStyle name="Normal 35 15" xfId="4607"/>
    <cellStyle name="Normal 35 16" xfId="4608"/>
    <cellStyle name="Normal 35 17" xfId="4609"/>
    <cellStyle name="Normal 35 18" xfId="4610"/>
    <cellStyle name="Normal 35 19" xfId="4611"/>
    <cellStyle name="Normal 35 2" xfId="4612"/>
    <cellStyle name="Normal 35 2 10" xfId="4613"/>
    <cellStyle name="Normal 35 2 11" xfId="4614"/>
    <cellStyle name="Normal 35 2 12" xfId="4615"/>
    <cellStyle name="Normal 35 2 13" xfId="4616"/>
    <cellStyle name="Normal 35 2 14" xfId="4617"/>
    <cellStyle name="Normal 35 2 15" xfId="4618"/>
    <cellStyle name="Normal 35 2 16" xfId="4619"/>
    <cellStyle name="Normal 35 2 17" xfId="4620"/>
    <cellStyle name="Normal 35 2 18" xfId="4621"/>
    <cellStyle name="Normal 35 2 19" xfId="4622"/>
    <cellStyle name="Normal 35 2 2" xfId="4623"/>
    <cellStyle name="Normal 35 2 2 2" xfId="4624"/>
    <cellStyle name="Normal 35 2 3" xfId="4625"/>
    <cellStyle name="Normal 35 2 4" xfId="4626"/>
    <cellStyle name="Normal 35 2 5" xfId="4627"/>
    <cellStyle name="Normal 35 2 6" xfId="4628"/>
    <cellStyle name="Normal 35 2 7" xfId="4629"/>
    <cellStyle name="Normal 35 2 8" xfId="4630"/>
    <cellStyle name="Normal 35 2 9" xfId="4631"/>
    <cellStyle name="Normal 35 20" xfId="4632"/>
    <cellStyle name="Normal 35 21" xfId="4633"/>
    <cellStyle name="Normal 35 22" xfId="4634"/>
    <cellStyle name="Normal 35 23" xfId="4635"/>
    <cellStyle name="Normal 35 24" xfId="4636"/>
    <cellStyle name="Normal 35 25" xfId="4637"/>
    <cellStyle name="Normal 35 3" xfId="4638"/>
    <cellStyle name="Normal 35 3 10" xfId="4639"/>
    <cellStyle name="Normal 35 3 11" xfId="4640"/>
    <cellStyle name="Normal 35 3 12" xfId="4641"/>
    <cellStyle name="Normal 35 3 13" xfId="4642"/>
    <cellStyle name="Normal 35 3 14" xfId="4643"/>
    <cellStyle name="Normal 35 3 15" xfId="4644"/>
    <cellStyle name="Normal 35 3 16" xfId="4645"/>
    <cellStyle name="Normal 35 3 17" xfId="4646"/>
    <cellStyle name="Normal 35 3 18" xfId="4647"/>
    <cellStyle name="Normal 35 3 19" xfId="4648"/>
    <cellStyle name="Normal 35 3 2" xfId="4649"/>
    <cellStyle name="Normal 35 3 3" xfId="4650"/>
    <cellStyle name="Normal 35 3 4" xfId="4651"/>
    <cellStyle name="Normal 35 3 5" xfId="4652"/>
    <cellStyle name="Normal 35 3 6" xfId="4653"/>
    <cellStyle name="Normal 35 3 7" xfId="4654"/>
    <cellStyle name="Normal 35 3 8" xfId="4655"/>
    <cellStyle name="Normal 35 3 9" xfId="4656"/>
    <cellStyle name="Normal 35 4" xfId="4657"/>
    <cellStyle name="Normal 35 4 10" xfId="4658"/>
    <cellStyle name="Normal 35 4 11" xfId="4659"/>
    <cellStyle name="Normal 35 4 12" xfId="4660"/>
    <cellStyle name="Normal 35 4 13" xfId="4661"/>
    <cellStyle name="Normal 35 4 14" xfId="4662"/>
    <cellStyle name="Normal 35 4 15" xfId="4663"/>
    <cellStyle name="Normal 35 4 16" xfId="4664"/>
    <cellStyle name="Normal 35 4 17" xfId="4665"/>
    <cellStyle name="Normal 35 4 18" xfId="4666"/>
    <cellStyle name="Normal 35 4 19" xfId="4667"/>
    <cellStyle name="Normal 35 4 2" xfId="4668"/>
    <cellStyle name="Normal 35 4 3" xfId="4669"/>
    <cellStyle name="Normal 35 4 4" xfId="4670"/>
    <cellStyle name="Normal 35 4 5" xfId="4671"/>
    <cellStyle name="Normal 35 4 6" xfId="4672"/>
    <cellStyle name="Normal 35 4 7" xfId="4673"/>
    <cellStyle name="Normal 35 4 8" xfId="4674"/>
    <cellStyle name="Normal 35 4 9" xfId="4675"/>
    <cellStyle name="Normal 35 5" xfId="4676"/>
    <cellStyle name="Normal 35 5 10" xfId="4677"/>
    <cellStyle name="Normal 35 5 11" xfId="4678"/>
    <cellStyle name="Normal 35 5 12" xfId="4679"/>
    <cellStyle name="Normal 35 5 13" xfId="4680"/>
    <cellStyle name="Normal 35 5 14" xfId="4681"/>
    <cellStyle name="Normal 35 5 15" xfId="4682"/>
    <cellStyle name="Normal 35 5 16" xfId="4683"/>
    <cellStyle name="Normal 35 5 17" xfId="4684"/>
    <cellStyle name="Normal 35 5 18" xfId="4685"/>
    <cellStyle name="Normal 35 5 19" xfId="4686"/>
    <cellStyle name="Normal 35 5 2" xfId="4687"/>
    <cellStyle name="Normal 35 5 3" xfId="4688"/>
    <cellStyle name="Normal 35 5 4" xfId="4689"/>
    <cellStyle name="Normal 35 5 5" xfId="4690"/>
    <cellStyle name="Normal 35 5 6" xfId="4691"/>
    <cellStyle name="Normal 35 5 7" xfId="4692"/>
    <cellStyle name="Normal 35 5 8" xfId="4693"/>
    <cellStyle name="Normal 35 5 9" xfId="4694"/>
    <cellStyle name="Normal 35 6" xfId="4695"/>
    <cellStyle name="Normal 35 6 10" xfId="4696"/>
    <cellStyle name="Normal 35 6 11" xfId="4697"/>
    <cellStyle name="Normal 35 6 12" xfId="4698"/>
    <cellStyle name="Normal 35 6 13" xfId="4699"/>
    <cellStyle name="Normal 35 6 14" xfId="4700"/>
    <cellStyle name="Normal 35 6 15" xfId="4701"/>
    <cellStyle name="Normal 35 6 16" xfId="4702"/>
    <cellStyle name="Normal 35 6 17" xfId="4703"/>
    <cellStyle name="Normal 35 6 18" xfId="4704"/>
    <cellStyle name="Normal 35 6 19" xfId="4705"/>
    <cellStyle name="Normal 35 6 2" xfId="4706"/>
    <cellStyle name="Normal 35 6 3" xfId="4707"/>
    <cellStyle name="Normal 35 6 4" xfId="4708"/>
    <cellStyle name="Normal 35 6 5" xfId="4709"/>
    <cellStyle name="Normal 35 6 6" xfId="4710"/>
    <cellStyle name="Normal 35 6 7" xfId="4711"/>
    <cellStyle name="Normal 35 6 8" xfId="4712"/>
    <cellStyle name="Normal 35 6 9" xfId="4713"/>
    <cellStyle name="Normal 35 7" xfId="4714"/>
    <cellStyle name="Normal 35 7 10" xfId="4715"/>
    <cellStyle name="Normal 35 7 11" xfId="4716"/>
    <cellStyle name="Normal 35 7 12" xfId="4717"/>
    <cellStyle name="Normal 35 7 13" xfId="4718"/>
    <cellStyle name="Normal 35 7 14" xfId="4719"/>
    <cellStyle name="Normal 35 7 15" xfId="4720"/>
    <cellStyle name="Normal 35 7 16" xfId="4721"/>
    <cellStyle name="Normal 35 7 17" xfId="4722"/>
    <cellStyle name="Normal 35 7 18" xfId="4723"/>
    <cellStyle name="Normal 35 7 19" xfId="4724"/>
    <cellStyle name="Normal 35 7 2" xfId="4725"/>
    <cellStyle name="Normal 35 7 3" xfId="4726"/>
    <cellStyle name="Normal 35 7 4" xfId="4727"/>
    <cellStyle name="Normal 35 7 5" xfId="4728"/>
    <cellStyle name="Normal 35 7 6" xfId="4729"/>
    <cellStyle name="Normal 35 7 7" xfId="4730"/>
    <cellStyle name="Normal 35 7 8" xfId="4731"/>
    <cellStyle name="Normal 35 7 9" xfId="4732"/>
    <cellStyle name="Normal 35 8" xfId="4733"/>
    <cellStyle name="Normal 35 8 2" xfId="4734"/>
    <cellStyle name="Normal 35 8 3" xfId="4735"/>
    <cellStyle name="Normal 35 8 4" xfId="4736"/>
    <cellStyle name="Normal 35 9" xfId="4737"/>
    <cellStyle name="Normal 35 9 2" xfId="4738"/>
    <cellStyle name="Normal 36" xfId="4739"/>
    <cellStyle name="Normal 37" xfId="4740"/>
    <cellStyle name="Normal 38" xfId="4741"/>
    <cellStyle name="Normal 38 2" xfId="62963"/>
    <cellStyle name="Normal 39" xfId="4742"/>
    <cellStyle name="Normal 4" xfId="4743"/>
    <cellStyle name="Normal 4 10" xfId="4744"/>
    <cellStyle name="Normal 4 10 10" xfId="4745"/>
    <cellStyle name="Normal 4 10 10 2" xfId="4746"/>
    <cellStyle name="Normal 4 10 11" xfId="4747"/>
    <cellStyle name="Normal 4 10 12" xfId="4748"/>
    <cellStyle name="Normal 4 10 13" xfId="4749"/>
    <cellStyle name="Normal 4 10 14" xfId="4750"/>
    <cellStyle name="Normal 4 10 15" xfId="4751"/>
    <cellStyle name="Normal 4 10 16" xfId="4752"/>
    <cellStyle name="Normal 4 10 17" xfId="4753"/>
    <cellStyle name="Normal 4 10 18" xfId="4754"/>
    <cellStyle name="Normal 4 10 19" xfId="4755"/>
    <cellStyle name="Normal 4 10 2" xfId="4756"/>
    <cellStyle name="Normal 4 10 2 10" xfId="4757"/>
    <cellStyle name="Normal 4 10 2 11" xfId="4758"/>
    <cellStyle name="Normal 4 10 2 12" xfId="4759"/>
    <cellStyle name="Normal 4 10 2 13" xfId="4760"/>
    <cellStyle name="Normal 4 10 2 14" xfId="4761"/>
    <cellStyle name="Normal 4 10 2 15" xfId="4762"/>
    <cellStyle name="Normal 4 10 2 16" xfId="4763"/>
    <cellStyle name="Normal 4 10 2 17" xfId="4764"/>
    <cellStyle name="Normal 4 10 2 18" xfId="4765"/>
    <cellStyle name="Normal 4 10 2 19" xfId="4766"/>
    <cellStyle name="Normal 4 10 2 2" xfId="4767"/>
    <cellStyle name="Normal 4 10 2 3" xfId="4768"/>
    <cellStyle name="Normal 4 10 2 4" xfId="4769"/>
    <cellStyle name="Normal 4 10 2 5" xfId="4770"/>
    <cellStyle name="Normal 4 10 2 6" xfId="4771"/>
    <cellStyle name="Normal 4 10 2 7" xfId="4772"/>
    <cellStyle name="Normal 4 10 2 8" xfId="4773"/>
    <cellStyle name="Normal 4 10 2 9" xfId="4774"/>
    <cellStyle name="Normal 4 10 20" xfId="4775"/>
    <cellStyle name="Normal 4 10 21" xfId="4776"/>
    <cellStyle name="Normal 4 10 22" xfId="4777"/>
    <cellStyle name="Normal 4 10 23" xfId="4778"/>
    <cellStyle name="Normal 4 10 24" xfId="4779"/>
    <cellStyle name="Normal 4 10 25" xfId="4780"/>
    <cellStyle name="Normal 4 10 3" xfId="4781"/>
    <cellStyle name="Normal 4 10 3 10" xfId="4782"/>
    <cellStyle name="Normal 4 10 3 11" xfId="4783"/>
    <cellStyle name="Normal 4 10 3 12" xfId="4784"/>
    <cellStyle name="Normal 4 10 3 13" xfId="4785"/>
    <cellStyle name="Normal 4 10 3 14" xfId="4786"/>
    <cellStyle name="Normal 4 10 3 15" xfId="4787"/>
    <cellStyle name="Normal 4 10 3 16" xfId="4788"/>
    <cellStyle name="Normal 4 10 3 17" xfId="4789"/>
    <cellStyle name="Normal 4 10 3 18" xfId="4790"/>
    <cellStyle name="Normal 4 10 3 19" xfId="4791"/>
    <cellStyle name="Normal 4 10 3 2" xfId="4792"/>
    <cellStyle name="Normal 4 10 3 3" xfId="4793"/>
    <cellStyle name="Normal 4 10 3 4" xfId="4794"/>
    <cellStyle name="Normal 4 10 3 5" xfId="4795"/>
    <cellStyle name="Normal 4 10 3 6" xfId="4796"/>
    <cellStyle name="Normal 4 10 3 7" xfId="4797"/>
    <cellStyle name="Normal 4 10 3 8" xfId="4798"/>
    <cellStyle name="Normal 4 10 3 9" xfId="4799"/>
    <cellStyle name="Normal 4 10 4" xfId="4800"/>
    <cellStyle name="Normal 4 10 4 10" xfId="4801"/>
    <cellStyle name="Normal 4 10 4 11" xfId="4802"/>
    <cellStyle name="Normal 4 10 4 12" xfId="4803"/>
    <cellStyle name="Normal 4 10 4 13" xfId="4804"/>
    <cellStyle name="Normal 4 10 4 14" xfId="4805"/>
    <cellStyle name="Normal 4 10 4 15" xfId="4806"/>
    <cellStyle name="Normal 4 10 4 16" xfId="4807"/>
    <cellStyle name="Normal 4 10 4 17" xfId="4808"/>
    <cellStyle name="Normal 4 10 4 18" xfId="4809"/>
    <cellStyle name="Normal 4 10 4 19" xfId="4810"/>
    <cellStyle name="Normal 4 10 4 2" xfId="4811"/>
    <cellStyle name="Normal 4 10 4 3" xfId="4812"/>
    <cellStyle name="Normal 4 10 4 4" xfId="4813"/>
    <cellStyle name="Normal 4 10 4 5" xfId="4814"/>
    <cellStyle name="Normal 4 10 4 6" xfId="4815"/>
    <cellStyle name="Normal 4 10 4 7" xfId="4816"/>
    <cellStyle name="Normal 4 10 4 8" xfId="4817"/>
    <cellStyle name="Normal 4 10 4 9" xfId="4818"/>
    <cellStyle name="Normal 4 10 5" xfId="4819"/>
    <cellStyle name="Normal 4 10 5 10" xfId="4820"/>
    <cellStyle name="Normal 4 10 5 11" xfId="4821"/>
    <cellStyle name="Normal 4 10 5 12" xfId="4822"/>
    <cellStyle name="Normal 4 10 5 13" xfId="4823"/>
    <cellStyle name="Normal 4 10 5 14" xfId="4824"/>
    <cellStyle name="Normal 4 10 5 15" xfId="4825"/>
    <cellStyle name="Normal 4 10 5 16" xfId="4826"/>
    <cellStyle name="Normal 4 10 5 17" xfId="4827"/>
    <cellStyle name="Normal 4 10 5 18" xfId="4828"/>
    <cellStyle name="Normal 4 10 5 19" xfId="4829"/>
    <cellStyle name="Normal 4 10 5 2" xfId="4830"/>
    <cellStyle name="Normal 4 10 5 3" xfId="4831"/>
    <cellStyle name="Normal 4 10 5 4" xfId="4832"/>
    <cellStyle name="Normal 4 10 5 5" xfId="4833"/>
    <cellStyle name="Normal 4 10 5 6" xfId="4834"/>
    <cellStyle name="Normal 4 10 5 7" xfId="4835"/>
    <cellStyle name="Normal 4 10 5 8" xfId="4836"/>
    <cellStyle name="Normal 4 10 5 9" xfId="4837"/>
    <cellStyle name="Normal 4 10 6" xfId="4838"/>
    <cellStyle name="Normal 4 10 6 10" xfId="4839"/>
    <cellStyle name="Normal 4 10 6 11" xfId="4840"/>
    <cellStyle name="Normal 4 10 6 12" xfId="4841"/>
    <cellStyle name="Normal 4 10 6 13" xfId="4842"/>
    <cellStyle name="Normal 4 10 6 14" xfId="4843"/>
    <cellStyle name="Normal 4 10 6 15" xfId="4844"/>
    <cellStyle name="Normal 4 10 6 16" xfId="4845"/>
    <cellStyle name="Normal 4 10 6 17" xfId="4846"/>
    <cellStyle name="Normal 4 10 6 18" xfId="4847"/>
    <cellStyle name="Normal 4 10 6 19" xfId="4848"/>
    <cellStyle name="Normal 4 10 6 2" xfId="4849"/>
    <cellStyle name="Normal 4 10 6 3" xfId="4850"/>
    <cellStyle name="Normal 4 10 6 4" xfId="4851"/>
    <cellStyle name="Normal 4 10 6 5" xfId="4852"/>
    <cellStyle name="Normal 4 10 6 6" xfId="4853"/>
    <cellStyle name="Normal 4 10 6 7" xfId="4854"/>
    <cellStyle name="Normal 4 10 6 8" xfId="4855"/>
    <cellStyle name="Normal 4 10 6 9" xfId="4856"/>
    <cellStyle name="Normal 4 10 7" xfId="4857"/>
    <cellStyle name="Normal 4 10 7 10" xfId="4858"/>
    <cellStyle name="Normal 4 10 7 11" xfId="4859"/>
    <cellStyle name="Normal 4 10 7 12" xfId="4860"/>
    <cellStyle name="Normal 4 10 7 13" xfId="4861"/>
    <cellStyle name="Normal 4 10 7 14" xfId="4862"/>
    <cellStyle name="Normal 4 10 7 15" xfId="4863"/>
    <cellStyle name="Normal 4 10 7 16" xfId="4864"/>
    <cellStyle name="Normal 4 10 7 17" xfId="4865"/>
    <cellStyle name="Normal 4 10 7 18" xfId="4866"/>
    <cellStyle name="Normal 4 10 7 19" xfId="4867"/>
    <cellStyle name="Normal 4 10 7 2" xfId="4868"/>
    <cellStyle name="Normal 4 10 7 3" xfId="4869"/>
    <cellStyle name="Normal 4 10 7 4" xfId="4870"/>
    <cellStyle name="Normal 4 10 7 5" xfId="4871"/>
    <cellStyle name="Normal 4 10 7 6" xfId="4872"/>
    <cellStyle name="Normal 4 10 7 7" xfId="4873"/>
    <cellStyle name="Normal 4 10 7 8" xfId="4874"/>
    <cellStyle name="Normal 4 10 7 9" xfId="4875"/>
    <cellStyle name="Normal 4 10 8" xfId="4876"/>
    <cellStyle name="Normal 4 10 8 2" xfId="4877"/>
    <cellStyle name="Normal 4 10 8 3" xfId="4878"/>
    <cellStyle name="Normal 4 10 8 4" xfId="4879"/>
    <cellStyle name="Normal 4 10 9" xfId="4880"/>
    <cellStyle name="Normal 4 10 9 2" xfId="4881"/>
    <cellStyle name="Normal 4 11" xfId="4882"/>
    <cellStyle name="Normal 4 11 10" xfId="4883"/>
    <cellStyle name="Normal 4 11 10 2" xfId="4884"/>
    <cellStyle name="Normal 4 11 10 2 2" xfId="62964"/>
    <cellStyle name="Normal 4 11 10 3" xfId="62965"/>
    <cellStyle name="Normal 4 11 10 3 2" xfId="62966"/>
    <cellStyle name="Normal 4 11 10 4" xfId="62967"/>
    <cellStyle name="Normal 4 11 10 4 2" xfId="62968"/>
    <cellStyle name="Normal 4 11 10 5" xfId="62969"/>
    <cellStyle name="Normal 4 11 10 5 2" xfId="62970"/>
    <cellStyle name="Normal 4 11 10 6" xfId="62971"/>
    <cellStyle name="Normal 4 11 11" xfId="4885"/>
    <cellStyle name="Normal 4 11 11 2" xfId="62972"/>
    <cellStyle name="Normal 4 11 11 2 2" xfId="62973"/>
    <cellStyle name="Normal 4 11 11 3" xfId="62974"/>
    <cellStyle name="Normal 4 11 11 3 2" xfId="62975"/>
    <cellStyle name="Normal 4 11 11 4" xfId="62976"/>
    <cellStyle name="Normal 4 11 11 4 2" xfId="62977"/>
    <cellStyle name="Normal 4 11 11 5" xfId="62978"/>
    <cellStyle name="Normal 4 11 11 5 2" xfId="62979"/>
    <cellStyle name="Normal 4 11 11 6" xfId="62980"/>
    <cellStyle name="Normal 4 11 12" xfId="4886"/>
    <cellStyle name="Normal 4 11 12 2" xfId="62981"/>
    <cellStyle name="Normal 4 11 12 2 2" xfId="62982"/>
    <cellStyle name="Normal 4 11 12 3" xfId="62983"/>
    <cellStyle name="Normal 4 11 12 3 2" xfId="62984"/>
    <cellStyle name="Normal 4 11 12 4" xfId="62985"/>
    <cellStyle name="Normal 4 11 12 4 2" xfId="62986"/>
    <cellStyle name="Normal 4 11 12 5" xfId="62987"/>
    <cellStyle name="Normal 4 11 12 5 2" xfId="62988"/>
    <cellStyle name="Normal 4 11 12 6" xfId="62989"/>
    <cellStyle name="Normal 4 11 13" xfId="4887"/>
    <cellStyle name="Normal 4 11 13 2" xfId="62990"/>
    <cellStyle name="Normal 4 11 13 2 2" xfId="62991"/>
    <cellStyle name="Normal 4 11 13 3" xfId="62992"/>
    <cellStyle name="Normal 4 11 13 3 2" xfId="62993"/>
    <cellStyle name="Normal 4 11 13 4" xfId="62994"/>
    <cellStyle name="Normal 4 11 13 4 2" xfId="62995"/>
    <cellStyle name="Normal 4 11 13 5" xfId="62996"/>
    <cellStyle name="Normal 4 11 13 5 2" xfId="62997"/>
    <cellStyle name="Normal 4 11 13 6" xfId="62998"/>
    <cellStyle name="Normal 4 11 14" xfId="4888"/>
    <cellStyle name="Normal 4 11 14 2" xfId="62999"/>
    <cellStyle name="Normal 4 11 14 2 2" xfId="63000"/>
    <cellStyle name="Normal 4 11 14 3" xfId="63001"/>
    <cellStyle name="Normal 4 11 14 3 2" xfId="63002"/>
    <cellStyle name="Normal 4 11 14 4" xfId="63003"/>
    <cellStyle name="Normal 4 11 14 4 2" xfId="63004"/>
    <cellStyle name="Normal 4 11 14 5" xfId="63005"/>
    <cellStyle name="Normal 4 11 14 5 2" xfId="63006"/>
    <cellStyle name="Normal 4 11 14 6" xfId="63007"/>
    <cellStyle name="Normal 4 11 15" xfId="4889"/>
    <cellStyle name="Normal 4 11 15 2" xfId="63008"/>
    <cellStyle name="Normal 4 11 15 2 2" xfId="63009"/>
    <cellStyle name="Normal 4 11 15 3" xfId="63010"/>
    <cellStyle name="Normal 4 11 15 3 2" xfId="63011"/>
    <cellStyle name="Normal 4 11 15 4" xfId="63012"/>
    <cellStyle name="Normal 4 11 15 4 2" xfId="63013"/>
    <cellStyle name="Normal 4 11 15 5" xfId="63014"/>
    <cellStyle name="Normal 4 11 15 5 2" xfId="63015"/>
    <cellStyle name="Normal 4 11 15 6" xfId="63016"/>
    <cellStyle name="Normal 4 11 16" xfId="4890"/>
    <cellStyle name="Normal 4 11 16 2" xfId="63017"/>
    <cellStyle name="Normal 4 11 16 2 2" xfId="63018"/>
    <cellStyle name="Normal 4 11 16 3" xfId="63019"/>
    <cellStyle name="Normal 4 11 16 3 2" xfId="63020"/>
    <cellStyle name="Normal 4 11 16 4" xfId="63021"/>
    <cellStyle name="Normal 4 11 16 4 2" xfId="63022"/>
    <cellStyle name="Normal 4 11 16 5" xfId="63023"/>
    <cellStyle name="Normal 4 11 16 5 2" xfId="63024"/>
    <cellStyle name="Normal 4 11 16 6" xfId="63025"/>
    <cellStyle name="Normal 4 11 17" xfId="4891"/>
    <cellStyle name="Normal 4 11 17 2" xfId="63026"/>
    <cellStyle name="Normal 4 11 17 2 2" xfId="63027"/>
    <cellStyle name="Normal 4 11 17 3" xfId="63028"/>
    <cellStyle name="Normal 4 11 17 3 2" xfId="63029"/>
    <cellStyle name="Normal 4 11 17 4" xfId="63030"/>
    <cellStyle name="Normal 4 11 17 4 2" xfId="63031"/>
    <cellStyle name="Normal 4 11 17 5" xfId="63032"/>
    <cellStyle name="Normal 4 11 17 5 2" xfId="63033"/>
    <cellStyle name="Normal 4 11 17 6" xfId="63034"/>
    <cellStyle name="Normal 4 11 18" xfId="4892"/>
    <cellStyle name="Normal 4 11 18 2" xfId="63035"/>
    <cellStyle name="Normal 4 11 18 2 2" xfId="63036"/>
    <cellStyle name="Normal 4 11 18 3" xfId="63037"/>
    <cellStyle name="Normal 4 11 18 3 2" xfId="63038"/>
    <cellStyle name="Normal 4 11 18 4" xfId="63039"/>
    <cellStyle name="Normal 4 11 18 4 2" xfId="63040"/>
    <cellStyle name="Normal 4 11 18 5" xfId="63041"/>
    <cellStyle name="Normal 4 11 18 5 2" xfId="63042"/>
    <cellStyle name="Normal 4 11 18 6" xfId="63043"/>
    <cellStyle name="Normal 4 11 19" xfId="4893"/>
    <cellStyle name="Normal 4 11 19 2" xfId="63044"/>
    <cellStyle name="Normal 4 11 2" xfId="4894"/>
    <cellStyle name="Normal 4 11 2 10" xfId="4895"/>
    <cellStyle name="Normal 4 11 2 11" xfId="4896"/>
    <cellStyle name="Normal 4 11 2 12" xfId="4897"/>
    <cellStyle name="Normal 4 11 2 13" xfId="4898"/>
    <cellStyle name="Normal 4 11 2 14" xfId="4899"/>
    <cellStyle name="Normal 4 11 2 15" xfId="4900"/>
    <cellStyle name="Normal 4 11 2 16" xfId="4901"/>
    <cellStyle name="Normal 4 11 2 17" xfId="4902"/>
    <cellStyle name="Normal 4 11 2 18" xfId="4903"/>
    <cellStyle name="Normal 4 11 2 19" xfId="4904"/>
    <cellStyle name="Normal 4 11 2 2" xfId="4905"/>
    <cellStyle name="Normal 4 11 2 3" xfId="4906"/>
    <cellStyle name="Normal 4 11 2 4" xfId="4907"/>
    <cellStyle name="Normal 4 11 2 5" xfId="4908"/>
    <cellStyle name="Normal 4 11 2 6" xfId="4909"/>
    <cellStyle name="Normal 4 11 2 7" xfId="4910"/>
    <cellStyle name="Normal 4 11 2 8" xfId="4911"/>
    <cellStyle name="Normal 4 11 2 9" xfId="4912"/>
    <cellStyle name="Normal 4 11 20" xfId="4913"/>
    <cellStyle name="Normal 4 11 20 2" xfId="63045"/>
    <cellStyle name="Normal 4 11 21" xfId="4914"/>
    <cellStyle name="Normal 4 11 21 2" xfId="63046"/>
    <cellStyle name="Normal 4 11 22" xfId="4915"/>
    <cellStyle name="Normal 4 11 22 2" xfId="63047"/>
    <cellStyle name="Normal 4 11 23" xfId="4916"/>
    <cellStyle name="Normal 4 11 23 2" xfId="63048"/>
    <cellStyle name="Normal 4 11 24" xfId="4917"/>
    <cellStyle name="Normal 4 11 25" xfId="4918"/>
    <cellStyle name="Normal 4 11 3" xfId="4919"/>
    <cellStyle name="Normal 4 11 3 10" xfId="4920"/>
    <cellStyle name="Normal 4 11 3 11" xfId="4921"/>
    <cellStyle name="Normal 4 11 3 12" xfId="4922"/>
    <cellStyle name="Normal 4 11 3 13" xfId="4923"/>
    <cellStyle name="Normal 4 11 3 14" xfId="4924"/>
    <cellStyle name="Normal 4 11 3 15" xfId="4925"/>
    <cellStyle name="Normal 4 11 3 16" xfId="4926"/>
    <cellStyle name="Normal 4 11 3 17" xfId="4927"/>
    <cellStyle name="Normal 4 11 3 18" xfId="4928"/>
    <cellStyle name="Normal 4 11 3 19" xfId="4929"/>
    <cellStyle name="Normal 4 11 3 2" xfId="4930"/>
    <cellStyle name="Normal 4 11 3 3" xfId="4931"/>
    <cellStyle name="Normal 4 11 3 4" xfId="4932"/>
    <cellStyle name="Normal 4 11 3 5" xfId="4933"/>
    <cellStyle name="Normal 4 11 3 6" xfId="4934"/>
    <cellStyle name="Normal 4 11 3 7" xfId="4935"/>
    <cellStyle name="Normal 4 11 3 8" xfId="4936"/>
    <cellStyle name="Normal 4 11 3 9" xfId="4937"/>
    <cellStyle name="Normal 4 11 4" xfId="4938"/>
    <cellStyle name="Normal 4 11 4 10" xfId="4939"/>
    <cellStyle name="Normal 4 11 4 10 2" xfId="63049"/>
    <cellStyle name="Normal 4 11 4 11" xfId="4940"/>
    <cellStyle name="Normal 4 11 4 11 2" xfId="63050"/>
    <cellStyle name="Normal 4 11 4 12" xfId="4941"/>
    <cellStyle name="Normal 4 11 4 13" xfId="4942"/>
    <cellStyle name="Normal 4 11 4 14" xfId="4943"/>
    <cellStyle name="Normal 4 11 4 15" xfId="4944"/>
    <cellStyle name="Normal 4 11 4 16" xfId="4945"/>
    <cellStyle name="Normal 4 11 4 17" xfId="4946"/>
    <cellStyle name="Normal 4 11 4 18" xfId="4947"/>
    <cellStyle name="Normal 4 11 4 19" xfId="4948"/>
    <cellStyle name="Normal 4 11 4 2" xfId="4949"/>
    <cellStyle name="Normal 4 11 4 2 2" xfId="63051"/>
    <cellStyle name="Normal 4 11 4 2 2 2" xfId="63052"/>
    <cellStyle name="Normal 4 11 4 2 3" xfId="63053"/>
    <cellStyle name="Normal 4 11 4 2 3 2" xfId="63054"/>
    <cellStyle name="Normal 4 11 4 2 4" xfId="63055"/>
    <cellStyle name="Normal 4 11 4 2 4 2" xfId="63056"/>
    <cellStyle name="Normal 4 11 4 2 5" xfId="63057"/>
    <cellStyle name="Normal 4 11 4 2 5 2" xfId="63058"/>
    <cellStyle name="Normal 4 11 4 2 6" xfId="63059"/>
    <cellStyle name="Normal 4 11 4 3" xfId="4950"/>
    <cellStyle name="Normal 4 11 4 3 2" xfId="63060"/>
    <cellStyle name="Normal 4 11 4 3 2 2" xfId="63061"/>
    <cellStyle name="Normal 4 11 4 3 3" xfId="63062"/>
    <cellStyle name="Normal 4 11 4 3 3 2" xfId="63063"/>
    <cellStyle name="Normal 4 11 4 3 4" xfId="63064"/>
    <cellStyle name="Normal 4 11 4 3 4 2" xfId="63065"/>
    <cellStyle name="Normal 4 11 4 3 5" xfId="63066"/>
    <cellStyle name="Normal 4 11 4 3 5 2" xfId="63067"/>
    <cellStyle name="Normal 4 11 4 3 6" xfId="63068"/>
    <cellStyle name="Normal 4 11 4 4" xfId="4951"/>
    <cellStyle name="Normal 4 11 4 4 2" xfId="63069"/>
    <cellStyle name="Normal 4 11 4 4 2 2" xfId="63070"/>
    <cellStyle name="Normal 4 11 4 4 3" xfId="63071"/>
    <cellStyle name="Normal 4 11 4 4 3 2" xfId="63072"/>
    <cellStyle name="Normal 4 11 4 4 4" xfId="63073"/>
    <cellStyle name="Normal 4 11 4 4 4 2" xfId="63074"/>
    <cellStyle name="Normal 4 11 4 4 5" xfId="63075"/>
    <cellStyle name="Normal 4 11 4 4 5 2" xfId="63076"/>
    <cellStyle name="Normal 4 11 4 4 6" xfId="63077"/>
    <cellStyle name="Normal 4 11 4 5" xfId="4952"/>
    <cellStyle name="Normal 4 11 4 5 2" xfId="63078"/>
    <cellStyle name="Normal 4 11 4 5 2 2" xfId="63079"/>
    <cellStyle name="Normal 4 11 4 5 3" xfId="63080"/>
    <cellStyle name="Normal 4 11 4 5 3 2" xfId="63081"/>
    <cellStyle name="Normal 4 11 4 5 4" xfId="63082"/>
    <cellStyle name="Normal 4 11 4 5 4 2" xfId="63083"/>
    <cellStyle name="Normal 4 11 4 5 5" xfId="63084"/>
    <cellStyle name="Normal 4 11 4 5 5 2" xfId="63085"/>
    <cellStyle name="Normal 4 11 4 5 6" xfId="63086"/>
    <cellStyle name="Normal 4 11 4 6" xfId="4953"/>
    <cellStyle name="Normal 4 11 4 6 2" xfId="63087"/>
    <cellStyle name="Normal 4 11 4 6 2 2" xfId="63088"/>
    <cellStyle name="Normal 4 11 4 6 3" xfId="63089"/>
    <cellStyle name="Normal 4 11 4 6 3 2" xfId="63090"/>
    <cellStyle name="Normal 4 11 4 6 4" xfId="63091"/>
    <cellStyle name="Normal 4 11 4 6 4 2" xfId="63092"/>
    <cellStyle name="Normal 4 11 4 6 5" xfId="63093"/>
    <cellStyle name="Normal 4 11 4 6 5 2" xfId="63094"/>
    <cellStyle name="Normal 4 11 4 6 6" xfId="63095"/>
    <cellStyle name="Normal 4 11 4 7" xfId="4954"/>
    <cellStyle name="Normal 4 11 4 7 2" xfId="63096"/>
    <cellStyle name="Normal 4 11 4 7 2 2" xfId="63097"/>
    <cellStyle name="Normal 4 11 4 7 3" xfId="63098"/>
    <cellStyle name="Normal 4 11 4 7 3 2" xfId="63099"/>
    <cellStyle name="Normal 4 11 4 7 4" xfId="63100"/>
    <cellStyle name="Normal 4 11 4 7 4 2" xfId="63101"/>
    <cellStyle name="Normal 4 11 4 7 5" xfId="63102"/>
    <cellStyle name="Normal 4 11 4 7 5 2" xfId="63103"/>
    <cellStyle name="Normal 4 11 4 7 6" xfId="63104"/>
    <cellStyle name="Normal 4 11 4 8" xfId="4955"/>
    <cellStyle name="Normal 4 11 4 8 2" xfId="63105"/>
    <cellStyle name="Normal 4 11 4 9" xfId="4956"/>
    <cellStyle name="Normal 4 11 4 9 2" xfId="63106"/>
    <cellStyle name="Normal 4 11 5" xfId="4957"/>
    <cellStyle name="Normal 4 11 5 10" xfId="4958"/>
    <cellStyle name="Normal 4 11 5 11" xfId="4959"/>
    <cellStyle name="Normal 4 11 5 12" xfId="4960"/>
    <cellStyle name="Normal 4 11 5 13" xfId="4961"/>
    <cellStyle name="Normal 4 11 5 14" xfId="4962"/>
    <cellStyle name="Normal 4 11 5 15" xfId="4963"/>
    <cellStyle name="Normal 4 11 5 16" xfId="4964"/>
    <cellStyle name="Normal 4 11 5 17" xfId="4965"/>
    <cellStyle name="Normal 4 11 5 18" xfId="4966"/>
    <cellStyle name="Normal 4 11 5 19" xfId="4967"/>
    <cellStyle name="Normal 4 11 5 2" xfId="4968"/>
    <cellStyle name="Normal 4 11 5 2 2" xfId="63107"/>
    <cellStyle name="Normal 4 11 5 2 2 2" xfId="63108"/>
    <cellStyle name="Normal 4 11 5 2 3" xfId="63109"/>
    <cellStyle name="Normal 4 11 5 2 3 2" xfId="63110"/>
    <cellStyle name="Normal 4 11 5 2 4" xfId="63111"/>
    <cellStyle name="Normal 4 11 5 2 4 2" xfId="63112"/>
    <cellStyle name="Normal 4 11 5 2 5" xfId="63113"/>
    <cellStyle name="Normal 4 11 5 2 5 2" xfId="63114"/>
    <cellStyle name="Normal 4 11 5 2 6" xfId="63115"/>
    <cellStyle name="Normal 4 11 5 3" xfId="4969"/>
    <cellStyle name="Normal 4 11 5 3 2" xfId="63116"/>
    <cellStyle name="Normal 4 11 5 4" xfId="4970"/>
    <cellStyle name="Normal 4 11 5 4 2" xfId="63117"/>
    <cellStyle name="Normal 4 11 5 5" xfId="4971"/>
    <cellStyle name="Normal 4 11 5 5 2" xfId="63118"/>
    <cellStyle name="Normal 4 11 5 6" xfId="4972"/>
    <cellStyle name="Normal 4 11 5 6 2" xfId="63119"/>
    <cellStyle name="Normal 4 11 5 7" xfId="4973"/>
    <cellStyle name="Normal 4 11 5 8" xfId="4974"/>
    <cellStyle name="Normal 4 11 5 9" xfId="4975"/>
    <cellStyle name="Normal 4 11 6" xfId="4976"/>
    <cellStyle name="Normal 4 11 6 10" xfId="4977"/>
    <cellStyle name="Normal 4 11 6 11" xfId="4978"/>
    <cellStyle name="Normal 4 11 6 12" xfId="4979"/>
    <cellStyle name="Normal 4 11 6 13" xfId="4980"/>
    <cellStyle name="Normal 4 11 6 14" xfId="4981"/>
    <cellStyle name="Normal 4 11 6 15" xfId="4982"/>
    <cellStyle name="Normal 4 11 6 16" xfId="4983"/>
    <cellStyle name="Normal 4 11 6 17" xfId="4984"/>
    <cellStyle name="Normal 4 11 6 18" xfId="4985"/>
    <cellStyle name="Normal 4 11 6 19" xfId="4986"/>
    <cellStyle name="Normal 4 11 6 2" xfId="4987"/>
    <cellStyle name="Normal 4 11 6 2 2" xfId="63120"/>
    <cellStyle name="Normal 4 11 6 2 2 2" xfId="63121"/>
    <cellStyle name="Normal 4 11 6 2 3" xfId="63122"/>
    <cellStyle name="Normal 4 11 6 2 3 2" xfId="63123"/>
    <cellStyle name="Normal 4 11 6 2 4" xfId="63124"/>
    <cellStyle name="Normal 4 11 6 2 4 2" xfId="63125"/>
    <cellStyle name="Normal 4 11 6 2 5" xfId="63126"/>
    <cellStyle name="Normal 4 11 6 2 5 2" xfId="63127"/>
    <cellStyle name="Normal 4 11 6 2 6" xfId="63128"/>
    <cellStyle name="Normal 4 11 6 3" xfId="4988"/>
    <cellStyle name="Normal 4 11 6 3 2" xfId="63129"/>
    <cellStyle name="Normal 4 11 6 4" xfId="4989"/>
    <cellStyle name="Normal 4 11 6 4 2" xfId="63130"/>
    <cellStyle name="Normal 4 11 6 5" xfId="4990"/>
    <cellStyle name="Normal 4 11 6 5 2" xfId="63131"/>
    <cellStyle name="Normal 4 11 6 6" xfId="4991"/>
    <cellStyle name="Normal 4 11 6 6 2" xfId="63132"/>
    <cellStyle name="Normal 4 11 6 7" xfId="4992"/>
    <cellStyle name="Normal 4 11 6 8" xfId="4993"/>
    <cellStyle name="Normal 4 11 6 9" xfId="4994"/>
    <cellStyle name="Normal 4 11 7" xfId="4995"/>
    <cellStyle name="Normal 4 11 7 10" xfId="4996"/>
    <cellStyle name="Normal 4 11 7 11" xfId="4997"/>
    <cellStyle name="Normal 4 11 7 12" xfId="4998"/>
    <cellStyle name="Normal 4 11 7 13" xfId="4999"/>
    <cellStyle name="Normal 4 11 7 14" xfId="5000"/>
    <cellStyle name="Normal 4 11 7 15" xfId="5001"/>
    <cellStyle name="Normal 4 11 7 16" xfId="5002"/>
    <cellStyle name="Normal 4 11 7 17" xfId="5003"/>
    <cellStyle name="Normal 4 11 7 18" xfId="5004"/>
    <cellStyle name="Normal 4 11 7 19" xfId="5005"/>
    <cellStyle name="Normal 4 11 7 2" xfId="5006"/>
    <cellStyle name="Normal 4 11 7 2 2" xfId="63133"/>
    <cellStyle name="Normal 4 11 7 3" xfId="5007"/>
    <cellStyle name="Normal 4 11 7 3 2" xfId="63134"/>
    <cellStyle name="Normal 4 11 7 4" xfId="5008"/>
    <cellStyle name="Normal 4 11 7 4 2" xfId="63135"/>
    <cellStyle name="Normal 4 11 7 5" xfId="5009"/>
    <cellStyle name="Normal 4 11 7 5 2" xfId="63136"/>
    <cellStyle name="Normal 4 11 7 6" xfId="5010"/>
    <cellStyle name="Normal 4 11 7 7" xfId="5011"/>
    <cellStyle name="Normal 4 11 7 8" xfId="5012"/>
    <cellStyle name="Normal 4 11 7 9" xfId="5013"/>
    <cellStyle name="Normal 4 11 8" xfId="5014"/>
    <cellStyle name="Normal 4 11 8 2" xfId="5015"/>
    <cellStyle name="Normal 4 11 8 2 2" xfId="63137"/>
    <cellStyle name="Normal 4 11 8 3" xfId="63138"/>
    <cellStyle name="Normal 4 11 8 3 2" xfId="63139"/>
    <cellStyle name="Normal 4 11 8 4" xfId="63140"/>
    <cellStyle name="Normal 4 11 8 4 2" xfId="63141"/>
    <cellStyle name="Normal 4 11 8 5" xfId="63142"/>
    <cellStyle name="Normal 4 11 8 5 2" xfId="63143"/>
    <cellStyle name="Normal 4 11 8 6" xfId="63144"/>
    <cellStyle name="Normal 4 11 9" xfId="5016"/>
    <cellStyle name="Normal 4 11 9 2" xfId="5017"/>
    <cellStyle name="Normal 4 11 9 2 2" xfId="63145"/>
    <cellStyle name="Normal 4 11 9 3" xfId="63146"/>
    <cellStyle name="Normal 4 11 9 3 2" xfId="63147"/>
    <cellStyle name="Normal 4 11 9 4" xfId="63148"/>
    <cellStyle name="Normal 4 11 9 4 2" xfId="63149"/>
    <cellStyle name="Normal 4 11 9 5" xfId="63150"/>
    <cellStyle name="Normal 4 11 9 5 2" xfId="63151"/>
    <cellStyle name="Normal 4 11 9 6" xfId="63152"/>
    <cellStyle name="Normal 4 12" xfId="5018"/>
    <cellStyle name="Normal 4 12 10" xfId="5019"/>
    <cellStyle name="Normal 4 12 10 2" xfId="5020"/>
    <cellStyle name="Normal 4 12 11" xfId="5021"/>
    <cellStyle name="Normal 4 12 12" xfId="5022"/>
    <cellStyle name="Normal 4 12 13" xfId="5023"/>
    <cellStyle name="Normal 4 12 14" xfId="5024"/>
    <cellStyle name="Normal 4 12 15" xfId="5025"/>
    <cellStyle name="Normal 4 12 16" xfId="5026"/>
    <cellStyle name="Normal 4 12 17" xfId="5027"/>
    <cellStyle name="Normal 4 12 18" xfId="5028"/>
    <cellStyle name="Normal 4 12 19" xfId="5029"/>
    <cellStyle name="Normal 4 12 2" xfId="5030"/>
    <cellStyle name="Normal 4 12 2 10" xfId="5031"/>
    <cellStyle name="Normal 4 12 2 10 2" xfId="63153"/>
    <cellStyle name="Normal 4 12 2 10 2 2" xfId="63154"/>
    <cellStyle name="Normal 4 12 2 10 3" xfId="63155"/>
    <cellStyle name="Normal 4 12 2 10 3 2" xfId="63156"/>
    <cellStyle name="Normal 4 12 2 10 4" xfId="63157"/>
    <cellStyle name="Normal 4 12 2 10 4 2" xfId="63158"/>
    <cellStyle name="Normal 4 12 2 10 5" xfId="63159"/>
    <cellStyle name="Normal 4 12 2 10 5 2" xfId="63160"/>
    <cellStyle name="Normal 4 12 2 10 6" xfId="63161"/>
    <cellStyle name="Normal 4 12 2 11" xfId="5032"/>
    <cellStyle name="Normal 4 12 2 11 2" xfId="63162"/>
    <cellStyle name="Normal 4 12 2 11 2 2" xfId="63163"/>
    <cellStyle name="Normal 4 12 2 11 3" xfId="63164"/>
    <cellStyle name="Normal 4 12 2 11 3 2" xfId="63165"/>
    <cellStyle name="Normal 4 12 2 11 4" xfId="63166"/>
    <cellStyle name="Normal 4 12 2 11 4 2" xfId="63167"/>
    <cellStyle name="Normal 4 12 2 11 5" xfId="63168"/>
    <cellStyle name="Normal 4 12 2 11 5 2" xfId="63169"/>
    <cellStyle name="Normal 4 12 2 11 6" xfId="63170"/>
    <cellStyle name="Normal 4 12 2 12" xfId="5033"/>
    <cellStyle name="Normal 4 12 2 12 2" xfId="63171"/>
    <cellStyle name="Normal 4 12 2 12 2 2" xfId="63172"/>
    <cellStyle name="Normal 4 12 2 12 3" xfId="63173"/>
    <cellStyle name="Normal 4 12 2 12 3 2" xfId="63174"/>
    <cellStyle name="Normal 4 12 2 12 4" xfId="63175"/>
    <cellStyle name="Normal 4 12 2 12 4 2" xfId="63176"/>
    <cellStyle name="Normal 4 12 2 12 5" xfId="63177"/>
    <cellStyle name="Normal 4 12 2 12 5 2" xfId="63178"/>
    <cellStyle name="Normal 4 12 2 12 6" xfId="63179"/>
    <cellStyle name="Normal 4 12 2 13" xfId="5034"/>
    <cellStyle name="Normal 4 12 2 13 2" xfId="63180"/>
    <cellStyle name="Normal 4 12 2 13 2 2" xfId="63181"/>
    <cellStyle name="Normal 4 12 2 13 3" xfId="63182"/>
    <cellStyle name="Normal 4 12 2 13 3 2" xfId="63183"/>
    <cellStyle name="Normal 4 12 2 13 4" xfId="63184"/>
    <cellStyle name="Normal 4 12 2 13 4 2" xfId="63185"/>
    <cellStyle name="Normal 4 12 2 13 5" xfId="63186"/>
    <cellStyle name="Normal 4 12 2 13 5 2" xfId="63187"/>
    <cellStyle name="Normal 4 12 2 13 6" xfId="63188"/>
    <cellStyle name="Normal 4 12 2 14" xfId="5035"/>
    <cellStyle name="Normal 4 12 2 14 2" xfId="63189"/>
    <cellStyle name="Normal 4 12 2 14 2 2" xfId="63190"/>
    <cellStyle name="Normal 4 12 2 14 3" xfId="63191"/>
    <cellStyle name="Normal 4 12 2 14 3 2" xfId="63192"/>
    <cellStyle name="Normal 4 12 2 14 4" xfId="63193"/>
    <cellStyle name="Normal 4 12 2 14 4 2" xfId="63194"/>
    <cellStyle name="Normal 4 12 2 14 5" xfId="63195"/>
    <cellStyle name="Normal 4 12 2 14 5 2" xfId="63196"/>
    <cellStyle name="Normal 4 12 2 14 6" xfId="63197"/>
    <cellStyle name="Normal 4 12 2 15" xfId="5036"/>
    <cellStyle name="Normal 4 12 2 15 2" xfId="63198"/>
    <cellStyle name="Normal 4 12 2 15 2 2" xfId="63199"/>
    <cellStyle name="Normal 4 12 2 15 3" xfId="63200"/>
    <cellStyle name="Normal 4 12 2 15 3 2" xfId="63201"/>
    <cellStyle name="Normal 4 12 2 15 4" xfId="63202"/>
    <cellStyle name="Normal 4 12 2 15 4 2" xfId="63203"/>
    <cellStyle name="Normal 4 12 2 15 5" xfId="63204"/>
    <cellStyle name="Normal 4 12 2 15 5 2" xfId="63205"/>
    <cellStyle name="Normal 4 12 2 15 6" xfId="63206"/>
    <cellStyle name="Normal 4 12 2 16" xfId="5037"/>
    <cellStyle name="Normal 4 12 2 16 2" xfId="63207"/>
    <cellStyle name="Normal 4 12 2 16 2 2" xfId="63208"/>
    <cellStyle name="Normal 4 12 2 16 3" xfId="63209"/>
    <cellStyle name="Normal 4 12 2 16 3 2" xfId="63210"/>
    <cellStyle name="Normal 4 12 2 16 4" xfId="63211"/>
    <cellStyle name="Normal 4 12 2 16 4 2" xfId="63212"/>
    <cellStyle name="Normal 4 12 2 16 5" xfId="63213"/>
    <cellStyle name="Normal 4 12 2 16 5 2" xfId="63214"/>
    <cellStyle name="Normal 4 12 2 16 6" xfId="63215"/>
    <cellStyle name="Normal 4 12 2 17" xfId="5038"/>
    <cellStyle name="Normal 4 12 2 17 2" xfId="63216"/>
    <cellStyle name="Normal 4 12 2 18" xfId="5039"/>
    <cellStyle name="Normal 4 12 2 18 2" xfId="63217"/>
    <cellStyle name="Normal 4 12 2 19" xfId="5040"/>
    <cellStyle name="Normal 4 12 2 19 2" xfId="63218"/>
    <cellStyle name="Normal 4 12 2 2" xfId="5041"/>
    <cellStyle name="Normal 4 12 2 20" xfId="63219"/>
    <cellStyle name="Normal 4 12 2 20 2" xfId="63220"/>
    <cellStyle name="Normal 4 12 2 21" xfId="63221"/>
    <cellStyle name="Normal 4 12 2 3" xfId="5042"/>
    <cellStyle name="Normal 4 12 2 3 2" xfId="63222"/>
    <cellStyle name="Normal 4 12 2 3 2 2" xfId="63223"/>
    <cellStyle name="Normal 4 12 2 3 3" xfId="63224"/>
    <cellStyle name="Normal 4 12 2 3 3 2" xfId="63225"/>
    <cellStyle name="Normal 4 12 2 3 4" xfId="63226"/>
    <cellStyle name="Normal 4 12 2 3 4 2" xfId="63227"/>
    <cellStyle name="Normal 4 12 2 3 5" xfId="63228"/>
    <cellStyle name="Normal 4 12 2 3 5 2" xfId="63229"/>
    <cellStyle name="Normal 4 12 2 3 6" xfId="63230"/>
    <cellStyle name="Normal 4 12 2 4" xfId="5043"/>
    <cellStyle name="Normal 4 12 2 4 2" xfId="63231"/>
    <cellStyle name="Normal 4 12 2 4 2 2" xfId="63232"/>
    <cellStyle name="Normal 4 12 2 4 3" xfId="63233"/>
    <cellStyle name="Normal 4 12 2 4 3 2" xfId="63234"/>
    <cellStyle name="Normal 4 12 2 4 4" xfId="63235"/>
    <cellStyle name="Normal 4 12 2 4 4 2" xfId="63236"/>
    <cellStyle name="Normal 4 12 2 4 5" xfId="63237"/>
    <cellStyle name="Normal 4 12 2 4 5 2" xfId="63238"/>
    <cellStyle name="Normal 4 12 2 4 6" xfId="63239"/>
    <cellStyle name="Normal 4 12 2 5" xfId="5044"/>
    <cellStyle name="Normal 4 12 2 5 2" xfId="63240"/>
    <cellStyle name="Normal 4 12 2 5 2 2" xfId="63241"/>
    <cellStyle name="Normal 4 12 2 5 3" xfId="63242"/>
    <cellStyle name="Normal 4 12 2 5 3 2" xfId="63243"/>
    <cellStyle name="Normal 4 12 2 5 4" xfId="63244"/>
    <cellStyle name="Normal 4 12 2 5 4 2" xfId="63245"/>
    <cellStyle name="Normal 4 12 2 5 5" xfId="63246"/>
    <cellStyle name="Normal 4 12 2 5 5 2" xfId="63247"/>
    <cellStyle name="Normal 4 12 2 5 6" xfId="63248"/>
    <cellStyle name="Normal 4 12 2 6" xfId="5045"/>
    <cellStyle name="Normal 4 12 2 6 2" xfId="63249"/>
    <cellStyle name="Normal 4 12 2 6 2 2" xfId="63250"/>
    <cellStyle name="Normal 4 12 2 6 3" xfId="63251"/>
    <cellStyle name="Normal 4 12 2 6 3 2" xfId="63252"/>
    <cellStyle name="Normal 4 12 2 6 4" xfId="63253"/>
    <cellStyle name="Normal 4 12 2 6 4 2" xfId="63254"/>
    <cellStyle name="Normal 4 12 2 6 5" xfId="63255"/>
    <cellStyle name="Normal 4 12 2 6 5 2" xfId="63256"/>
    <cellStyle name="Normal 4 12 2 6 6" xfId="63257"/>
    <cellStyle name="Normal 4 12 2 7" xfId="5046"/>
    <cellStyle name="Normal 4 12 2 7 2" xfId="63258"/>
    <cellStyle name="Normal 4 12 2 7 2 2" xfId="63259"/>
    <cellStyle name="Normal 4 12 2 7 3" xfId="63260"/>
    <cellStyle name="Normal 4 12 2 7 3 2" xfId="63261"/>
    <cellStyle name="Normal 4 12 2 7 4" xfId="63262"/>
    <cellStyle name="Normal 4 12 2 7 4 2" xfId="63263"/>
    <cellStyle name="Normal 4 12 2 7 5" xfId="63264"/>
    <cellStyle name="Normal 4 12 2 7 5 2" xfId="63265"/>
    <cellStyle name="Normal 4 12 2 7 6" xfId="63266"/>
    <cellStyle name="Normal 4 12 2 8" xfId="5047"/>
    <cellStyle name="Normal 4 12 2 8 2" xfId="63267"/>
    <cellStyle name="Normal 4 12 2 8 2 2" xfId="63268"/>
    <cellStyle name="Normal 4 12 2 8 3" xfId="63269"/>
    <cellStyle name="Normal 4 12 2 8 3 2" xfId="63270"/>
    <cellStyle name="Normal 4 12 2 8 4" xfId="63271"/>
    <cellStyle name="Normal 4 12 2 8 4 2" xfId="63272"/>
    <cellStyle name="Normal 4 12 2 8 5" xfId="63273"/>
    <cellStyle name="Normal 4 12 2 8 5 2" xfId="63274"/>
    <cellStyle name="Normal 4 12 2 8 6" xfId="63275"/>
    <cellStyle name="Normal 4 12 2 9" xfId="5048"/>
    <cellStyle name="Normal 4 12 2 9 2" xfId="63276"/>
    <cellStyle name="Normal 4 12 2 9 2 2" xfId="63277"/>
    <cellStyle name="Normal 4 12 2 9 3" xfId="63278"/>
    <cellStyle name="Normal 4 12 2 9 3 2" xfId="63279"/>
    <cellStyle name="Normal 4 12 2 9 4" xfId="63280"/>
    <cellStyle name="Normal 4 12 2 9 4 2" xfId="63281"/>
    <cellStyle name="Normal 4 12 2 9 5" xfId="63282"/>
    <cellStyle name="Normal 4 12 2 9 5 2" xfId="63283"/>
    <cellStyle name="Normal 4 12 2 9 6" xfId="63284"/>
    <cellStyle name="Normal 4 12 20" xfId="5049"/>
    <cellStyle name="Normal 4 12 21" xfId="5050"/>
    <cellStyle name="Normal 4 12 22" xfId="5051"/>
    <cellStyle name="Normal 4 12 23" xfId="5052"/>
    <cellStyle name="Normal 4 12 24" xfId="5053"/>
    <cellStyle name="Normal 4 12 25" xfId="5054"/>
    <cellStyle name="Normal 4 12 3" xfId="5055"/>
    <cellStyle name="Normal 4 12 3 10" xfId="5056"/>
    <cellStyle name="Normal 4 12 3 11" xfId="5057"/>
    <cellStyle name="Normal 4 12 3 12" xfId="5058"/>
    <cellStyle name="Normal 4 12 3 13" xfId="5059"/>
    <cellStyle name="Normal 4 12 3 14" xfId="5060"/>
    <cellStyle name="Normal 4 12 3 15" xfId="5061"/>
    <cellStyle name="Normal 4 12 3 16" xfId="5062"/>
    <cellStyle name="Normal 4 12 3 17" xfId="5063"/>
    <cellStyle name="Normal 4 12 3 18" xfId="5064"/>
    <cellStyle name="Normal 4 12 3 19" xfId="5065"/>
    <cellStyle name="Normal 4 12 3 2" xfId="5066"/>
    <cellStyle name="Normal 4 12 3 3" xfId="5067"/>
    <cellStyle name="Normal 4 12 3 4" xfId="5068"/>
    <cellStyle name="Normal 4 12 3 5" xfId="5069"/>
    <cellStyle name="Normal 4 12 3 6" xfId="5070"/>
    <cellStyle name="Normal 4 12 3 7" xfId="5071"/>
    <cellStyle name="Normal 4 12 3 8" xfId="5072"/>
    <cellStyle name="Normal 4 12 3 9" xfId="5073"/>
    <cellStyle name="Normal 4 12 4" xfId="5074"/>
    <cellStyle name="Normal 4 12 4 10" xfId="5075"/>
    <cellStyle name="Normal 4 12 4 11" xfId="5076"/>
    <cellStyle name="Normal 4 12 4 12" xfId="5077"/>
    <cellStyle name="Normal 4 12 4 13" xfId="5078"/>
    <cellStyle name="Normal 4 12 4 14" xfId="5079"/>
    <cellStyle name="Normal 4 12 4 15" xfId="5080"/>
    <cellStyle name="Normal 4 12 4 16" xfId="5081"/>
    <cellStyle name="Normal 4 12 4 17" xfId="5082"/>
    <cellStyle name="Normal 4 12 4 18" xfId="5083"/>
    <cellStyle name="Normal 4 12 4 19" xfId="5084"/>
    <cellStyle name="Normal 4 12 4 2" xfId="5085"/>
    <cellStyle name="Normal 4 12 4 3" xfId="5086"/>
    <cellStyle name="Normal 4 12 4 4" xfId="5087"/>
    <cellStyle name="Normal 4 12 4 5" xfId="5088"/>
    <cellStyle name="Normal 4 12 4 6" xfId="5089"/>
    <cellStyle name="Normal 4 12 4 7" xfId="5090"/>
    <cellStyle name="Normal 4 12 4 8" xfId="5091"/>
    <cellStyle name="Normal 4 12 4 9" xfId="5092"/>
    <cellStyle name="Normal 4 12 5" xfId="5093"/>
    <cellStyle name="Normal 4 12 5 10" xfId="5094"/>
    <cellStyle name="Normal 4 12 5 11" xfId="5095"/>
    <cellStyle name="Normal 4 12 5 12" xfId="5096"/>
    <cellStyle name="Normal 4 12 5 13" xfId="5097"/>
    <cellStyle name="Normal 4 12 5 14" xfId="5098"/>
    <cellStyle name="Normal 4 12 5 15" xfId="5099"/>
    <cellStyle name="Normal 4 12 5 16" xfId="5100"/>
    <cellStyle name="Normal 4 12 5 17" xfId="5101"/>
    <cellStyle name="Normal 4 12 5 18" xfId="5102"/>
    <cellStyle name="Normal 4 12 5 19" xfId="5103"/>
    <cellStyle name="Normal 4 12 5 2" xfId="5104"/>
    <cellStyle name="Normal 4 12 5 3" xfId="5105"/>
    <cellStyle name="Normal 4 12 5 4" xfId="5106"/>
    <cellStyle name="Normal 4 12 5 5" xfId="5107"/>
    <cellStyle name="Normal 4 12 5 6" xfId="5108"/>
    <cellStyle name="Normal 4 12 5 7" xfId="5109"/>
    <cellStyle name="Normal 4 12 5 8" xfId="5110"/>
    <cellStyle name="Normal 4 12 5 9" xfId="5111"/>
    <cellStyle name="Normal 4 12 6" xfId="5112"/>
    <cellStyle name="Normal 4 12 6 10" xfId="5113"/>
    <cellStyle name="Normal 4 12 6 11" xfId="5114"/>
    <cellStyle name="Normal 4 12 6 12" xfId="5115"/>
    <cellStyle name="Normal 4 12 6 13" xfId="5116"/>
    <cellStyle name="Normal 4 12 6 14" xfId="5117"/>
    <cellStyle name="Normal 4 12 6 15" xfId="5118"/>
    <cellStyle name="Normal 4 12 6 16" xfId="5119"/>
    <cellStyle name="Normal 4 12 6 17" xfId="5120"/>
    <cellStyle name="Normal 4 12 6 18" xfId="5121"/>
    <cellStyle name="Normal 4 12 6 19" xfId="5122"/>
    <cellStyle name="Normal 4 12 6 2" xfId="5123"/>
    <cellStyle name="Normal 4 12 6 3" xfId="5124"/>
    <cellStyle name="Normal 4 12 6 4" xfId="5125"/>
    <cellStyle name="Normal 4 12 6 5" xfId="5126"/>
    <cellStyle name="Normal 4 12 6 6" xfId="5127"/>
    <cellStyle name="Normal 4 12 6 7" xfId="5128"/>
    <cellStyle name="Normal 4 12 6 8" xfId="5129"/>
    <cellStyle name="Normal 4 12 6 9" xfId="5130"/>
    <cellStyle name="Normal 4 12 7" xfId="5131"/>
    <cellStyle name="Normal 4 12 7 10" xfId="5132"/>
    <cellStyle name="Normal 4 12 7 11" xfId="5133"/>
    <cellStyle name="Normal 4 12 7 12" xfId="5134"/>
    <cellStyle name="Normal 4 12 7 13" xfId="5135"/>
    <cellStyle name="Normal 4 12 7 14" xfId="5136"/>
    <cellStyle name="Normal 4 12 7 15" xfId="5137"/>
    <cellStyle name="Normal 4 12 7 16" xfId="5138"/>
    <cellStyle name="Normal 4 12 7 17" xfId="5139"/>
    <cellStyle name="Normal 4 12 7 18" xfId="5140"/>
    <cellStyle name="Normal 4 12 7 19" xfId="5141"/>
    <cellStyle name="Normal 4 12 7 2" xfId="5142"/>
    <cellStyle name="Normal 4 12 7 3" xfId="5143"/>
    <cellStyle name="Normal 4 12 7 4" xfId="5144"/>
    <cellStyle name="Normal 4 12 7 5" xfId="5145"/>
    <cellStyle name="Normal 4 12 7 6" xfId="5146"/>
    <cellStyle name="Normal 4 12 7 7" xfId="5147"/>
    <cellStyle name="Normal 4 12 7 8" xfId="5148"/>
    <cellStyle name="Normal 4 12 7 9" xfId="5149"/>
    <cellStyle name="Normal 4 12 8" xfId="5150"/>
    <cellStyle name="Normal 4 12 8 2" xfId="5151"/>
    <cellStyle name="Normal 4 12 9" xfId="5152"/>
    <cellStyle name="Normal 4 12 9 2" xfId="5153"/>
    <cellStyle name="Normal 4 13" xfId="5154"/>
    <cellStyle name="Normal 4 13 10" xfId="5155"/>
    <cellStyle name="Normal 4 13 10 2" xfId="5156"/>
    <cellStyle name="Normal 4 13 11" xfId="5157"/>
    <cellStyle name="Normal 4 13 12" xfId="5158"/>
    <cellStyle name="Normal 4 13 13" xfId="5159"/>
    <cellStyle name="Normal 4 13 14" xfId="5160"/>
    <cellStyle name="Normal 4 13 15" xfId="5161"/>
    <cellStyle name="Normal 4 13 16" xfId="5162"/>
    <cellStyle name="Normal 4 13 17" xfId="5163"/>
    <cellStyle name="Normal 4 13 18" xfId="5164"/>
    <cellStyle name="Normal 4 13 19" xfId="5165"/>
    <cellStyle name="Normal 4 13 2" xfId="5166"/>
    <cellStyle name="Normal 4 13 2 10" xfId="5167"/>
    <cellStyle name="Normal 4 13 2 11" xfId="5168"/>
    <cellStyle name="Normal 4 13 2 12" xfId="5169"/>
    <cellStyle name="Normal 4 13 2 13" xfId="5170"/>
    <cellStyle name="Normal 4 13 2 14" xfId="5171"/>
    <cellStyle name="Normal 4 13 2 15" xfId="5172"/>
    <cellStyle name="Normal 4 13 2 16" xfId="5173"/>
    <cellStyle name="Normal 4 13 2 17" xfId="5174"/>
    <cellStyle name="Normal 4 13 2 18" xfId="5175"/>
    <cellStyle name="Normal 4 13 2 19" xfId="5176"/>
    <cellStyle name="Normal 4 13 2 2" xfId="5177"/>
    <cellStyle name="Normal 4 13 2 3" xfId="5178"/>
    <cellStyle name="Normal 4 13 2 4" xfId="5179"/>
    <cellStyle name="Normal 4 13 2 5" xfId="5180"/>
    <cellStyle name="Normal 4 13 2 6" xfId="5181"/>
    <cellStyle name="Normal 4 13 2 7" xfId="5182"/>
    <cellStyle name="Normal 4 13 2 8" xfId="5183"/>
    <cellStyle name="Normal 4 13 2 9" xfId="5184"/>
    <cellStyle name="Normal 4 13 20" xfId="5185"/>
    <cellStyle name="Normal 4 13 21" xfId="5186"/>
    <cellStyle name="Normal 4 13 22" xfId="5187"/>
    <cellStyle name="Normal 4 13 23" xfId="5188"/>
    <cellStyle name="Normal 4 13 24" xfId="5189"/>
    <cellStyle name="Normal 4 13 25" xfId="5190"/>
    <cellStyle name="Normal 4 13 3" xfId="5191"/>
    <cellStyle name="Normal 4 13 3 10" xfId="5192"/>
    <cellStyle name="Normal 4 13 3 11" xfId="5193"/>
    <cellStyle name="Normal 4 13 3 12" xfId="5194"/>
    <cellStyle name="Normal 4 13 3 13" xfId="5195"/>
    <cellStyle name="Normal 4 13 3 14" xfId="5196"/>
    <cellStyle name="Normal 4 13 3 15" xfId="5197"/>
    <cellStyle name="Normal 4 13 3 16" xfId="5198"/>
    <cellStyle name="Normal 4 13 3 17" xfId="5199"/>
    <cellStyle name="Normal 4 13 3 18" xfId="5200"/>
    <cellStyle name="Normal 4 13 3 19" xfId="5201"/>
    <cellStyle name="Normal 4 13 3 2" xfId="5202"/>
    <cellStyle name="Normal 4 13 3 3" xfId="5203"/>
    <cellStyle name="Normal 4 13 3 4" xfId="5204"/>
    <cellStyle name="Normal 4 13 3 5" xfId="5205"/>
    <cellStyle name="Normal 4 13 3 6" xfId="5206"/>
    <cellStyle name="Normal 4 13 3 7" xfId="5207"/>
    <cellStyle name="Normal 4 13 3 8" xfId="5208"/>
    <cellStyle name="Normal 4 13 3 9" xfId="5209"/>
    <cellStyle name="Normal 4 13 4" xfId="5210"/>
    <cellStyle name="Normal 4 13 4 10" xfId="5211"/>
    <cellStyle name="Normal 4 13 4 11" xfId="5212"/>
    <cellStyle name="Normal 4 13 4 12" xfId="5213"/>
    <cellStyle name="Normal 4 13 4 13" xfId="5214"/>
    <cellStyle name="Normal 4 13 4 14" xfId="5215"/>
    <cellStyle name="Normal 4 13 4 15" xfId="5216"/>
    <cellStyle name="Normal 4 13 4 16" xfId="5217"/>
    <cellStyle name="Normal 4 13 4 17" xfId="5218"/>
    <cellStyle name="Normal 4 13 4 18" xfId="5219"/>
    <cellStyle name="Normal 4 13 4 19" xfId="5220"/>
    <cellStyle name="Normal 4 13 4 2" xfId="5221"/>
    <cellStyle name="Normal 4 13 4 3" xfId="5222"/>
    <cellStyle name="Normal 4 13 4 4" xfId="5223"/>
    <cellStyle name="Normal 4 13 4 5" xfId="5224"/>
    <cellStyle name="Normal 4 13 4 6" xfId="5225"/>
    <cellStyle name="Normal 4 13 4 7" xfId="5226"/>
    <cellStyle name="Normal 4 13 4 8" xfId="5227"/>
    <cellStyle name="Normal 4 13 4 9" xfId="5228"/>
    <cellStyle name="Normal 4 13 5" xfId="5229"/>
    <cellStyle name="Normal 4 13 5 10" xfId="5230"/>
    <cellStyle name="Normal 4 13 5 11" xfId="5231"/>
    <cellStyle name="Normal 4 13 5 12" xfId="5232"/>
    <cellStyle name="Normal 4 13 5 13" xfId="5233"/>
    <cellStyle name="Normal 4 13 5 14" xfId="5234"/>
    <cellStyle name="Normal 4 13 5 15" xfId="5235"/>
    <cellStyle name="Normal 4 13 5 16" xfId="5236"/>
    <cellStyle name="Normal 4 13 5 17" xfId="5237"/>
    <cellStyle name="Normal 4 13 5 18" xfId="5238"/>
    <cellStyle name="Normal 4 13 5 19" xfId="5239"/>
    <cellStyle name="Normal 4 13 5 2" xfId="5240"/>
    <cellStyle name="Normal 4 13 5 3" xfId="5241"/>
    <cellStyle name="Normal 4 13 5 4" xfId="5242"/>
    <cellStyle name="Normal 4 13 5 5" xfId="5243"/>
    <cellStyle name="Normal 4 13 5 6" xfId="5244"/>
    <cellStyle name="Normal 4 13 5 7" xfId="5245"/>
    <cellStyle name="Normal 4 13 5 8" xfId="5246"/>
    <cellStyle name="Normal 4 13 5 9" xfId="5247"/>
    <cellStyle name="Normal 4 13 6" xfId="5248"/>
    <cellStyle name="Normal 4 13 6 10" xfId="5249"/>
    <cellStyle name="Normal 4 13 6 11" xfId="5250"/>
    <cellStyle name="Normal 4 13 6 12" xfId="5251"/>
    <cellStyle name="Normal 4 13 6 13" xfId="5252"/>
    <cellStyle name="Normal 4 13 6 14" xfId="5253"/>
    <cellStyle name="Normal 4 13 6 15" xfId="5254"/>
    <cellStyle name="Normal 4 13 6 16" xfId="5255"/>
    <cellStyle name="Normal 4 13 6 17" xfId="5256"/>
    <cellStyle name="Normal 4 13 6 18" xfId="5257"/>
    <cellStyle name="Normal 4 13 6 19" xfId="5258"/>
    <cellStyle name="Normal 4 13 6 2" xfId="5259"/>
    <cellStyle name="Normal 4 13 6 3" xfId="5260"/>
    <cellStyle name="Normal 4 13 6 4" xfId="5261"/>
    <cellStyle name="Normal 4 13 6 5" xfId="5262"/>
    <cellStyle name="Normal 4 13 6 6" xfId="5263"/>
    <cellStyle name="Normal 4 13 6 7" xfId="5264"/>
    <cellStyle name="Normal 4 13 6 8" xfId="5265"/>
    <cellStyle name="Normal 4 13 6 9" xfId="5266"/>
    <cellStyle name="Normal 4 13 7" xfId="5267"/>
    <cellStyle name="Normal 4 13 7 10" xfId="5268"/>
    <cellStyle name="Normal 4 13 7 11" xfId="5269"/>
    <cellStyle name="Normal 4 13 7 12" xfId="5270"/>
    <cellStyle name="Normal 4 13 7 13" xfId="5271"/>
    <cellStyle name="Normal 4 13 7 14" xfId="5272"/>
    <cellStyle name="Normal 4 13 7 15" xfId="5273"/>
    <cellStyle name="Normal 4 13 7 16" xfId="5274"/>
    <cellStyle name="Normal 4 13 7 17" xfId="5275"/>
    <cellStyle name="Normal 4 13 7 18" xfId="5276"/>
    <cellStyle name="Normal 4 13 7 19" xfId="5277"/>
    <cellStyle name="Normal 4 13 7 2" xfId="5278"/>
    <cellStyle name="Normal 4 13 7 3" xfId="5279"/>
    <cellStyle name="Normal 4 13 7 4" xfId="5280"/>
    <cellStyle name="Normal 4 13 7 5" xfId="5281"/>
    <cellStyle name="Normal 4 13 7 6" xfId="5282"/>
    <cellStyle name="Normal 4 13 7 7" xfId="5283"/>
    <cellStyle name="Normal 4 13 7 8" xfId="5284"/>
    <cellStyle name="Normal 4 13 7 9" xfId="5285"/>
    <cellStyle name="Normal 4 13 8" xfId="5286"/>
    <cellStyle name="Normal 4 13 8 2" xfId="5287"/>
    <cellStyle name="Normal 4 13 9" xfId="5288"/>
    <cellStyle name="Normal 4 13 9 2" xfId="5289"/>
    <cellStyle name="Normal 4 14" xfId="5290"/>
    <cellStyle name="Normal 4 14 10" xfId="5291"/>
    <cellStyle name="Normal 4 14 10 2" xfId="5292"/>
    <cellStyle name="Normal 4 14 11" xfId="5293"/>
    <cellStyle name="Normal 4 14 12" xfId="5294"/>
    <cellStyle name="Normal 4 14 13" xfId="5295"/>
    <cellStyle name="Normal 4 14 14" xfId="5296"/>
    <cellStyle name="Normal 4 14 15" xfId="5297"/>
    <cellStyle name="Normal 4 14 16" xfId="5298"/>
    <cellStyle name="Normal 4 14 17" xfId="5299"/>
    <cellStyle name="Normal 4 14 18" xfId="5300"/>
    <cellStyle name="Normal 4 14 19" xfId="5301"/>
    <cellStyle name="Normal 4 14 2" xfId="5302"/>
    <cellStyle name="Normal 4 14 2 10" xfId="5303"/>
    <cellStyle name="Normal 4 14 2 11" xfId="5304"/>
    <cellStyle name="Normal 4 14 2 12" xfId="5305"/>
    <cellStyle name="Normal 4 14 2 13" xfId="5306"/>
    <cellStyle name="Normal 4 14 2 14" xfId="5307"/>
    <cellStyle name="Normal 4 14 2 15" xfId="5308"/>
    <cellStyle name="Normal 4 14 2 16" xfId="5309"/>
    <cellStyle name="Normal 4 14 2 17" xfId="5310"/>
    <cellStyle name="Normal 4 14 2 18" xfId="5311"/>
    <cellStyle name="Normal 4 14 2 19" xfId="5312"/>
    <cellStyle name="Normal 4 14 2 2" xfId="5313"/>
    <cellStyle name="Normal 4 14 2 3" xfId="5314"/>
    <cellStyle name="Normal 4 14 2 4" xfId="5315"/>
    <cellStyle name="Normal 4 14 2 5" xfId="5316"/>
    <cellStyle name="Normal 4 14 2 6" xfId="5317"/>
    <cellStyle name="Normal 4 14 2 7" xfId="5318"/>
    <cellStyle name="Normal 4 14 2 8" xfId="5319"/>
    <cellStyle name="Normal 4 14 2 9" xfId="5320"/>
    <cellStyle name="Normal 4 14 20" xfId="5321"/>
    <cellStyle name="Normal 4 14 21" xfId="5322"/>
    <cellStyle name="Normal 4 14 22" xfId="5323"/>
    <cellStyle name="Normal 4 14 23" xfId="5324"/>
    <cellStyle name="Normal 4 14 24" xfId="5325"/>
    <cellStyle name="Normal 4 14 25" xfId="5326"/>
    <cellStyle name="Normal 4 14 3" xfId="5327"/>
    <cellStyle name="Normal 4 14 3 10" xfId="5328"/>
    <cellStyle name="Normal 4 14 3 11" xfId="5329"/>
    <cellStyle name="Normal 4 14 3 12" xfId="5330"/>
    <cellStyle name="Normal 4 14 3 13" xfId="5331"/>
    <cellStyle name="Normal 4 14 3 14" xfId="5332"/>
    <cellStyle name="Normal 4 14 3 15" xfId="5333"/>
    <cellStyle name="Normal 4 14 3 16" xfId="5334"/>
    <cellStyle name="Normal 4 14 3 17" xfId="5335"/>
    <cellStyle name="Normal 4 14 3 18" xfId="5336"/>
    <cellStyle name="Normal 4 14 3 19" xfId="5337"/>
    <cellStyle name="Normal 4 14 3 2" xfId="5338"/>
    <cellStyle name="Normal 4 14 3 3" xfId="5339"/>
    <cellStyle name="Normal 4 14 3 4" xfId="5340"/>
    <cellStyle name="Normal 4 14 3 5" xfId="5341"/>
    <cellStyle name="Normal 4 14 3 6" xfId="5342"/>
    <cellStyle name="Normal 4 14 3 7" xfId="5343"/>
    <cellStyle name="Normal 4 14 3 8" xfId="5344"/>
    <cellStyle name="Normal 4 14 3 9" xfId="5345"/>
    <cellStyle name="Normal 4 14 4" xfId="5346"/>
    <cellStyle name="Normal 4 14 4 10" xfId="5347"/>
    <cellStyle name="Normal 4 14 4 11" xfId="5348"/>
    <cellStyle name="Normal 4 14 4 12" xfId="5349"/>
    <cellStyle name="Normal 4 14 4 13" xfId="5350"/>
    <cellStyle name="Normal 4 14 4 14" xfId="5351"/>
    <cellStyle name="Normal 4 14 4 15" xfId="5352"/>
    <cellStyle name="Normal 4 14 4 16" xfId="5353"/>
    <cellStyle name="Normal 4 14 4 17" xfId="5354"/>
    <cellStyle name="Normal 4 14 4 18" xfId="5355"/>
    <cellStyle name="Normal 4 14 4 19" xfId="5356"/>
    <cellStyle name="Normal 4 14 4 2" xfId="5357"/>
    <cellStyle name="Normal 4 14 4 3" xfId="5358"/>
    <cellStyle name="Normal 4 14 4 4" xfId="5359"/>
    <cellStyle name="Normal 4 14 4 5" xfId="5360"/>
    <cellStyle name="Normal 4 14 4 6" xfId="5361"/>
    <cellStyle name="Normal 4 14 4 7" xfId="5362"/>
    <cellStyle name="Normal 4 14 4 8" xfId="5363"/>
    <cellStyle name="Normal 4 14 4 9" xfId="5364"/>
    <cellStyle name="Normal 4 14 5" xfId="5365"/>
    <cellStyle name="Normal 4 14 5 10" xfId="5366"/>
    <cellStyle name="Normal 4 14 5 11" xfId="5367"/>
    <cellStyle name="Normal 4 14 5 12" xfId="5368"/>
    <cellStyle name="Normal 4 14 5 13" xfId="5369"/>
    <cellStyle name="Normal 4 14 5 14" xfId="5370"/>
    <cellStyle name="Normal 4 14 5 15" xfId="5371"/>
    <cellStyle name="Normal 4 14 5 16" xfId="5372"/>
    <cellStyle name="Normal 4 14 5 17" xfId="5373"/>
    <cellStyle name="Normal 4 14 5 18" xfId="5374"/>
    <cellStyle name="Normal 4 14 5 19" xfId="5375"/>
    <cellStyle name="Normal 4 14 5 2" xfId="5376"/>
    <cellStyle name="Normal 4 14 5 3" xfId="5377"/>
    <cellStyle name="Normal 4 14 5 4" xfId="5378"/>
    <cellStyle name="Normal 4 14 5 5" xfId="5379"/>
    <cellStyle name="Normal 4 14 5 6" xfId="5380"/>
    <cellStyle name="Normal 4 14 5 7" xfId="5381"/>
    <cellStyle name="Normal 4 14 5 8" xfId="5382"/>
    <cellStyle name="Normal 4 14 5 9" xfId="5383"/>
    <cellStyle name="Normal 4 14 6" xfId="5384"/>
    <cellStyle name="Normal 4 14 6 10" xfId="5385"/>
    <cellStyle name="Normal 4 14 6 11" xfId="5386"/>
    <cellStyle name="Normal 4 14 6 12" xfId="5387"/>
    <cellStyle name="Normal 4 14 6 13" xfId="5388"/>
    <cellStyle name="Normal 4 14 6 14" xfId="5389"/>
    <cellStyle name="Normal 4 14 6 15" xfId="5390"/>
    <cellStyle name="Normal 4 14 6 16" xfId="5391"/>
    <cellStyle name="Normal 4 14 6 17" xfId="5392"/>
    <cellStyle name="Normal 4 14 6 18" xfId="5393"/>
    <cellStyle name="Normal 4 14 6 19" xfId="5394"/>
    <cellStyle name="Normal 4 14 6 2" xfId="5395"/>
    <cellStyle name="Normal 4 14 6 3" xfId="5396"/>
    <cellStyle name="Normal 4 14 6 4" xfId="5397"/>
    <cellStyle name="Normal 4 14 6 5" xfId="5398"/>
    <cellStyle name="Normal 4 14 6 6" xfId="5399"/>
    <cellStyle name="Normal 4 14 6 7" xfId="5400"/>
    <cellStyle name="Normal 4 14 6 8" xfId="5401"/>
    <cellStyle name="Normal 4 14 6 9" xfId="5402"/>
    <cellStyle name="Normal 4 14 7" xfId="5403"/>
    <cellStyle name="Normal 4 14 7 10" xfId="5404"/>
    <cellStyle name="Normal 4 14 7 11" xfId="5405"/>
    <cellStyle name="Normal 4 14 7 12" xfId="5406"/>
    <cellStyle name="Normal 4 14 7 13" xfId="5407"/>
    <cellStyle name="Normal 4 14 7 14" xfId="5408"/>
    <cellStyle name="Normal 4 14 7 15" xfId="5409"/>
    <cellStyle name="Normal 4 14 7 16" xfId="5410"/>
    <cellStyle name="Normal 4 14 7 17" xfId="5411"/>
    <cellStyle name="Normal 4 14 7 18" xfId="5412"/>
    <cellStyle name="Normal 4 14 7 19" xfId="5413"/>
    <cellStyle name="Normal 4 14 7 2" xfId="5414"/>
    <cellStyle name="Normal 4 14 7 3" xfId="5415"/>
    <cellStyle name="Normal 4 14 7 4" xfId="5416"/>
    <cellStyle name="Normal 4 14 7 5" xfId="5417"/>
    <cellStyle name="Normal 4 14 7 6" xfId="5418"/>
    <cellStyle name="Normal 4 14 7 7" xfId="5419"/>
    <cellStyle name="Normal 4 14 7 8" xfId="5420"/>
    <cellStyle name="Normal 4 14 7 9" xfId="5421"/>
    <cellStyle name="Normal 4 14 8" xfId="5422"/>
    <cellStyle name="Normal 4 14 8 2" xfId="5423"/>
    <cellStyle name="Normal 4 14 9" xfId="5424"/>
    <cellStyle name="Normal 4 14 9 2" xfId="5425"/>
    <cellStyle name="Normal 4 15" xfId="5426"/>
    <cellStyle name="Normal 4 15 10" xfId="5427"/>
    <cellStyle name="Normal 4 15 10 2" xfId="5428"/>
    <cellStyle name="Normal 4 15 11" xfId="5429"/>
    <cellStyle name="Normal 4 15 12" xfId="5430"/>
    <cellStyle name="Normal 4 15 13" xfId="5431"/>
    <cellStyle name="Normal 4 15 14" xfId="5432"/>
    <cellStyle name="Normal 4 15 15" xfId="5433"/>
    <cellStyle name="Normal 4 15 16" xfId="5434"/>
    <cellStyle name="Normal 4 15 17" xfId="5435"/>
    <cellStyle name="Normal 4 15 18" xfId="5436"/>
    <cellStyle name="Normal 4 15 19" xfId="5437"/>
    <cellStyle name="Normal 4 15 2" xfId="5438"/>
    <cellStyle name="Normal 4 15 2 10" xfId="5439"/>
    <cellStyle name="Normal 4 15 2 11" xfId="5440"/>
    <cellStyle name="Normal 4 15 2 12" xfId="5441"/>
    <cellStyle name="Normal 4 15 2 13" xfId="5442"/>
    <cellStyle name="Normal 4 15 2 14" xfId="5443"/>
    <cellStyle name="Normal 4 15 2 15" xfId="5444"/>
    <cellStyle name="Normal 4 15 2 16" xfId="5445"/>
    <cellStyle name="Normal 4 15 2 17" xfId="5446"/>
    <cellStyle name="Normal 4 15 2 18" xfId="5447"/>
    <cellStyle name="Normal 4 15 2 19" xfId="5448"/>
    <cellStyle name="Normal 4 15 2 2" xfId="5449"/>
    <cellStyle name="Normal 4 15 2 3" xfId="5450"/>
    <cellStyle name="Normal 4 15 2 4" xfId="5451"/>
    <cellStyle name="Normal 4 15 2 5" xfId="5452"/>
    <cellStyle name="Normal 4 15 2 6" xfId="5453"/>
    <cellStyle name="Normal 4 15 2 7" xfId="5454"/>
    <cellStyle name="Normal 4 15 2 8" xfId="5455"/>
    <cellStyle name="Normal 4 15 2 9" xfId="5456"/>
    <cellStyle name="Normal 4 15 20" xfId="5457"/>
    <cellStyle name="Normal 4 15 21" xfId="5458"/>
    <cellStyle name="Normal 4 15 22" xfId="5459"/>
    <cellStyle name="Normal 4 15 23" xfId="5460"/>
    <cellStyle name="Normal 4 15 24" xfId="5461"/>
    <cellStyle name="Normal 4 15 25" xfId="5462"/>
    <cellStyle name="Normal 4 15 3" xfId="5463"/>
    <cellStyle name="Normal 4 15 3 10" xfId="5464"/>
    <cellStyle name="Normal 4 15 3 11" xfId="5465"/>
    <cellStyle name="Normal 4 15 3 12" xfId="5466"/>
    <cellStyle name="Normal 4 15 3 13" xfId="5467"/>
    <cellStyle name="Normal 4 15 3 14" xfId="5468"/>
    <cellStyle name="Normal 4 15 3 15" xfId="5469"/>
    <cellStyle name="Normal 4 15 3 16" xfId="5470"/>
    <cellStyle name="Normal 4 15 3 17" xfId="5471"/>
    <cellStyle name="Normal 4 15 3 18" xfId="5472"/>
    <cellStyle name="Normal 4 15 3 19" xfId="5473"/>
    <cellStyle name="Normal 4 15 3 2" xfId="5474"/>
    <cellStyle name="Normal 4 15 3 3" xfId="5475"/>
    <cellStyle name="Normal 4 15 3 4" xfId="5476"/>
    <cellStyle name="Normal 4 15 3 5" xfId="5477"/>
    <cellStyle name="Normal 4 15 3 6" xfId="5478"/>
    <cellStyle name="Normal 4 15 3 7" xfId="5479"/>
    <cellStyle name="Normal 4 15 3 8" xfId="5480"/>
    <cellStyle name="Normal 4 15 3 9" xfId="5481"/>
    <cellStyle name="Normal 4 15 4" xfId="5482"/>
    <cellStyle name="Normal 4 15 4 10" xfId="5483"/>
    <cellStyle name="Normal 4 15 4 11" xfId="5484"/>
    <cellStyle name="Normal 4 15 4 12" xfId="5485"/>
    <cellStyle name="Normal 4 15 4 13" xfId="5486"/>
    <cellStyle name="Normal 4 15 4 14" xfId="5487"/>
    <cellStyle name="Normal 4 15 4 15" xfId="5488"/>
    <cellStyle name="Normal 4 15 4 16" xfId="5489"/>
    <cellStyle name="Normal 4 15 4 17" xfId="5490"/>
    <cellStyle name="Normal 4 15 4 18" xfId="5491"/>
    <cellStyle name="Normal 4 15 4 19" xfId="5492"/>
    <cellStyle name="Normal 4 15 4 2" xfId="5493"/>
    <cellStyle name="Normal 4 15 4 3" xfId="5494"/>
    <cellStyle name="Normal 4 15 4 4" xfId="5495"/>
    <cellStyle name="Normal 4 15 4 5" xfId="5496"/>
    <cellStyle name="Normal 4 15 4 6" xfId="5497"/>
    <cellStyle name="Normal 4 15 4 7" xfId="5498"/>
    <cellStyle name="Normal 4 15 4 8" xfId="5499"/>
    <cellStyle name="Normal 4 15 4 9" xfId="5500"/>
    <cellStyle name="Normal 4 15 5" xfId="5501"/>
    <cellStyle name="Normal 4 15 5 10" xfId="5502"/>
    <cellStyle name="Normal 4 15 5 11" xfId="5503"/>
    <cellStyle name="Normal 4 15 5 12" xfId="5504"/>
    <cellStyle name="Normal 4 15 5 13" xfId="5505"/>
    <cellStyle name="Normal 4 15 5 14" xfId="5506"/>
    <cellStyle name="Normal 4 15 5 15" xfId="5507"/>
    <cellStyle name="Normal 4 15 5 16" xfId="5508"/>
    <cellStyle name="Normal 4 15 5 17" xfId="5509"/>
    <cellStyle name="Normal 4 15 5 18" xfId="5510"/>
    <cellStyle name="Normal 4 15 5 19" xfId="5511"/>
    <cellStyle name="Normal 4 15 5 2" xfId="5512"/>
    <cellStyle name="Normal 4 15 5 3" xfId="5513"/>
    <cellStyle name="Normal 4 15 5 4" xfId="5514"/>
    <cellStyle name="Normal 4 15 5 5" xfId="5515"/>
    <cellStyle name="Normal 4 15 5 6" xfId="5516"/>
    <cellStyle name="Normal 4 15 5 7" xfId="5517"/>
    <cellStyle name="Normal 4 15 5 8" xfId="5518"/>
    <cellStyle name="Normal 4 15 5 9" xfId="5519"/>
    <cellStyle name="Normal 4 15 6" xfId="5520"/>
    <cellStyle name="Normal 4 15 6 10" xfId="5521"/>
    <cellStyle name="Normal 4 15 6 11" xfId="5522"/>
    <cellStyle name="Normal 4 15 6 12" xfId="5523"/>
    <cellStyle name="Normal 4 15 6 13" xfId="5524"/>
    <cellStyle name="Normal 4 15 6 14" xfId="5525"/>
    <cellStyle name="Normal 4 15 6 15" xfId="5526"/>
    <cellStyle name="Normal 4 15 6 16" xfId="5527"/>
    <cellStyle name="Normal 4 15 6 17" xfId="5528"/>
    <cellStyle name="Normal 4 15 6 18" xfId="5529"/>
    <cellStyle name="Normal 4 15 6 19" xfId="5530"/>
    <cellStyle name="Normal 4 15 6 2" xfId="5531"/>
    <cellStyle name="Normal 4 15 6 3" xfId="5532"/>
    <cellStyle name="Normal 4 15 6 4" xfId="5533"/>
    <cellStyle name="Normal 4 15 6 5" xfId="5534"/>
    <cellStyle name="Normal 4 15 6 6" xfId="5535"/>
    <cellStyle name="Normal 4 15 6 7" xfId="5536"/>
    <cellStyle name="Normal 4 15 6 8" xfId="5537"/>
    <cellStyle name="Normal 4 15 6 9" xfId="5538"/>
    <cellStyle name="Normal 4 15 7" xfId="5539"/>
    <cellStyle name="Normal 4 15 7 10" xfId="5540"/>
    <cellStyle name="Normal 4 15 7 11" xfId="5541"/>
    <cellStyle name="Normal 4 15 7 12" xfId="5542"/>
    <cellStyle name="Normal 4 15 7 13" xfId="5543"/>
    <cellStyle name="Normal 4 15 7 14" xfId="5544"/>
    <cellStyle name="Normal 4 15 7 15" xfId="5545"/>
    <cellStyle name="Normal 4 15 7 16" xfId="5546"/>
    <cellStyle name="Normal 4 15 7 17" xfId="5547"/>
    <cellStyle name="Normal 4 15 7 18" xfId="5548"/>
    <cellStyle name="Normal 4 15 7 19" xfId="5549"/>
    <cellStyle name="Normal 4 15 7 2" xfId="5550"/>
    <cellStyle name="Normal 4 15 7 3" xfId="5551"/>
    <cellStyle name="Normal 4 15 7 4" xfId="5552"/>
    <cellStyle name="Normal 4 15 7 5" xfId="5553"/>
    <cellStyle name="Normal 4 15 7 6" xfId="5554"/>
    <cellStyle name="Normal 4 15 7 7" xfId="5555"/>
    <cellStyle name="Normal 4 15 7 8" xfId="5556"/>
    <cellStyle name="Normal 4 15 7 9" xfId="5557"/>
    <cellStyle name="Normal 4 15 8" xfId="5558"/>
    <cellStyle name="Normal 4 15 8 2" xfId="5559"/>
    <cellStyle name="Normal 4 15 9" xfId="5560"/>
    <cellStyle name="Normal 4 15 9 2" xfId="5561"/>
    <cellStyle name="Normal 4 16" xfId="5562"/>
    <cellStyle name="Normal 4 16 10" xfId="5563"/>
    <cellStyle name="Normal 4 16 10 2" xfId="5564"/>
    <cellStyle name="Normal 4 16 11" xfId="5565"/>
    <cellStyle name="Normal 4 16 12" xfId="5566"/>
    <cellStyle name="Normal 4 16 13" xfId="5567"/>
    <cellStyle name="Normal 4 16 14" xfId="5568"/>
    <cellStyle name="Normal 4 16 15" xfId="5569"/>
    <cellStyle name="Normal 4 16 16" xfId="5570"/>
    <cellStyle name="Normal 4 16 17" xfId="5571"/>
    <cellStyle name="Normal 4 16 18" xfId="5572"/>
    <cellStyle name="Normal 4 16 19" xfId="5573"/>
    <cellStyle name="Normal 4 16 2" xfId="5574"/>
    <cellStyle name="Normal 4 16 2 10" xfId="5575"/>
    <cellStyle name="Normal 4 16 2 11" xfId="5576"/>
    <cellStyle name="Normal 4 16 2 12" xfId="5577"/>
    <cellStyle name="Normal 4 16 2 13" xfId="5578"/>
    <cellStyle name="Normal 4 16 2 14" xfId="5579"/>
    <cellStyle name="Normal 4 16 2 15" xfId="5580"/>
    <cellStyle name="Normal 4 16 2 16" xfId="5581"/>
    <cellStyle name="Normal 4 16 2 17" xfId="5582"/>
    <cellStyle name="Normal 4 16 2 18" xfId="5583"/>
    <cellStyle name="Normal 4 16 2 19" xfId="5584"/>
    <cellStyle name="Normal 4 16 2 2" xfId="5585"/>
    <cellStyle name="Normal 4 16 2 3" xfId="5586"/>
    <cellStyle name="Normal 4 16 2 4" xfId="5587"/>
    <cellStyle name="Normal 4 16 2 5" xfId="5588"/>
    <cellStyle name="Normal 4 16 2 6" xfId="5589"/>
    <cellStyle name="Normal 4 16 2 7" xfId="5590"/>
    <cellStyle name="Normal 4 16 2 8" xfId="5591"/>
    <cellStyle name="Normal 4 16 2 9" xfId="5592"/>
    <cellStyle name="Normal 4 16 20" xfId="5593"/>
    <cellStyle name="Normal 4 16 21" xfId="5594"/>
    <cellStyle name="Normal 4 16 22" xfId="5595"/>
    <cellStyle name="Normal 4 16 23" xfId="5596"/>
    <cellStyle name="Normal 4 16 24" xfId="5597"/>
    <cellStyle name="Normal 4 16 25" xfId="5598"/>
    <cellStyle name="Normal 4 16 3" xfId="5599"/>
    <cellStyle name="Normal 4 16 3 10" xfId="5600"/>
    <cellStyle name="Normal 4 16 3 11" xfId="5601"/>
    <cellStyle name="Normal 4 16 3 12" xfId="5602"/>
    <cellStyle name="Normal 4 16 3 13" xfId="5603"/>
    <cellStyle name="Normal 4 16 3 14" xfId="5604"/>
    <cellStyle name="Normal 4 16 3 15" xfId="5605"/>
    <cellStyle name="Normal 4 16 3 16" xfId="5606"/>
    <cellStyle name="Normal 4 16 3 17" xfId="5607"/>
    <cellStyle name="Normal 4 16 3 18" xfId="5608"/>
    <cellStyle name="Normal 4 16 3 19" xfId="5609"/>
    <cellStyle name="Normal 4 16 3 2" xfId="5610"/>
    <cellStyle name="Normal 4 16 3 3" xfId="5611"/>
    <cellStyle name="Normal 4 16 3 4" xfId="5612"/>
    <cellStyle name="Normal 4 16 3 5" xfId="5613"/>
    <cellStyle name="Normal 4 16 3 6" xfId="5614"/>
    <cellStyle name="Normal 4 16 3 7" xfId="5615"/>
    <cellStyle name="Normal 4 16 3 8" xfId="5616"/>
    <cellStyle name="Normal 4 16 3 9" xfId="5617"/>
    <cellStyle name="Normal 4 16 4" xfId="5618"/>
    <cellStyle name="Normal 4 16 4 10" xfId="5619"/>
    <cellStyle name="Normal 4 16 4 11" xfId="5620"/>
    <cellStyle name="Normal 4 16 4 12" xfId="5621"/>
    <cellStyle name="Normal 4 16 4 13" xfId="5622"/>
    <cellStyle name="Normal 4 16 4 14" xfId="5623"/>
    <cellStyle name="Normal 4 16 4 15" xfId="5624"/>
    <cellStyle name="Normal 4 16 4 16" xfId="5625"/>
    <cellStyle name="Normal 4 16 4 17" xfId="5626"/>
    <cellStyle name="Normal 4 16 4 18" xfId="5627"/>
    <cellStyle name="Normal 4 16 4 19" xfId="5628"/>
    <cellStyle name="Normal 4 16 4 2" xfId="5629"/>
    <cellStyle name="Normal 4 16 4 3" xfId="5630"/>
    <cellStyle name="Normal 4 16 4 4" xfId="5631"/>
    <cellStyle name="Normal 4 16 4 5" xfId="5632"/>
    <cellStyle name="Normal 4 16 4 6" xfId="5633"/>
    <cellStyle name="Normal 4 16 4 7" xfId="5634"/>
    <cellStyle name="Normal 4 16 4 8" xfId="5635"/>
    <cellStyle name="Normal 4 16 4 9" xfId="5636"/>
    <cellStyle name="Normal 4 16 5" xfId="5637"/>
    <cellStyle name="Normal 4 16 5 10" xfId="5638"/>
    <cellStyle name="Normal 4 16 5 11" xfId="5639"/>
    <cellStyle name="Normal 4 16 5 12" xfId="5640"/>
    <cellStyle name="Normal 4 16 5 13" xfId="5641"/>
    <cellStyle name="Normal 4 16 5 14" xfId="5642"/>
    <cellStyle name="Normal 4 16 5 15" xfId="5643"/>
    <cellStyle name="Normal 4 16 5 16" xfId="5644"/>
    <cellStyle name="Normal 4 16 5 17" xfId="5645"/>
    <cellStyle name="Normal 4 16 5 18" xfId="5646"/>
    <cellStyle name="Normal 4 16 5 19" xfId="5647"/>
    <cellStyle name="Normal 4 16 5 2" xfId="5648"/>
    <cellStyle name="Normal 4 16 5 3" xfId="5649"/>
    <cellStyle name="Normal 4 16 5 4" xfId="5650"/>
    <cellStyle name="Normal 4 16 5 5" xfId="5651"/>
    <cellStyle name="Normal 4 16 5 6" xfId="5652"/>
    <cellStyle name="Normal 4 16 5 7" xfId="5653"/>
    <cellStyle name="Normal 4 16 5 8" xfId="5654"/>
    <cellStyle name="Normal 4 16 5 9" xfId="5655"/>
    <cellStyle name="Normal 4 16 6" xfId="5656"/>
    <cellStyle name="Normal 4 16 6 10" xfId="5657"/>
    <cellStyle name="Normal 4 16 6 11" xfId="5658"/>
    <cellStyle name="Normal 4 16 6 12" xfId="5659"/>
    <cellStyle name="Normal 4 16 6 13" xfId="5660"/>
    <cellStyle name="Normal 4 16 6 14" xfId="5661"/>
    <cellStyle name="Normal 4 16 6 15" xfId="5662"/>
    <cellStyle name="Normal 4 16 6 16" xfId="5663"/>
    <cellStyle name="Normal 4 16 6 17" xfId="5664"/>
    <cellStyle name="Normal 4 16 6 18" xfId="5665"/>
    <cellStyle name="Normal 4 16 6 19" xfId="5666"/>
    <cellStyle name="Normal 4 16 6 2" xfId="5667"/>
    <cellStyle name="Normal 4 16 6 3" xfId="5668"/>
    <cellStyle name="Normal 4 16 6 4" xfId="5669"/>
    <cellStyle name="Normal 4 16 6 5" xfId="5670"/>
    <cellStyle name="Normal 4 16 6 6" xfId="5671"/>
    <cellStyle name="Normal 4 16 6 7" xfId="5672"/>
    <cellStyle name="Normal 4 16 6 8" xfId="5673"/>
    <cellStyle name="Normal 4 16 6 9" xfId="5674"/>
    <cellStyle name="Normal 4 16 7" xfId="5675"/>
    <cellStyle name="Normal 4 16 7 10" xfId="5676"/>
    <cellStyle name="Normal 4 16 7 11" xfId="5677"/>
    <cellStyle name="Normal 4 16 7 12" xfId="5678"/>
    <cellStyle name="Normal 4 16 7 13" xfId="5679"/>
    <cellStyle name="Normal 4 16 7 14" xfId="5680"/>
    <cellStyle name="Normal 4 16 7 15" xfId="5681"/>
    <cellStyle name="Normal 4 16 7 16" xfId="5682"/>
    <cellStyle name="Normal 4 16 7 17" xfId="5683"/>
    <cellStyle name="Normal 4 16 7 18" xfId="5684"/>
    <cellStyle name="Normal 4 16 7 19" xfId="5685"/>
    <cellStyle name="Normal 4 16 7 2" xfId="5686"/>
    <cellStyle name="Normal 4 16 7 3" xfId="5687"/>
    <cellStyle name="Normal 4 16 7 4" xfId="5688"/>
    <cellStyle name="Normal 4 16 7 5" xfId="5689"/>
    <cellStyle name="Normal 4 16 7 6" xfId="5690"/>
    <cellStyle name="Normal 4 16 7 7" xfId="5691"/>
    <cellStyle name="Normal 4 16 7 8" xfId="5692"/>
    <cellStyle name="Normal 4 16 7 9" xfId="5693"/>
    <cellStyle name="Normal 4 16 8" xfId="5694"/>
    <cellStyle name="Normal 4 16 8 2" xfId="5695"/>
    <cellStyle name="Normal 4 16 9" xfId="5696"/>
    <cellStyle name="Normal 4 16 9 2" xfId="5697"/>
    <cellStyle name="Normal 4 17" xfId="5698"/>
    <cellStyle name="Normal 4 17 10" xfId="5699"/>
    <cellStyle name="Normal 4 17 10 2" xfId="5700"/>
    <cellStyle name="Normal 4 17 11" xfId="5701"/>
    <cellStyle name="Normal 4 17 12" xfId="5702"/>
    <cellStyle name="Normal 4 17 13" xfId="5703"/>
    <cellStyle name="Normal 4 17 14" xfId="5704"/>
    <cellStyle name="Normal 4 17 15" xfId="5705"/>
    <cellStyle name="Normal 4 17 16" xfId="5706"/>
    <cellStyle name="Normal 4 17 17" xfId="5707"/>
    <cellStyle name="Normal 4 17 18" xfId="5708"/>
    <cellStyle name="Normal 4 17 19" xfId="5709"/>
    <cellStyle name="Normal 4 17 2" xfId="5710"/>
    <cellStyle name="Normal 4 17 2 10" xfId="5711"/>
    <cellStyle name="Normal 4 17 2 11" xfId="5712"/>
    <cellStyle name="Normal 4 17 2 12" xfId="5713"/>
    <cellStyle name="Normal 4 17 2 13" xfId="5714"/>
    <cellStyle name="Normal 4 17 2 14" xfId="5715"/>
    <cellStyle name="Normal 4 17 2 15" xfId="5716"/>
    <cellStyle name="Normal 4 17 2 16" xfId="5717"/>
    <cellStyle name="Normal 4 17 2 17" xfId="5718"/>
    <cellStyle name="Normal 4 17 2 18" xfId="5719"/>
    <cellStyle name="Normal 4 17 2 19" xfId="5720"/>
    <cellStyle name="Normal 4 17 2 2" xfId="5721"/>
    <cellStyle name="Normal 4 17 2 3" xfId="5722"/>
    <cellStyle name="Normal 4 17 2 4" xfId="5723"/>
    <cellStyle name="Normal 4 17 2 5" xfId="5724"/>
    <cellStyle name="Normal 4 17 2 6" xfId="5725"/>
    <cellStyle name="Normal 4 17 2 7" xfId="5726"/>
    <cellStyle name="Normal 4 17 2 8" xfId="5727"/>
    <cellStyle name="Normal 4 17 2 9" xfId="5728"/>
    <cellStyle name="Normal 4 17 20" xfId="5729"/>
    <cellStyle name="Normal 4 17 21" xfId="5730"/>
    <cellStyle name="Normal 4 17 22" xfId="5731"/>
    <cellStyle name="Normal 4 17 23" xfId="5732"/>
    <cellStyle name="Normal 4 17 24" xfId="5733"/>
    <cellStyle name="Normal 4 17 25" xfId="5734"/>
    <cellStyle name="Normal 4 17 3" xfId="5735"/>
    <cellStyle name="Normal 4 17 3 10" xfId="5736"/>
    <cellStyle name="Normal 4 17 3 11" xfId="5737"/>
    <cellStyle name="Normal 4 17 3 12" xfId="5738"/>
    <cellStyle name="Normal 4 17 3 13" xfId="5739"/>
    <cellStyle name="Normal 4 17 3 14" xfId="5740"/>
    <cellStyle name="Normal 4 17 3 15" xfId="5741"/>
    <cellStyle name="Normal 4 17 3 16" xfId="5742"/>
    <cellStyle name="Normal 4 17 3 17" xfId="5743"/>
    <cellStyle name="Normal 4 17 3 18" xfId="5744"/>
    <cellStyle name="Normal 4 17 3 19" xfId="5745"/>
    <cellStyle name="Normal 4 17 3 2" xfId="5746"/>
    <cellStyle name="Normal 4 17 3 3" xfId="5747"/>
    <cellStyle name="Normal 4 17 3 4" xfId="5748"/>
    <cellStyle name="Normal 4 17 3 5" xfId="5749"/>
    <cellStyle name="Normal 4 17 3 6" xfId="5750"/>
    <cellStyle name="Normal 4 17 3 7" xfId="5751"/>
    <cellStyle name="Normal 4 17 3 8" xfId="5752"/>
    <cellStyle name="Normal 4 17 3 9" xfId="5753"/>
    <cellStyle name="Normal 4 17 4" xfId="5754"/>
    <cellStyle name="Normal 4 17 4 10" xfId="5755"/>
    <cellStyle name="Normal 4 17 4 11" xfId="5756"/>
    <cellStyle name="Normal 4 17 4 12" xfId="5757"/>
    <cellStyle name="Normal 4 17 4 13" xfId="5758"/>
    <cellStyle name="Normal 4 17 4 14" xfId="5759"/>
    <cellStyle name="Normal 4 17 4 15" xfId="5760"/>
    <cellStyle name="Normal 4 17 4 16" xfId="5761"/>
    <cellStyle name="Normal 4 17 4 17" xfId="5762"/>
    <cellStyle name="Normal 4 17 4 18" xfId="5763"/>
    <cellStyle name="Normal 4 17 4 19" xfId="5764"/>
    <cellStyle name="Normal 4 17 4 2" xfId="5765"/>
    <cellStyle name="Normal 4 17 4 3" xfId="5766"/>
    <cellStyle name="Normal 4 17 4 4" xfId="5767"/>
    <cellStyle name="Normal 4 17 4 5" xfId="5768"/>
    <cellStyle name="Normal 4 17 4 6" xfId="5769"/>
    <cellStyle name="Normal 4 17 4 7" xfId="5770"/>
    <cellStyle name="Normal 4 17 4 8" xfId="5771"/>
    <cellStyle name="Normal 4 17 4 9" xfId="5772"/>
    <cellStyle name="Normal 4 17 5" xfId="5773"/>
    <cellStyle name="Normal 4 17 5 10" xfId="5774"/>
    <cellStyle name="Normal 4 17 5 11" xfId="5775"/>
    <cellStyle name="Normal 4 17 5 12" xfId="5776"/>
    <cellStyle name="Normal 4 17 5 13" xfId="5777"/>
    <cellStyle name="Normal 4 17 5 14" xfId="5778"/>
    <cellStyle name="Normal 4 17 5 15" xfId="5779"/>
    <cellStyle name="Normal 4 17 5 16" xfId="5780"/>
    <cellStyle name="Normal 4 17 5 17" xfId="5781"/>
    <cellStyle name="Normal 4 17 5 18" xfId="5782"/>
    <cellStyle name="Normal 4 17 5 19" xfId="5783"/>
    <cellStyle name="Normal 4 17 5 2" xfId="5784"/>
    <cellStyle name="Normal 4 17 5 3" xfId="5785"/>
    <cellStyle name="Normal 4 17 5 4" xfId="5786"/>
    <cellStyle name="Normal 4 17 5 5" xfId="5787"/>
    <cellStyle name="Normal 4 17 5 6" xfId="5788"/>
    <cellStyle name="Normal 4 17 5 7" xfId="5789"/>
    <cellStyle name="Normal 4 17 5 8" xfId="5790"/>
    <cellStyle name="Normal 4 17 5 9" xfId="5791"/>
    <cellStyle name="Normal 4 17 6" xfId="5792"/>
    <cellStyle name="Normal 4 17 6 10" xfId="5793"/>
    <cellStyle name="Normal 4 17 6 11" xfId="5794"/>
    <cellStyle name="Normal 4 17 6 12" xfId="5795"/>
    <cellStyle name="Normal 4 17 6 13" xfId="5796"/>
    <cellStyle name="Normal 4 17 6 14" xfId="5797"/>
    <cellStyle name="Normal 4 17 6 15" xfId="5798"/>
    <cellStyle name="Normal 4 17 6 16" xfId="5799"/>
    <cellStyle name="Normal 4 17 6 17" xfId="5800"/>
    <cellStyle name="Normal 4 17 6 18" xfId="5801"/>
    <cellStyle name="Normal 4 17 6 19" xfId="5802"/>
    <cellStyle name="Normal 4 17 6 2" xfId="5803"/>
    <cellStyle name="Normal 4 17 6 3" xfId="5804"/>
    <cellStyle name="Normal 4 17 6 4" xfId="5805"/>
    <cellStyle name="Normal 4 17 6 5" xfId="5806"/>
    <cellStyle name="Normal 4 17 6 6" xfId="5807"/>
    <cellStyle name="Normal 4 17 6 7" xfId="5808"/>
    <cellStyle name="Normal 4 17 6 8" xfId="5809"/>
    <cellStyle name="Normal 4 17 6 9" xfId="5810"/>
    <cellStyle name="Normal 4 17 7" xfId="5811"/>
    <cellStyle name="Normal 4 17 7 10" xfId="5812"/>
    <cellStyle name="Normal 4 17 7 11" xfId="5813"/>
    <cellStyle name="Normal 4 17 7 12" xfId="5814"/>
    <cellStyle name="Normal 4 17 7 13" xfId="5815"/>
    <cellStyle name="Normal 4 17 7 14" xfId="5816"/>
    <cellStyle name="Normal 4 17 7 15" xfId="5817"/>
    <cellStyle name="Normal 4 17 7 16" xfId="5818"/>
    <cellStyle name="Normal 4 17 7 17" xfId="5819"/>
    <cellStyle name="Normal 4 17 7 18" xfId="5820"/>
    <cellStyle name="Normal 4 17 7 19" xfId="5821"/>
    <cellStyle name="Normal 4 17 7 2" xfId="5822"/>
    <cellStyle name="Normal 4 17 7 3" xfId="5823"/>
    <cellStyle name="Normal 4 17 7 4" xfId="5824"/>
    <cellStyle name="Normal 4 17 7 5" xfId="5825"/>
    <cellStyle name="Normal 4 17 7 6" xfId="5826"/>
    <cellStyle name="Normal 4 17 7 7" xfId="5827"/>
    <cellStyle name="Normal 4 17 7 8" xfId="5828"/>
    <cellStyle name="Normal 4 17 7 9" xfId="5829"/>
    <cellStyle name="Normal 4 17 8" xfId="5830"/>
    <cellStyle name="Normal 4 17 8 2" xfId="5831"/>
    <cellStyle name="Normal 4 17 9" xfId="5832"/>
    <cellStyle name="Normal 4 17 9 2" xfId="5833"/>
    <cellStyle name="Normal 4 18" xfId="5834"/>
    <cellStyle name="Normal 4 18 10" xfId="5835"/>
    <cellStyle name="Normal 4 18 10 2" xfId="5836"/>
    <cellStyle name="Normal 4 18 11" xfId="5837"/>
    <cellStyle name="Normal 4 18 12" xfId="5838"/>
    <cellStyle name="Normal 4 18 13" xfId="5839"/>
    <cellStyle name="Normal 4 18 14" xfId="5840"/>
    <cellStyle name="Normal 4 18 15" xfId="5841"/>
    <cellStyle name="Normal 4 18 16" xfId="5842"/>
    <cellStyle name="Normal 4 18 17" xfId="5843"/>
    <cellStyle name="Normal 4 18 18" xfId="5844"/>
    <cellStyle name="Normal 4 18 19" xfId="5845"/>
    <cellStyle name="Normal 4 18 2" xfId="5846"/>
    <cellStyle name="Normal 4 18 2 10" xfId="5847"/>
    <cellStyle name="Normal 4 18 2 11" xfId="5848"/>
    <cellStyle name="Normal 4 18 2 12" xfId="5849"/>
    <cellStyle name="Normal 4 18 2 13" xfId="5850"/>
    <cellStyle name="Normal 4 18 2 14" xfId="5851"/>
    <cellStyle name="Normal 4 18 2 15" xfId="5852"/>
    <cellStyle name="Normal 4 18 2 16" xfId="5853"/>
    <cellStyle name="Normal 4 18 2 17" xfId="5854"/>
    <cellStyle name="Normal 4 18 2 18" xfId="5855"/>
    <cellStyle name="Normal 4 18 2 19" xfId="5856"/>
    <cellStyle name="Normal 4 18 2 2" xfId="5857"/>
    <cellStyle name="Normal 4 18 2 3" xfId="5858"/>
    <cellStyle name="Normal 4 18 2 4" xfId="5859"/>
    <cellStyle name="Normal 4 18 2 5" xfId="5860"/>
    <cellStyle name="Normal 4 18 2 6" xfId="5861"/>
    <cellStyle name="Normal 4 18 2 7" xfId="5862"/>
    <cellStyle name="Normal 4 18 2 8" xfId="5863"/>
    <cellStyle name="Normal 4 18 2 9" xfId="5864"/>
    <cellStyle name="Normal 4 18 20" xfId="5865"/>
    <cellStyle name="Normal 4 18 21" xfId="5866"/>
    <cellStyle name="Normal 4 18 22" xfId="5867"/>
    <cellStyle name="Normal 4 18 23" xfId="5868"/>
    <cellStyle name="Normal 4 18 24" xfId="5869"/>
    <cellStyle name="Normal 4 18 25" xfId="5870"/>
    <cellStyle name="Normal 4 18 3" xfId="5871"/>
    <cellStyle name="Normal 4 18 3 10" xfId="5872"/>
    <cellStyle name="Normal 4 18 3 11" xfId="5873"/>
    <cellStyle name="Normal 4 18 3 12" xfId="5874"/>
    <cellStyle name="Normal 4 18 3 13" xfId="5875"/>
    <cellStyle name="Normal 4 18 3 14" xfId="5876"/>
    <cellStyle name="Normal 4 18 3 15" xfId="5877"/>
    <cellStyle name="Normal 4 18 3 16" xfId="5878"/>
    <cellStyle name="Normal 4 18 3 17" xfId="5879"/>
    <cellStyle name="Normal 4 18 3 18" xfId="5880"/>
    <cellStyle name="Normal 4 18 3 19" xfId="5881"/>
    <cellStyle name="Normal 4 18 3 2" xfId="5882"/>
    <cellStyle name="Normal 4 18 3 3" xfId="5883"/>
    <cellStyle name="Normal 4 18 3 4" xfId="5884"/>
    <cellStyle name="Normal 4 18 3 5" xfId="5885"/>
    <cellStyle name="Normal 4 18 3 6" xfId="5886"/>
    <cellStyle name="Normal 4 18 3 7" xfId="5887"/>
    <cellStyle name="Normal 4 18 3 8" xfId="5888"/>
    <cellStyle name="Normal 4 18 3 9" xfId="5889"/>
    <cellStyle name="Normal 4 18 4" xfId="5890"/>
    <cellStyle name="Normal 4 18 4 10" xfId="5891"/>
    <cellStyle name="Normal 4 18 4 11" xfId="5892"/>
    <cellStyle name="Normal 4 18 4 12" xfId="5893"/>
    <cellStyle name="Normal 4 18 4 13" xfId="5894"/>
    <cellStyle name="Normal 4 18 4 14" xfId="5895"/>
    <cellStyle name="Normal 4 18 4 15" xfId="5896"/>
    <cellStyle name="Normal 4 18 4 16" xfId="5897"/>
    <cellStyle name="Normal 4 18 4 17" xfId="5898"/>
    <cellStyle name="Normal 4 18 4 18" xfId="5899"/>
    <cellStyle name="Normal 4 18 4 19" xfId="5900"/>
    <cellStyle name="Normal 4 18 4 2" xfId="5901"/>
    <cellStyle name="Normal 4 18 4 3" xfId="5902"/>
    <cellStyle name="Normal 4 18 4 4" xfId="5903"/>
    <cellStyle name="Normal 4 18 4 5" xfId="5904"/>
    <cellStyle name="Normal 4 18 4 6" xfId="5905"/>
    <cellStyle name="Normal 4 18 4 7" xfId="5906"/>
    <cellStyle name="Normal 4 18 4 8" xfId="5907"/>
    <cellStyle name="Normal 4 18 4 9" xfId="5908"/>
    <cellStyle name="Normal 4 18 5" xfId="5909"/>
    <cellStyle name="Normal 4 18 5 10" xfId="5910"/>
    <cellStyle name="Normal 4 18 5 11" xfId="5911"/>
    <cellStyle name="Normal 4 18 5 12" xfId="5912"/>
    <cellStyle name="Normal 4 18 5 13" xfId="5913"/>
    <cellStyle name="Normal 4 18 5 14" xfId="5914"/>
    <cellStyle name="Normal 4 18 5 15" xfId="5915"/>
    <cellStyle name="Normal 4 18 5 16" xfId="5916"/>
    <cellStyle name="Normal 4 18 5 17" xfId="5917"/>
    <cellStyle name="Normal 4 18 5 18" xfId="5918"/>
    <cellStyle name="Normal 4 18 5 19" xfId="5919"/>
    <cellStyle name="Normal 4 18 5 2" xfId="5920"/>
    <cellStyle name="Normal 4 18 5 3" xfId="5921"/>
    <cellStyle name="Normal 4 18 5 4" xfId="5922"/>
    <cellStyle name="Normal 4 18 5 5" xfId="5923"/>
    <cellStyle name="Normal 4 18 5 6" xfId="5924"/>
    <cellStyle name="Normal 4 18 5 7" xfId="5925"/>
    <cellStyle name="Normal 4 18 5 8" xfId="5926"/>
    <cellStyle name="Normal 4 18 5 9" xfId="5927"/>
    <cellStyle name="Normal 4 18 6" xfId="5928"/>
    <cellStyle name="Normal 4 18 6 10" xfId="5929"/>
    <cellStyle name="Normal 4 18 6 11" xfId="5930"/>
    <cellStyle name="Normal 4 18 6 12" xfId="5931"/>
    <cellStyle name="Normal 4 18 6 13" xfId="5932"/>
    <cellStyle name="Normal 4 18 6 14" xfId="5933"/>
    <cellStyle name="Normal 4 18 6 15" xfId="5934"/>
    <cellStyle name="Normal 4 18 6 16" xfId="5935"/>
    <cellStyle name="Normal 4 18 6 17" xfId="5936"/>
    <cellStyle name="Normal 4 18 6 18" xfId="5937"/>
    <cellStyle name="Normal 4 18 6 19" xfId="5938"/>
    <cellStyle name="Normal 4 18 6 2" xfId="5939"/>
    <cellStyle name="Normal 4 18 6 3" xfId="5940"/>
    <cellStyle name="Normal 4 18 6 4" xfId="5941"/>
    <cellStyle name="Normal 4 18 6 5" xfId="5942"/>
    <cellStyle name="Normal 4 18 6 6" xfId="5943"/>
    <cellStyle name="Normal 4 18 6 7" xfId="5944"/>
    <cellStyle name="Normal 4 18 6 8" xfId="5945"/>
    <cellStyle name="Normal 4 18 6 9" xfId="5946"/>
    <cellStyle name="Normal 4 18 7" xfId="5947"/>
    <cellStyle name="Normal 4 18 7 10" xfId="5948"/>
    <cellStyle name="Normal 4 18 7 11" xfId="5949"/>
    <cellStyle name="Normal 4 18 7 12" xfId="5950"/>
    <cellStyle name="Normal 4 18 7 13" xfId="5951"/>
    <cellStyle name="Normal 4 18 7 14" xfId="5952"/>
    <cellStyle name="Normal 4 18 7 15" xfId="5953"/>
    <cellStyle name="Normal 4 18 7 16" xfId="5954"/>
    <cellStyle name="Normal 4 18 7 17" xfId="5955"/>
    <cellStyle name="Normal 4 18 7 18" xfId="5956"/>
    <cellStyle name="Normal 4 18 7 19" xfId="5957"/>
    <cellStyle name="Normal 4 18 7 2" xfId="5958"/>
    <cellStyle name="Normal 4 18 7 3" xfId="5959"/>
    <cellStyle name="Normal 4 18 7 4" xfId="5960"/>
    <cellStyle name="Normal 4 18 7 5" xfId="5961"/>
    <cellStyle name="Normal 4 18 7 6" xfId="5962"/>
    <cellStyle name="Normal 4 18 7 7" xfId="5963"/>
    <cellStyle name="Normal 4 18 7 8" xfId="5964"/>
    <cellStyle name="Normal 4 18 7 9" xfId="5965"/>
    <cellStyle name="Normal 4 18 8" xfId="5966"/>
    <cellStyle name="Normal 4 18 8 2" xfId="5967"/>
    <cellStyle name="Normal 4 18 9" xfId="5968"/>
    <cellStyle name="Normal 4 18 9 2" xfId="5969"/>
    <cellStyle name="Normal 4 19" xfId="5970"/>
    <cellStyle name="Normal 4 19 10" xfId="5971"/>
    <cellStyle name="Normal 4 19 10 2" xfId="5972"/>
    <cellStyle name="Normal 4 19 10 2 2" xfId="63285"/>
    <cellStyle name="Normal 4 19 10 3" xfId="63286"/>
    <cellStyle name="Normal 4 19 10 3 2" xfId="63287"/>
    <cellStyle name="Normal 4 19 10 4" xfId="63288"/>
    <cellStyle name="Normal 4 19 10 4 2" xfId="63289"/>
    <cellStyle name="Normal 4 19 10 5" xfId="63290"/>
    <cellStyle name="Normal 4 19 10 5 2" xfId="63291"/>
    <cellStyle name="Normal 4 19 10 6" xfId="63292"/>
    <cellStyle name="Normal 4 19 11" xfId="5973"/>
    <cellStyle name="Normal 4 19 11 2" xfId="63293"/>
    <cellStyle name="Normal 4 19 11 2 2" xfId="63294"/>
    <cellStyle name="Normal 4 19 11 3" xfId="63295"/>
    <cellStyle name="Normal 4 19 11 3 2" xfId="63296"/>
    <cellStyle name="Normal 4 19 11 4" xfId="63297"/>
    <cellStyle name="Normal 4 19 11 4 2" xfId="63298"/>
    <cellStyle name="Normal 4 19 11 5" xfId="63299"/>
    <cellStyle name="Normal 4 19 11 5 2" xfId="63300"/>
    <cellStyle name="Normal 4 19 11 6" xfId="63301"/>
    <cellStyle name="Normal 4 19 12" xfId="5974"/>
    <cellStyle name="Normal 4 19 12 2" xfId="63302"/>
    <cellStyle name="Normal 4 19 12 2 2" xfId="63303"/>
    <cellStyle name="Normal 4 19 12 3" xfId="63304"/>
    <cellStyle name="Normal 4 19 12 3 2" xfId="63305"/>
    <cellStyle name="Normal 4 19 12 4" xfId="63306"/>
    <cellStyle name="Normal 4 19 12 4 2" xfId="63307"/>
    <cellStyle name="Normal 4 19 12 5" xfId="63308"/>
    <cellStyle name="Normal 4 19 12 5 2" xfId="63309"/>
    <cellStyle name="Normal 4 19 12 6" xfId="63310"/>
    <cellStyle name="Normal 4 19 13" xfId="5975"/>
    <cellStyle name="Normal 4 19 13 2" xfId="63311"/>
    <cellStyle name="Normal 4 19 13 2 2" xfId="63312"/>
    <cellStyle name="Normal 4 19 13 3" xfId="63313"/>
    <cellStyle name="Normal 4 19 13 3 2" xfId="63314"/>
    <cellStyle name="Normal 4 19 13 4" xfId="63315"/>
    <cellStyle name="Normal 4 19 13 4 2" xfId="63316"/>
    <cellStyle name="Normal 4 19 13 5" xfId="63317"/>
    <cellStyle name="Normal 4 19 13 5 2" xfId="63318"/>
    <cellStyle name="Normal 4 19 13 6" xfId="63319"/>
    <cellStyle name="Normal 4 19 14" xfId="5976"/>
    <cellStyle name="Normal 4 19 14 2" xfId="63320"/>
    <cellStyle name="Normal 4 19 14 2 2" xfId="63321"/>
    <cellStyle name="Normal 4 19 14 3" xfId="63322"/>
    <cellStyle name="Normal 4 19 14 3 2" xfId="63323"/>
    <cellStyle name="Normal 4 19 14 4" xfId="63324"/>
    <cellStyle name="Normal 4 19 14 4 2" xfId="63325"/>
    <cellStyle name="Normal 4 19 14 5" xfId="63326"/>
    <cellStyle name="Normal 4 19 14 5 2" xfId="63327"/>
    <cellStyle name="Normal 4 19 14 6" xfId="63328"/>
    <cellStyle name="Normal 4 19 15" xfId="5977"/>
    <cellStyle name="Normal 4 19 15 2" xfId="63329"/>
    <cellStyle name="Normal 4 19 15 2 2" xfId="63330"/>
    <cellStyle name="Normal 4 19 15 3" xfId="63331"/>
    <cellStyle name="Normal 4 19 15 3 2" xfId="63332"/>
    <cellStyle name="Normal 4 19 15 4" xfId="63333"/>
    <cellStyle name="Normal 4 19 15 4 2" xfId="63334"/>
    <cellStyle name="Normal 4 19 15 5" xfId="63335"/>
    <cellStyle name="Normal 4 19 15 5 2" xfId="63336"/>
    <cellStyle name="Normal 4 19 15 6" xfId="63337"/>
    <cellStyle name="Normal 4 19 16" xfId="5978"/>
    <cellStyle name="Normal 4 19 16 2" xfId="63338"/>
    <cellStyle name="Normal 4 19 17" xfId="5979"/>
    <cellStyle name="Normal 4 19 17 2" xfId="63339"/>
    <cellStyle name="Normal 4 19 18" xfId="5980"/>
    <cellStyle name="Normal 4 19 18 2" xfId="63340"/>
    <cellStyle name="Normal 4 19 19" xfId="5981"/>
    <cellStyle name="Normal 4 19 19 2" xfId="63341"/>
    <cellStyle name="Normal 4 19 2" xfId="5982"/>
    <cellStyle name="Normal 4 19 2 10" xfId="5983"/>
    <cellStyle name="Normal 4 19 2 11" xfId="5984"/>
    <cellStyle name="Normal 4 19 2 12" xfId="5985"/>
    <cellStyle name="Normal 4 19 2 13" xfId="5986"/>
    <cellStyle name="Normal 4 19 2 14" xfId="5987"/>
    <cellStyle name="Normal 4 19 2 15" xfId="5988"/>
    <cellStyle name="Normal 4 19 2 16" xfId="5989"/>
    <cellStyle name="Normal 4 19 2 17" xfId="5990"/>
    <cellStyle name="Normal 4 19 2 18" xfId="5991"/>
    <cellStyle name="Normal 4 19 2 19" xfId="5992"/>
    <cellStyle name="Normal 4 19 2 2" xfId="5993"/>
    <cellStyle name="Normal 4 19 2 2 2" xfId="63342"/>
    <cellStyle name="Normal 4 19 2 2 2 2" xfId="63343"/>
    <cellStyle name="Normal 4 19 2 2 3" xfId="63344"/>
    <cellStyle name="Normal 4 19 2 2 3 2" xfId="63345"/>
    <cellStyle name="Normal 4 19 2 2 4" xfId="63346"/>
    <cellStyle name="Normal 4 19 2 2 4 2" xfId="63347"/>
    <cellStyle name="Normal 4 19 2 2 5" xfId="63348"/>
    <cellStyle name="Normal 4 19 2 2 5 2" xfId="63349"/>
    <cellStyle name="Normal 4 19 2 2 6" xfId="63350"/>
    <cellStyle name="Normal 4 19 2 3" xfId="5994"/>
    <cellStyle name="Normal 4 19 2 3 2" xfId="63351"/>
    <cellStyle name="Normal 4 19 2 4" xfId="5995"/>
    <cellStyle name="Normal 4 19 2 4 2" xfId="63352"/>
    <cellStyle name="Normal 4 19 2 5" xfId="5996"/>
    <cellStyle name="Normal 4 19 2 5 2" xfId="63353"/>
    <cellStyle name="Normal 4 19 2 6" xfId="5997"/>
    <cellStyle name="Normal 4 19 2 6 2" xfId="63354"/>
    <cellStyle name="Normal 4 19 2 7" xfId="5998"/>
    <cellStyle name="Normal 4 19 2 8" xfId="5999"/>
    <cellStyle name="Normal 4 19 2 9" xfId="6000"/>
    <cellStyle name="Normal 4 19 20" xfId="6001"/>
    <cellStyle name="Normal 4 19 21" xfId="6002"/>
    <cellStyle name="Normal 4 19 22" xfId="6003"/>
    <cellStyle name="Normal 4 19 23" xfId="6004"/>
    <cellStyle name="Normal 4 19 24" xfId="6005"/>
    <cellStyle name="Normal 4 19 25" xfId="6006"/>
    <cellStyle name="Normal 4 19 3" xfId="6007"/>
    <cellStyle name="Normal 4 19 3 10" xfId="6008"/>
    <cellStyle name="Normal 4 19 3 11" xfId="6009"/>
    <cellStyle name="Normal 4 19 3 12" xfId="6010"/>
    <cellStyle name="Normal 4 19 3 13" xfId="6011"/>
    <cellStyle name="Normal 4 19 3 14" xfId="6012"/>
    <cellStyle name="Normal 4 19 3 15" xfId="6013"/>
    <cellStyle name="Normal 4 19 3 16" xfId="6014"/>
    <cellStyle name="Normal 4 19 3 17" xfId="6015"/>
    <cellStyle name="Normal 4 19 3 18" xfId="6016"/>
    <cellStyle name="Normal 4 19 3 19" xfId="6017"/>
    <cellStyle name="Normal 4 19 3 2" xfId="6018"/>
    <cellStyle name="Normal 4 19 3 2 2" xfId="63355"/>
    <cellStyle name="Normal 4 19 3 2 2 2" xfId="63356"/>
    <cellStyle name="Normal 4 19 3 2 3" xfId="63357"/>
    <cellStyle name="Normal 4 19 3 2 3 2" xfId="63358"/>
    <cellStyle name="Normal 4 19 3 2 4" xfId="63359"/>
    <cellStyle name="Normal 4 19 3 2 4 2" xfId="63360"/>
    <cellStyle name="Normal 4 19 3 2 5" xfId="63361"/>
    <cellStyle name="Normal 4 19 3 2 5 2" xfId="63362"/>
    <cellStyle name="Normal 4 19 3 2 6" xfId="63363"/>
    <cellStyle name="Normal 4 19 3 3" xfId="6019"/>
    <cellStyle name="Normal 4 19 3 3 2" xfId="63364"/>
    <cellStyle name="Normal 4 19 3 4" xfId="6020"/>
    <cellStyle name="Normal 4 19 3 4 2" xfId="63365"/>
    <cellStyle name="Normal 4 19 3 5" xfId="6021"/>
    <cellStyle name="Normal 4 19 3 5 2" xfId="63366"/>
    <cellStyle name="Normal 4 19 3 6" xfId="6022"/>
    <cellStyle name="Normal 4 19 3 6 2" xfId="63367"/>
    <cellStyle name="Normal 4 19 3 7" xfId="6023"/>
    <cellStyle name="Normal 4 19 3 8" xfId="6024"/>
    <cellStyle name="Normal 4 19 3 9" xfId="6025"/>
    <cellStyle name="Normal 4 19 4" xfId="6026"/>
    <cellStyle name="Normal 4 19 4 10" xfId="6027"/>
    <cellStyle name="Normal 4 19 4 11" xfId="6028"/>
    <cellStyle name="Normal 4 19 4 12" xfId="6029"/>
    <cellStyle name="Normal 4 19 4 13" xfId="6030"/>
    <cellStyle name="Normal 4 19 4 14" xfId="6031"/>
    <cellStyle name="Normal 4 19 4 15" xfId="6032"/>
    <cellStyle name="Normal 4 19 4 16" xfId="6033"/>
    <cellStyle name="Normal 4 19 4 17" xfId="6034"/>
    <cellStyle name="Normal 4 19 4 18" xfId="6035"/>
    <cellStyle name="Normal 4 19 4 19" xfId="6036"/>
    <cellStyle name="Normal 4 19 4 2" xfId="6037"/>
    <cellStyle name="Normal 4 19 4 2 2" xfId="63368"/>
    <cellStyle name="Normal 4 19 4 2 2 2" xfId="63369"/>
    <cellStyle name="Normal 4 19 4 2 3" xfId="63370"/>
    <cellStyle name="Normal 4 19 4 2 3 2" xfId="63371"/>
    <cellStyle name="Normal 4 19 4 2 4" xfId="63372"/>
    <cellStyle name="Normal 4 19 4 2 4 2" xfId="63373"/>
    <cellStyle name="Normal 4 19 4 2 5" xfId="63374"/>
    <cellStyle name="Normal 4 19 4 2 5 2" xfId="63375"/>
    <cellStyle name="Normal 4 19 4 2 6" xfId="63376"/>
    <cellStyle name="Normal 4 19 4 3" xfId="6038"/>
    <cellStyle name="Normal 4 19 4 3 2" xfId="63377"/>
    <cellStyle name="Normal 4 19 4 4" xfId="6039"/>
    <cellStyle name="Normal 4 19 4 4 2" xfId="63378"/>
    <cellStyle name="Normal 4 19 4 5" xfId="6040"/>
    <cellStyle name="Normal 4 19 4 5 2" xfId="63379"/>
    <cellStyle name="Normal 4 19 4 6" xfId="6041"/>
    <cellStyle name="Normal 4 19 4 6 2" xfId="63380"/>
    <cellStyle name="Normal 4 19 4 7" xfId="6042"/>
    <cellStyle name="Normal 4 19 4 8" xfId="6043"/>
    <cellStyle name="Normal 4 19 4 9" xfId="6044"/>
    <cellStyle name="Normal 4 19 5" xfId="6045"/>
    <cellStyle name="Normal 4 19 5 10" xfId="6046"/>
    <cellStyle name="Normal 4 19 5 11" xfId="6047"/>
    <cellStyle name="Normal 4 19 5 12" xfId="6048"/>
    <cellStyle name="Normal 4 19 5 13" xfId="6049"/>
    <cellStyle name="Normal 4 19 5 14" xfId="6050"/>
    <cellStyle name="Normal 4 19 5 15" xfId="6051"/>
    <cellStyle name="Normal 4 19 5 16" xfId="6052"/>
    <cellStyle name="Normal 4 19 5 17" xfId="6053"/>
    <cellStyle name="Normal 4 19 5 18" xfId="6054"/>
    <cellStyle name="Normal 4 19 5 19" xfId="6055"/>
    <cellStyle name="Normal 4 19 5 2" xfId="6056"/>
    <cellStyle name="Normal 4 19 5 2 2" xfId="63381"/>
    <cellStyle name="Normal 4 19 5 3" xfId="6057"/>
    <cellStyle name="Normal 4 19 5 3 2" xfId="63382"/>
    <cellStyle name="Normal 4 19 5 4" xfId="6058"/>
    <cellStyle name="Normal 4 19 5 4 2" xfId="63383"/>
    <cellStyle name="Normal 4 19 5 5" xfId="6059"/>
    <cellStyle name="Normal 4 19 5 5 2" xfId="63384"/>
    <cellStyle name="Normal 4 19 5 6" xfId="6060"/>
    <cellStyle name="Normal 4 19 5 7" xfId="6061"/>
    <cellStyle name="Normal 4 19 5 8" xfId="6062"/>
    <cellStyle name="Normal 4 19 5 9" xfId="6063"/>
    <cellStyle name="Normal 4 19 6" xfId="6064"/>
    <cellStyle name="Normal 4 19 6 10" xfId="6065"/>
    <cellStyle name="Normal 4 19 6 11" xfId="6066"/>
    <cellStyle name="Normal 4 19 6 12" xfId="6067"/>
    <cellStyle name="Normal 4 19 6 13" xfId="6068"/>
    <cellStyle name="Normal 4 19 6 14" xfId="6069"/>
    <cellStyle name="Normal 4 19 6 15" xfId="6070"/>
    <cellStyle name="Normal 4 19 6 16" xfId="6071"/>
    <cellStyle name="Normal 4 19 6 17" xfId="6072"/>
    <cellStyle name="Normal 4 19 6 18" xfId="6073"/>
    <cellStyle name="Normal 4 19 6 19" xfId="6074"/>
    <cellStyle name="Normal 4 19 6 2" xfId="6075"/>
    <cellStyle name="Normal 4 19 6 2 2" xfId="63385"/>
    <cellStyle name="Normal 4 19 6 3" xfId="6076"/>
    <cellStyle name="Normal 4 19 6 3 2" xfId="63386"/>
    <cellStyle name="Normal 4 19 6 4" xfId="6077"/>
    <cellStyle name="Normal 4 19 6 4 2" xfId="63387"/>
    <cellStyle name="Normal 4 19 6 5" xfId="6078"/>
    <cellStyle name="Normal 4 19 6 5 2" xfId="63388"/>
    <cellStyle name="Normal 4 19 6 6" xfId="6079"/>
    <cellStyle name="Normal 4 19 6 7" xfId="6080"/>
    <cellStyle name="Normal 4 19 6 8" xfId="6081"/>
    <cellStyle name="Normal 4 19 6 9" xfId="6082"/>
    <cellStyle name="Normal 4 19 7" xfId="6083"/>
    <cellStyle name="Normal 4 19 7 10" xfId="6084"/>
    <cellStyle name="Normal 4 19 7 11" xfId="6085"/>
    <cellStyle name="Normal 4 19 7 12" xfId="6086"/>
    <cellStyle name="Normal 4 19 7 13" xfId="6087"/>
    <cellStyle name="Normal 4 19 7 14" xfId="6088"/>
    <cellStyle name="Normal 4 19 7 15" xfId="6089"/>
    <cellStyle name="Normal 4 19 7 16" xfId="6090"/>
    <cellStyle name="Normal 4 19 7 17" xfId="6091"/>
    <cellStyle name="Normal 4 19 7 18" xfId="6092"/>
    <cellStyle name="Normal 4 19 7 19" xfId="6093"/>
    <cellStyle name="Normal 4 19 7 2" xfId="6094"/>
    <cellStyle name="Normal 4 19 7 2 2" xfId="63389"/>
    <cellStyle name="Normal 4 19 7 3" xfId="6095"/>
    <cellStyle name="Normal 4 19 7 3 2" xfId="63390"/>
    <cellStyle name="Normal 4 19 7 4" xfId="6096"/>
    <cellStyle name="Normal 4 19 7 4 2" xfId="63391"/>
    <cellStyle name="Normal 4 19 7 5" xfId="6097"/>
    <cellStyle name="Normal 4 19 7 5 2" xfId="63392"/>
    <cellStyle name="Normal 4 19 7 6" xfId="6098"/>
    <cellStyle name="Normal 4 19 7 7" xfId="6099"/>
    <cellStyle name="Normal 4 19 7 8" xfId="6100"/>
    <cellStyle name="Normal 4 19 7 9" xfId="6101"/>
    <cellStyle name="Normal 4 19 8" xfId="6102"/>
    <cellStyle name="Normal 4 19 8 2" xfId="6103"/>
    <cellStyle name="Normal 4 19 8 2 2" xfId="63393"/>
    <cellStyle name="Normal 4 19 8 3" xfId="63394"/>
    <cellStyle name="Normal 4 19 8 3 2" xfId="63395"/>
    <cellStyle name="Normal 4 19 8 4" xfId="63396"/>
    <cellStyle name="Normal 4 19 8 4 2" xfId="63397"/>
    <cellStyle name="Normal 4 19 8 5" xfId="63398"/>
    <cellStyle name="Normal 4 19 8 5 2" xfId="63399"/>
    <cellStyle name="Normal 4 19 8 6" xfId="63400"/>
    <cellStyle name="Normal 4 19 9" xfId="6104"/>
    <cellStyle name="Normal 4 19 9 2" xfId="6105"/>
    <cellStyle name="Normal 4 19 9 2 2" xfId="63401"/>
    <cellStyle name="Normal 4 19 9 3" xfId="63402"/>
    <cellStyle name="Normal 4 19 9 3 2" xfId="63403"/>
    <cellStyle name="Normal 4 19 9 4" xfId="63404"/>
    <cellStyle name="Normal 4 19 9 4 2" xfId="63405"/>
    <cellStyle name="Normal 4 19 9 5" xfId="63406"/>
    <cellStyle name="Normal 4 19 9 5 2" xfId="63407"/>
    <cellStyle name="Normal 4 19 9 6" xfId="63408"/>
    <cellStyle name="Normal 4 2" xfId="6106"/>
    <cellStyle name="Normal 4 2 10" xfId="6107"/>
    <cellStyle name="Normal 4 2 11" xfId="6108"/>
    <cellStyle name="Normal 4 2 12" xfId="6109"/>
    <cellStyle name="Normal 4 2 13" xfId="6110"/>
    <cellStyle name="Normal 4 2 14" xfId="6111"/>
    <cellStyle name="Normal 4 2 15" xfId="6112"/>
    <cellStyle name="Normal 4 2 16" xfId="6113"/>
    <cellStyle name="Normal 4 2 17" xfId="6114"/>
    <cellStyle name="Normal 4 2 18" xfId="6115"/>
    <cellStyle name="Normal 4 2 19" xfId="6116"/>
    <cellStyle name="Normal 4 2 19 10" xfId="6117"/>
    <cellStyle name="Normal 4 2 19 11" xfId="6118"/>
    <cellStyle name="Normal 4 2 19 12" xfId="6119"/>
    <cellStyle name="Normal 4 2 19 13" xfId="6120"/>
    <cellStyle name="Normal 4 2 19 14" xfId="6121"/>
    <cellStyle name="Normal 4 2 19 15" xfId="6122"/>
    <cellStyle name="Normal 4 2 19 16" xfId="6123"/>
    <cellStyle name="Normal 4 2 19 17" xfId="6124"/>
    <cellStyle name="Normal 4 2 19 18" xfId="6125"/>
    <cellStyle name="Normal 4 2 19 19" xfId="6126"/>
    <cellStyle name="Normal 4 2 19 2" xfId="6127"/>
    <cellStyle name="Normal 4 2 19 3" xfId="6128"/>
    <cellStyle name="Normal 4 2 19 4" xfId="6129"/>
    <cellStyle name="Normal 4 2 19 5" xfId="6130"/>
    <cellStyle name="Normal 4 2 19 6" xfId="6131"/>
    <cellStyle name="Normal 4 2 19 7" xfId="6132"/>
    <cellStyle name="Normal 4 2 19 8" xfId="6133"/>
    <cellStyle name="Normal 4 2 19 9" xfId="6134"/>
    <cellStyle name="Normal 4 2 2" xfId="6135"/>
    <cellStyle name="Normal 4 2 2 10" xfId="6136"/>
    <cellStyle name="Normal 4 2 2 11" xfId="6137"/>
    <cellStyle name="Normal 4 2 2 12" xfId="6138"/>
    <cellStyle name="Normal 4 2 2 13" xfId="6139"/>
    <cellStyle name="Normal 4 2 2 14" xfId="6140"/>
    <cellStyle name="Normal 4 2 2 15" xfId="6141"/>
    <cellStyle name="Normal 4 2 2 16" xfId="6142"/>
    <cellStyle name="Normal 4 2 2 17" xfId="6143"/>
    <cellStyle name="Normal 4 2 2 18" xfId="6144"/>
    <cellStyle name="Normal 4 2 2 19" xfId="6145"/>
    <cellStyle name="Normal 4 2 2 2" xfId="6146"/>
    <cellStyle name="Normal 4 2 2 2 2" xfId="63409"/>
    <cellStyle name="Normal 4 2 2 20" xfId="6147"/>
    <cellStyle name="Normal 4 2 2 3" xfId="6148"/>
    <cellStyle name="Normal 4 2 2 3 2" xfId="63410"/>
    <cellStyle name="Normal 4 2 2 4" xfId="6149"/>
    <cellStyle name="Normal 4 2 2 5" xfId="6150"/>
    <cellStyle name="Normal 4 2 2 6" xfId="6151"/>
    <cellStyle name="Normal 4 2 2 7" xfId="6152"/>
    <cellStyle name="Normal 4 2 2 8" xfId="6153"/>
    <cellStyle name="Normal 4 2 2 9" xfId="6154"/>
    <cellStyle name="Normal 4 2 20" xfId="6155"/>
    <cellStyle name="Normal 4 2 20 10" xfId="6156"/>
    <cellStyle name="Normal 4 2 20 11" xfId="6157"/>
    <cellStyle name="Normal 4 2 20 12" xfId="6158"/>
    <cellStyle name="Normal 4 2 20 13" xfId="6159"/>
    <cellStyle name="Normal 4 2 20 14" xfId="6160"/>
    <cellStyle name="Normal 4 2 20 15" xfId="6161"/>
    <cellStyle name="Normal 4 2 20 16" xfId="6162"/>
    <cellStyle name="Normal 4 2 20 17" xfId="6163"/>
    <cellStyle name="Normal 4 2 20 18" xfId="6164"/>
    <cellStyle name="Normal 4 2 20 19" xfId="6165"/>
    <cellStyle name="Normal 4 2 20 2" xfId="6166"/>
    <cellStyle name="Normal 4 2 20 3" xfId="6167"/>
    <cellStyle name="Normal 4 2 20 4" xfId="6168"/>
    <cellStyle name="Normal 4 2 20 5" xfId="6169"/>
    <cellStyle name="Normal 4 2 20 6" xfId="6170"/>
    <cellStyle name="Normal 4 2 20 7" xfId="6171"/>
    <cellStyle name="Normal 4 2 20 8" xfId="6172"/>
    <cellStyle name="Normal 4 2 20 9" xfId="6173"/>
    <cellStyle name="Normal 4 2 21" xfId="6174"/>
    <cellStyle name="Normal 4 2 21 10" xfId="6175"/>
    <cellStyle name="Normal 4 2 21 11" xfId="6176"/>
    <cellStyle name="Normal 4 2 21 12" xfId="6177"/>
    <cellStyle name="Normal 4 2 21 13" xfId="6178"/>
    <cellStyle name="Normal 4 2 21 14" xfId="6179"/>
    <cellStyle name="Normal 4 2 21 15" xfId="6180"/>
    <cellStyle name="Normal 4 2 21 16" xfId="6181"/>
    <cellStyle name="Normal 4 2 21 17" xfId="6182"/>
    <cellStyle name="Normal 4 2 21 18" xfId="6183"/>
    <cellStyle name="Normal 4 2 21 19" xfId="6184"/>
    <cellStyle name="Normal 4 2 21 2" xfId="6185"/>
    <cellStyle name="Normal 4 2 21 3" xfId="6186"/>
    <cellStyle name="Normal 4 2 21 4" xfId="6187"/>
    <cellStyle name="Normal 4 2 21 5" xfId="6188"/>
    <cellStyle name="Normal 4 2 21 6" xfId="6189"/>
    <cellStyle name="Normal 4 2 21 7" xfId="6190"/>
    <cellStyle name="Normal 4 2 21 8" xfId="6191"/>
    <cellStyle name="Normal 4 2 21 9" xfId="6192"/>
    <cellStyle name="Normal 4 2 22" xfId="6193"/>
    <cellStyle name="Normal 4 2 22 10" xfId="6194"/>
    <cellStyle name="Normal 4 2 22 11" xfId="6195"/>
    <cellStyle name="Normal 4 2 22 12" xfId="6196"/>
    <cellStyle name="Normal 4 2 22 13" xfId="6197"/>
    <cellStyle name="Normal 4 2 22 14" xfId="6198"/>
    <cellStyle name="Normal 4 2 22 15" xfId="6199"/>
    <cellStyle name="Normal 4 2 22 16" xfId="6200"/>
    <cellStyle name="Normal 4 2 22 17" xfId="6201"/>
    <cellStyle name="Normal 4 2 22 18" xfId="6202"/>
    <cellStyle name="Normal 4 2 22 19" xfId="6203"/>
    <cellStyle name="Normal 4 2 22 2" xfId="6204"/>
    <cellStyle name="Normal 4 2 22 3" xfId="6205"/>
    <cellStyle name="Normal 4 2 22 4" xfId="6206"/>
    <cellStyle name="Normal 4 2 22 5" xfId="6207"/>
    <cellStyle name="Normal 4 2 22 6" xfId="6208"/>
    <cellStyle name="Normal 4 2 22 7" xfId="6209"/>
    <cellStyle name="Normal 4 2 22 8" xfId="6210"/>
    <cellStyle name="Normal 4 2 22 9" xfId="6211"/>
    <cellStyle name="Normal 4 2 23" xfId="6212"/>
    <cellStyle name="Normal 4 2 23 10" xfId="6213"/>
    <cellStyle name="Normal 4 2 23 11" xfId="6214"/>
    <cellStyle name="Normal 4 2 23 12" xfId="6215"/>
    <cellStyle name="Normal 4 2 23 13" xfId="6216"/>
    <cellStyle name="Normal 4 2 23 14" xfId="6217"/>
    <cellStyle name="Normal 4 2 23 15" xfId="6218"/>
    <cellStyle name="Normal 4 2 23 16" xfId="6219"/>
    <cellStyle name="Normal 4 2 23 17" xfId="6220"/>
    <cellStyle name="Normal 4 2 23 18" xfId="6221"/>
    <cellStyle name="Normal 4 2 23 19" xfId="6222"/>
    <cellStyle name="Normal 4 2 23 2" xfId="6223"/>
    <cellStyle name="Normal 4 2 23 3" xfId="6224"/>
    <cellStyle name="Normal 4 2 23 4" xfId="6225"/>
    <cellStyle name="Normal 4 2 23 5" xfId="6226"/>
    <cellStyle name="Normal 4 2 23 6" xfId="6227"/>
    <cellStyle name="Normal 4 2 23 7" xfId="6228"/>
    <cellStyle name="Normal 4 2 23 8" xfId="6229"/>
    <cellStyle name="Normal 4 2 23 9" xfId="6230"/>
    <cellStyle name="Normal 4 2 24" xfId="6231"/>
    <cellStyle name="Normal 4 2 24 10" xfId="6232"/>
    <cellStyle name="Normal 4 2 24 11" xfId="6233"/>
    <cellStyle name="Normal 4 2 24 12" xfId="6234"/>
    <cellStyle name="Normal 4 2 24 13" xfId="6235"/>
    <cellStyle name="Normal 4 2 24 14" xfId="6236"/>
    <cellStyle name="Normal 4 2 24 15" xfId="6237"/>
    <cellStyle name="Normal 4 2 24 16" xfId="6238"/>
    <cellStyle name="Normal 4 2 24 17" xfId="6239"/>
    <cellStyle name="Normal 4 2 24 18" xfId="6240"/>
    <cellStyle name="Normal 4 2 24 19" xfId="6241"/>
    <cellStyle name="Normal 4 2 24 2" xfId="6242"/>
    <cellStyle name="Normal 4 2 24 3" xfId="6243"/>
    <cellStyle name="Normal 4 2 24 4" xfId="6244"/>
    <cellStyle name="Normal 4 2 24 5" xfId="6245"/>
    <cellStyle name="Normal 4 2 24 6" xfId="6246"/>
    <cellStyle name="Normal 4 2 24 7" xfId="6247"/>
    <cellStyle name="Normal 4 2 24 8" xfId="6248"/>
    <cellStyle name="Normal 4 2 24 9" xfId="6249"/>
    <cellStyle name="Normal 4 2 25" xfId="6250"/>
    <cellStyle name="Normal 4 2 25 2" xfId="6251"/>
    <cellStyle name="Normal 4 2 25 3" xfId="6252"/>
    <cellStyle name="Normal 4 2 26" xfId="6253"/>
    <cellStyle name="Normal 4 2 26 2" xfId="6254"/>
    <cellStyle name="Normal 4 2 26 3" xfId="6255"/>
    <cellStyle name="Normal 4 2 26 4" xfId="6256"/>
    <cellStyle name="Normal 4 2 27" xfId="6257"/>
    <cellStyle name="Normal 4 2 27 2" xfId="6258"/>
    <cellStyle name="Normal 4 2 27 3" xfId="6259"/>
    <cellStyle name="Normal 4 2 27 4" xfId="6260"/>
    <cellStyle name="Normal 4 2 28" xfId="6261"/>
    <cellStyle name="Normal 4 2 29" xfId="6262"/>
    <cellStyle name="Normal 4 2 3" xfId="6263"/>
    <cellStyle name="Normal 4 2 3 2" xfId="63411"/>
    <cellStyle name="Normal 4 2 30" xfId="6264"/>
    <cellStyle name="Normal 4 2 31" xfId="6265"/>
    <cellStyle name="Normal 4 2 32" xfId="6266"/>
    <cellStyle name="Normal 4 2 33" xfId="6267"/>
    <cellStyle name="Normal 4 2 34" xfId="6268"/>
    <cellStyle name="Normal 4 2 35" xfId="6269"/>
    <cellStyle name="Normal 4 2 36" xfId="6270"/>
    <cellStyle name="Normal 4 2 37" xfId="6271"/>
    <cellStyle name="Normal 4 2 38" xfId="6272"/>
    <cellStyle name="Normal 4 2 39" xfId="6273"/>
    <cellStyle name="Normal 4 2 4" xfId="6274"/>
    <cellStyle name="Normal 4 2 40" xfId="6275"/>
    <cellStyle name="Normal 4 2 41" xfId="6276"/>
    <cellStyle name="Normal 4 2 42" xfId="6277"/>
    <cellStyle name="Normal 4 2 43" xfId="6278"/>
    <cellStyle name="Normal 4 2 44" xfId="6279"/>
    <cellStyle name="Normal 4 2 45" xfId="6280"/>
    <cellStyle name="Normal 4 2 46" xfId="6281"/>
    <cellStyle name="Normal 4 2 47" xfId="6282"/>
    <cellStyle name="Normal 4 2 48" xfId="6283"/>
    <cellStyle name="Normal 4 2 49" xfId="6284"/>
    <cellStyle name="Normal 4 2 5" xfId="6285"/>
    <cellStyle name="Normal 4 2 50" xfId="6286"/>
    <cellStyle name="Normal 4 2 6" xfId="6287"/>
    <cellStyle name="Normal 4 2 7" xfId="6288"/>
    <cellStyle name="Normal 4 2 8" xfId="6289"/>
    <cellStyle name="Normal 4 2 9" xfId="6290"/>
    <cellStyle name="Normal 4 20" xfId="6291"/>
    <cellStyle name="Normal 4 20 10" xfId="6292"/>
    <cellStyle name="Normal 4 20 10 2" xfId="6293"/>
    <cellStyle name="Normal 4 20 10 2 2" xfId="63412"/>
    <cellStyle name="Normal 4 20 10 3" xfId="63413"/>
    <cellStyle name="Normal 4 20 10 3 2" xfId="63414"/>
    <cellStyle name="Normal 4 20 10 4" xfId="63415"/>
    <cellStyle name="Normal 4 20 10 4 2" xfId="63416"/>
    <cellStyle name="Normal 4 20 10 5" xfId="63417"/>
    <cellStyle name="Normal 4 20 10 5 2" xfId="63418"/>
    <cellStyle name="Normal 4 20 10 6" xfId="63419"/>
    <cellStyle name="Normal 4 20 11" xfId="6294"/>
    <cellStyle name="Normal 4 20 11 2" xfId="63420"/>
    <cellStyle name="Normal 4 20 11 2 2" xfId="63421"/>
    <cellStyle name="Normal 4 20 11 3" xfId="63422"/>
    <cellStyle name="Normal 4 20 11 3 2" xfId="63423"/>
    <cellStyle name="Normal 4 20 11 4" xfId="63424"/>
    <cellStyle name="Normal 4 20 11 4 2" xfId="63425"/>
    <cellStyle name="Normal 4 20 11 5" xfId="63426"/>
    <cellStyle name="Normal 4 20 11 5 2" xfId="63427"/>
    <cellStyle name="Normal 4 20 11 6" xfId="63428"/>
    <cellStyle name="Normal 4 20 12" xfId="6295"/>
    <cellStyle name="Normal 4 20 12 2" xfId="63429"/>
    <cellStyle name="Normal 4 20 12 2 2" xfId="63430"/>
    <cellStyle name="Normal 4 20 12 3" xfId="63431"/>
    <cellStyle name="Normal 4 20 12 3 2" xfId="63432"/>
    <cellStyle name="Normal 4 20 12 4" xfId="63433"/>
    <cellStyle name="Normal 4 20 12 4 2" xfId="63434"/>
    <cellStyle name="Normal 4 20 12 5" xfId="63435"/>
    <cellStyle name="Normal 4 20 12 5 2" xfId="63436"/>
    <cellStyle name="Normal 4 20 12 6" xfId="63437"/>
    <cellStyle name="Normal 4 20 13" xfId="6296"/>
    <cellStyle name="Normal 4 20 13 2" xfId="63438"/>
    <cellStyle name="Normal 4 20 13 2 2" xfId="63439"/>
    <cellStyle name="Normal 4 20 13 3" xfId="63440"/>
    <cellStyle name="Normal 4 20 13 3 2" xfId="63441"/>
    <cellStyle name="Normal 4 20 13 4" xfId="63442"/>
    <cellStyle name="Normal 4 20 13 4 2" xfId="63443"/>
    <cellStyle name="Normal 4 20 13 5" xfId="63444"/>
    <cellStyle name="Normal 4 20 13 5 2" xfId="63445"/>
    <cellStyle name="Normal 4 20 13 6" xfId="63446"/>
    <cellStyle name="Normal 4 20 14" xfId="6297"/>
    <cellStyle name="Normal 4 20 14 2" xfId="63447"/>
    <cellStyle name="Normal 4 20 14 2 2" xfId="63448"/>
    <cellStyle name="Normal 4 20 14 3" xfId="63449"/>
    <cellStyle name="Normal 4 20 14 3 2" xfId="63450"/>
    <cellStyle name="Normal 4 20 14 4" xfId="63451"/>
    <cellStyle name="Normal 4 20 14 4 2" xfId="63452"/>
    <cellStyle name="Normal 4 20 14 5" xfId="63453"/>
    <cellStyle name="Normal 4 20 14 5 2" xfId="63454"/>
    <cellStyle name="Normal 4 20 14 6" xfId="63455"/>
    <cellStyle name="Normal 4 20 15" xfId="6298"/>
    <cellStyle name="Normal 4 20 15 2" xfId="63456"/>
    <cellStyle name="Normal 4 20 15 2 2" xfId="63457"/>
    <cellStyle name="Normal 4 20 15 3" xfId="63458"/>
    <cellStyle name="Normal 4 20 15 3 2" xfId="63459"/>
    <cellStyle name="Normal 4 20 15 4" xfId="63460"/>
    <cellStyle name="Normal 4 20 15 4 2" xfId="63461"/>
    <cellStyle name="Normal 4 20 15 5" xfId="63462"/>
    <cellStyle name="Normal 4 20 15 5 2" xfId="63463"/>
    <cellStyle name="Normal 4 20 15 6" xfId="63464"/>
    <cellStyle name="Normal 4 20 16" xfId="6299"/>
    <cellStyle name="Normal 4 20 16 2" xfId="63465"/>
    <cellStyle name="Normal 4 20 17" xfId="6300"/>
    <cellStyle name="Normal 4 20 17 2" xfId="63466"/>
    <cellStyle name="Normal 4 20 18" xfId="6301"/>
    <cellStyle name="Normal 4 20 18 2" xfId="63467"/>
    <cellStyle name="Normal 4 20 19" xfId="6302"/>
    <cellStyle name="Normal 4 20 19 2" xfId="63468"/>
    <cellStyle name="Normal 4 20 2" xfId="6303"/>
    <cellStyle name="Normal 4 20 2 10" xfId="6304"/>
    <cellStyle name="Normal 4 20 2 11" xfId="6305"/>
    <cellStyle name="Normal 4 20 2 12" xfId="6306"/>
    <cellStyle name="Normal 4 20 2 13" xfId="6307"/>
    <cellStyle name="Normal 4 20 2 14" xfId="6308"/>
    <cellStyle name="Normal 4 20 2 15" xfId="6309"/>
    <cellStyle name="Normal 4 20 2 16" xfId="6310"/>
    <cellStyle name="Normal 4 20 2 17" xfId="6311"/>
    <cellStyle name="Normal 4 20 2 18" xfId="6312"/>
    <cellStyle name="Normal 4 20 2 19" xfId="6313"/>
    <cellStyle name="Normal 4 20 2 2" xfId="6314"/>
    <cellStyle name="Normal 4 20 2 2 2" xfId="63469"/>
    <cellStyle name="Normal 4 20 2 2 2 2" xfId="63470"/>
    <cellStyle name="Normal 4 20 2 2 3" xfId="63471"/>
    <cellStyle name="Normal 4 20 2 2 3 2" xfId="63472"/>
    <cellStyle name="Normal 4 20 2 2 4" xfId="63473"/>
    <cellStyle name="Normal 4 20 2 2 4 2" xfId="63474"/>
    <cellStyle name="Normal 4 20 2 2 5" xfId="63475"/>
    <cellStyle name="Normal 4 20 2 2 5 2" xfId="63476"/>
    <cellStyle name="Normal 4 20 2 2 6" xfId="63477"/>
    <cellStyle name="Normal 4 20 2 3" xfId="6315"/>
    <cellStyle name="Normal 4 20 2 3 2" xfId="63478"/>
    <cellStyle name="Normal 4 20 2 4" xfId="6316"/>
    <cellStyle name="Normal 4 20 2 4 2" xfId="63479"/>
    <cellStyle name="Normal 4 20 2 5" xfId="6317"/>
    <cellStyle name="Normal 4 20 2 5 2" xfId="63480"/>
    <cellStyle name="Normal 4 20 2 6" xfId="6318"/>
    <cellStyle name="Normal 4 20 2 6 2" xfId="63481"/>
    <cellStyle name="Normal 4 20 2 7" xfId="6319"/>
    <cellStyle name="Normal 4 20 2 8" xfId="6320"/>
    <cellStyle name="Normal 4 20 2 9" xfId="6321"/>
    <cellStyle name="Normal 4 20 20" xfId="6322"/>
    <cellStyle name="Normal 4 20 21" xfId="6323"/>
    <cellStyle name="Normal 4 20 22" xfId="6324"/>
    <cellStyle name="Normal 4 20 23" xfId="6325"/>
    <cellStyle name="Normal 4 20 24" xfId="6326"/>
    <cellStyle name="Normal 4 20 25" xfId="6327"/>
    <cellStyle name="Normal 4 20 3" xfId="6328"/>
    <cellStyle name="Normal 4 20 3 10" xfId="6329"/>
    <cellStyle name="Normal 4 20 3 11" xfId="6330"/>
    <cellStyle name="Normal 4 20 3 12" xfId="6331"/>
    <cellStyle name="Normal 4 20 3 13" xfId="6332"/>
    <cellStyle name="Normal 4 20 3 14" xfId="6333"/>
    <cellStyle name="Normal 4 20 3 15" xfId="6334"/>
    <cellStyle name="Normal 4 20 3 16" xfId="6335"/>
    <cellStyle name="Normal 4 20 3 17" xfId="6336"/>
    <cellStyle name="Normal 4 20 3 18" xfId="6337"/>
    <cellStyle name="Normal 4 20 3 19" xfId="6338"/>
    <cellStyle name="Normal 4 20 3 2" xfId="6339"/>
    <cellStyle name="Normal 4 20 3 2 2" xfId="63482"/>
    <cellStyle name="Normal 4 20 3 2 2 2" xfId="63483"/>
    <cellStyle name="Normal 4 20 3 2 3" xfId="63484"/>
    <cellStyle name="Normal 4 20 3 2 3 2" xfId="63485"/>
    <cellStyle name="Normal 4 20 3 2 4" xfId="63486"/>
    <cellStyle name="Normal 4 20 3 2 4 2" xfId="63487"/>
    <cellStyle name="Normal 4 20 3 2 5" xfId="63488"/>
    <cellStyle name="Normal 4 20 3 2 5 2" xfId="63489"/>
    <cellStyle name="Normal 4 20 3 2 6" xfId="63490"/>
    <cellStyle name="Normal 4 20 3 3" xfId="6340"/>
    <cellStyle name="Normal 4 20 3 3 2" xfId="63491"/>
    <cellStyle name="Normal 4 20 3 4" xfId="6341"/>
    <cellStyle name="Normal 4 20 3 4 2" xfId="63492"/>
    <cellStyle name="Normal 4 20 3 5" xfId="6342"/>
    <cellStyle name="Normal 4 20 3 5 2" xfId="63493"/>
    <cellStyle name="Normal 4 20 3 6" xfId="6343"/>
    <cellStyle name="Normal 4 20 3 6 2" xfId="63494"/>
    <cellStyle name="Normal 4 20 3 7" xfId="6344"/>
    <cellStyle name="Normal 4 20 3 8" xfId="6345"/>
    <cellStyle name="Normal 4 20 3 9" xfId="6346"/>
    <cellStyle name="Normal 4 20 4" xfId="6347"/>
    <cellStyle name="Normal 4 20 4 10" xfId="6348"/>
    <cellStyle name="Normal 4 20 4 11" xfId="6349"/>
    <cellStyle name="Normal 4 20 4 12" xfId="6350"/>
    <cellStyle name="Normal 4 20 4 13" xfId="6351"/>
    <cellStyle name="Normal 4 20 4 14" xfId="6352"/>
    <cellStyle name="Normal 4 20 4 15" xfId="6353"/>
    <cellStyle name="Normal 4 20 4 16" xfId="6354"/>
    <cellStyle name="Normal 4 20 4 17" xfId="6355"/>
    <cellStyle name="Normal 4 20 4 18" xfId="6356"/>
    <cellStyle name="Normal 4 20 4 19" xfId="6357"/>
    <cellStyle name="Normal 4 20 4 2" xfId="6358"/>
    <cellStyle name="Normal 4 20 4 2 2" xfId="63495"/>
    <cellStyle name="Normal 4 20 4 2 2 2" xfId="63496"/>
    <cellStyle name="Normal 4 20 4 2 3" xfId="63497"/>
    <cellStyle name="Normal 4 20 4 2 3 2" xfId="63498"/>
    <cellStyle name="Normal 4 20 4 2 4" xfId="63499"/>
    <cellStyle name="Normal 4 20 4 2 4 2" xfId="63500"/>
    <cellStyle name="Normal 4 20 4 2 5" xfId="63501"/>
    <cellStyle name="Normal 4 20 4 2 5 2" xfId="63502"/>
    <cellStyle name="Normal 4 20 4 2 6" xfId="63503"/>
    <cellStyle name="Normal 4 20 4 3" xfId="6359"/>
    <cellStyle name="Normal 4 20 4 3 2" xfId="63504"/>
    <cellStyle name="Normal 4 20 4 4" xfId="6360"/>
    <cellStyle name="Normal 4 20 4 4 2" xfId="63505"/>
    <cellStyle name="Normal 4 20 4 5" xfId="6361"/>
    <cellStyle name="Normal 4 20 4 5 2" xfId="63506"/>
    <cellStyle name="Normal 4 20 4 6" xfId="6362"/>
    <cellStyle name="Normal 4 20 4 6 2" xfId="63507"/>
    <cellStyle name="Normal 4 20 4 7" xfId="6363"/>
    <cellStyle name="Normal 4 20 4 8" xfId="6364"/>
    <cellStyle name="Normal 4 20 4 9" xfId="6365"/>
    <cellStyle name="Normal 4 20 5" xfId="6366"/>
    <cellStyle name="Normal 4 20 5 10" xfId="6367"/>
    <cellStyle name="Normal 4 20 5 11" xfId="6368"/>
    <cellStyle name="Normal 4 20 5 12" xfId="6369"/>
    <cellStyle name="Normal 4 20 5 13" xfId="6370"/>
    <cellStyle name="Normal 4 20 5 14" xfId="6371"/>
    <cellStyle name="Normal 4 20 5 15" xfId="6372"/>
    <cellStyle name="Normal 4 20 5 16" xfId="6373"/>
    <cellStyle name="Normal 4 20 5 17" xfId="6374"/>
    <cellStyle name="Normal 4 20 5 18" xfId="6375"/>
    <cellStyle name="Normal 4 20 5 19" xfId="6376"/>
    <cellStyle name="Normal 4 20 5 2" xfId="6377"/>
    <cellStyle name="Normal 4 20 5 2 2" xfId="63508"/>
    <cellStyle name="Normal 4 20 5 3" xfId="6378"/>
    <cellStyle name="Normal 4 20 5 3 2" xfId="63509"/>
    <cellStyle name="Normal 4 20 5 4" xfId="6379"/>
    <cellStyle name="Normal 4 20 5 4 2" xfId="63510"/>
    <cellStyle name="Normal 4 20 5 5" xfId="6380"/>
    <cellStyle name="Normal 4 20 5 5 2" xfId="63511"/>
    <cellStyle name="Normal 4 20 5 6" xfId="6381"/>
    <cellStyle name="Normal 4 20 5 7" xfId="6382"/>
    <cellStyle name="Normal 4 20 5 8" xfId="6383"/>
    <cellStyle name="Normal 4 20 5 9" xfId="6384"/>
    <cellStyle name="Normal 4 20 6" xfId="6385"/>
    <cellStyle name="Normal 4 20 6 10" xfId="6386"/>
    <cellStyle name="Normal 4 20 6 11" xfId="6387"/>
    <cellStyle name="Normal 4 20 6 12" xfId="6388"/>
    <cellStyle name="Normal 4 20 6 13" xfId="6389"/>
    <cellStyle name="Normal 4 20 6 14" xfId="6390"/>
    <cellStyle name="Normal 4 20 6 15" xfId="6391"/>
    <cellStyle name="Normal 4 20 6 16" xfId="6392"/>
    <cellStyle name="Normal 4 20 6 17" xfId="6393"/>
    <cellStyle name="Normal 4 20 6 18" xfId="6394"/>
    <cellStyle name="Normal 4 20 6 19" xfId="6395"/>
    <cellStyle name="Normal 4 20 6 2" xfId="6396"/>
    <cellStyle name="Normal 4 20 6 2 2" xfId="63512"/>
    <cellStyle name="Normal 4 20 6 3" xfId="6397"/>
    <cellStyle name="Normal 4 20 6 3 2" xfId="63513"/>
    <cellStyle name="Normal 4 20 6 4" xfId="6398"/>
    <cellStyle name="Normal 4 20 6 4 2" xfId="63514"/>
    <cellStyle name="Normal 4 20 6 5" xfId="6399"/>
    <cellStyle name="Normal 4 20 6 5 2" xfId="63515"/>
    <cellStyle name="Normal 4 20 6 6" xfId="6400"/>
    <cellStyle name="Normal 4 20 6 7" xfId="6401"/>
    <cellStyle name="Normal 4 20 6 8" xfId="6402"/>
    <cellStyle name="Normal 4 20 6 9" xfId="6403"/>
    <cellStyle name="Normal 4 20 7" xfId="6404"/>
    <cellStyle name="Normal 4 20 7 10" xfId="6405"/>
    <cellStyle name="Normal 4 20 7 11" xfId="6406"/>
    <cellStyle name="Normal 4 20 7 12" xfId="6407"/>
    <cellStyle name="Normal 4 20 7 13" xfId="6408"/>
    <cellStyle name="Normal 4 20 7 14" xfId="6409"/>
    <cellStyle name="Normal 4 20 7 15" xfId="6410"/>
    <cellStyle name="Normal 4 20 7 16" xfId="6411"/>
    <cellStyle name="Normal 4 20 7 17" xfId="6412"/>
    <cellStyle name="Normal 4 20 7 18" xfId="6413"/>
    <cellStyle name="Normal 4 20 7 19" xfId="6414"/>
    <cellStyle name="Normal 4 20 7 2" xfId="6415"/>
    <cellStyle name="Normal 4 20 7 2 2" xfId="63516"/>
    <cellStyle name="Normal 4 20 7 3" xfId="6416"/>
    <cellStyle name="Normal 4 20 7 3 2" xfId="63517"/>
    <cellStyle name="Normal 4 20 7 4" xfId="6417"/>
    <cellStyle name="Normal 4 20 7 4 2" xfId="63518"/>
    <cellStyle name="Normal 4 20 7 5" xfId="6418"/>
    <cellStyle name="Normal 4 20 7 5 2" xfId="63519"/>
    <cellStyle name="Normal 4 20 7 6" xfId="6419"/>
    <cellStyle name="Normal 4 20 7 7" xfId="6420"/>
    <cellStyle name="Normal 4 20 7 8" xfId="6421"/>
    <cellStyle name="Normal 4 20 7 9" xfId="6422"/>
    <cellStyle name="Normal 4 20 8" xfId="6423"/>
    <cellStyle name="Normal 4 20 8 2" xfId="6424"/>
    <cellStyle name="Normal 4 20 8 2 2" xfId="63520"/>
    <cellStyle name="Normal 4 20 8 3" xfId="63521"/>
    <cellStyle name="Normal 4 20 8 3 2" xfId="63522"/>
    <cellStyle name="Normal 4 20 8 4" xfId="63523"/>
    <cellStyle name="Normal 4 20 8 4 2" xfId="63524"/>
    <cellStyle name="Normal 4 20 8 5" xfId="63525"/>
    <cellStyle name="Normal 4 20 8 5 2" xfId="63526"/>
    <cellStyle name="Normal 4 20 8 6" xfId="63527"/>
    <cellStyle name="Normal 4 20 9" xfId="6425"/>
    <cellStyle name="Normal 4 20 9 2" xfId="6426"/>
    <cellStyle name="Normal 4 20 9 2 2" xfId="63528"/>
    <cellStyle name="Normal 4 20 9 3" xfId="63529"/>
    <cellStyle name="Normal 4 20 9 3 2" xfId="63530"/>
    <cellStyle name="Normal 4 20 9 4" xfId="63531"/>
    <cellStyle name="Normal 4 20 9 4 2" xfId="63532"/>
    <cellStyle name="Normal 4 20 9 5" xfId="63533"/>
    <cellStyle name="Normal 4 20 9 5 2" xfId="63534"/>
    <cellStyle name="Normal 4 20 9 6" xfId="63535"/>
    <cellStyle name="Normal 4 21" xfId="6427"/>
    <cellStyle name="Normal 4 21 10" xfId="6428"/>
    <cellStyle name="Normal 4 21 10 2" xfId="6429"/>
    <cellStyle name="Normal 4 21 10 2 2" xfId="63536"/>
    <cellStyle name="Normal 4 21 10 3" xfId="63537"/>
    <cellStyle name="Normal 4 21 10 3 2" xfId="63538"/>
    <cellStyle name="Normal 4 21 10 4" xfId="63539"/>
    <cellStyle name="Normal 4 21 10 4 2" xfId="63540"/>
    <cellStyle name="Normal 4 21 10 5" xfId="63541"/>
    <cellStyle name="Normal 4 21 10 5 2" xfId="63542"/>
    <cellStyle name="Normal 4 21 10 6" xfId="63543"/>
    <cellStyle name="Normal 4 21 11" xfId="6430"/>
    <cellStyle name="Normal 4 21 11 2" xfId="63544"/>
    <cellStyle name="Normal 4 21 11 2 2" xfId="63545"/>
    <cellStyle name="Normal 4 21 11 3" xfId="63546"/>
    <cellStyle name="Normal 4 21 11 3 2" xfId="63547"/>
    <cellStyle name="Normal 4 21 11 4" xfId="63548"/>
    <cellStyle name="Normal 4 21 11 4 2" xfId="63549"/>
    <cellStyle name="Normal 4 21 11 5" xfId="63550"/>
    <cellStyle name="Normal 4 21 11 5 2" xfId="63551"/>
    <cellStyle name="Normal 4 21 11 6" xfId="63552"/>
    <cellStyle name="Normal 4 21 12" xfId="6431"/>
    <cellStyle name="Normal 4 21 12 2" xfId="63553"/>
    <cellStyle name="Normal 4 21 12 2 2" xfId="63554"/>
    <cellStyle name="Normal 4 21 12 3" xfId="63555"/>
    <cellStyle name="Normal 4 21 12 3 2" xfId="63556"/>
    <cellStyle name="Normal 4 21 12 4" xfId="63557"/>
    <cellStyle name="Normal 4 21 12 4 2" xfId="63558"/>
    <cellStyle name="Normal 4 21 12 5" xfId="63559"/>
    <cellStyle name="Normal 4 21 12 5 2" xfId="63560"/>
    <cellStyle name="Normal 4 21 12 6" xfId="63561"/>
    <cellStyle name="Normal 4 21 13" xfId="6432"/>
    <cellStyle name="Normal 4 21 13 2" xfId="63562"/>
    <cellStyle name="Normal 4 21 13 2 2" xfId="63563"/>
    <cellStyle name="Normal 4 21 13 3" xfId="63564"/>
    <cellStyle name="Normal 4 21 13 3 2" xfId="63565"/>
    <cellStyle name="Normal 4 21 13 4" xfId="63566"/>
    <cellStyle name="Normal 4 21 13 4 2" xfId="63567"/>
    <cellStyle name="Normal 4 21 13 5" xfId="63568"/>
    <cellStyle name="Normal 4 21 13 5 2" xfId="63569"/>
    <cellStyle name="Normal 4 21 13 6" xfId="63570"/>
    <cellStyle name="Normal 4 21 14" xfId="6433"/>
    <cellStyle name="Normal 4 21 14 2" xfId="63571"/>
    <cellStyle name="Normal 4 21 14 2 2" xfId="63572"/>
    <cellStyle name="Normal 4 21 14 3" xfId="63573"/>
    <cellStyle name="Normal 4 21 14 3 2" xfId="63574"/>
    <cellStyle name="Normal 4 21 14 4" xfId="63575"/>
    <cellStyle name="Normal 4 21 14 4 2" xfId="63576"/>
    <cellStyle name="Normal 4 21 14 5" xfId="63577"/>
    <cellStyle name="Normal 4 21 14 5 2" xfId="63578"/>
    <cellStyle name="Normal 4 21 14 6" xfId="63579"/>
    <cellStyle name="Normal 4 21 15" xfId="6434"/>
    <cellStyle name="Normal 4 21 15 2" xfId="63580"/>
    <cellStyle name="Normal 4 21 15 2 2" xfId="63581"/>
    <cellStyle name="Normal 4 21 15 3" xfId="63582"/>
    <cellStyle name="Normal 4 21 15 3 2" xfId="63583"/>
    <cellStyle name="Normal 4 21 15 4" xfId="63584"/>
    <cellStyle name="Normal 4 21 15 4 2" xfId="63585"/>
    <cellStyle name="Normal 4 21 15 5" xfId="63586"/>
    <cellStyle name="Normal 4 21 15 5 2" xfId="63587"/>
    <cellStyle name="Normal 4 21 15 6" xfId="63588"/>
    <cellStyle name="Normal 4 21 16" xfId="6435"/>
    <cellStyle name="Normal 4 21 16 2" xfId="63589"/>
    <cellStyle name="Normal 4 21 17" xfId="6436"/>
    <cellStyle name="Normal 4 21 17 2" xfId="63590"/>
    <cellStyle name="Normal 4 21 18" xfId="6437"/>
    <cellStyle name="Normal 4 21 18 2" xfId="63591"/>
    <cellStyle name="Normal 4 21 19" xfId="6438"/>
    <cellStyle name="Normal 4 21 19 2" xfId="63592"/>
    <cellStyle name="Normal 4 21 2" xfId="6439"/>
    <cellStyle name="Normal 4 21 2 10" xfId="6440"/>
    <cellStyle name="Normal 4 21 2 11" xfId="6441"/>
    <cellStyle name="Normal 4 21 2 12" xfId="6442"/>
    <cellStyle name="Normal 4 21 2 13" xfId="6443"/>
    <cellStyle name="Normal 4 21 2 14" xfId="6444"/>
    <cellStyle name="Normal 4 21 2 15" xfId="6445"/>
    <cellStyle name="Normal 4 21 2 16" xfId="6446"/>
    <cellStyle name="Normal 4 21 2 17" xfId="6447"/>
    <cellStyle name="Normal 4 21 2 18" xfId="6448"/>
    <cellStyle name="Normal 4 21 2 19" xfId="6449"/>
    <cellStyle name="Normal 4 21 2 2" xfId="6450"/>
    <cellStyle name="Normal 4 21 2 2 2" xfId="63593"/>
    <cellStyle name="Normal 4 21 2 2 2 2" xfId="63594"/>
    <cellStyle name="Normal 4 21 2 2 3" xfId="63595"/>
    <cellStyle name="Normal 4 21 2 2 3 2" xfId="63596"/>
    <cellStyle name="Normal 4 21 2 2 4" xfId="63597"/>
    <cellStyle name="Normal 4 21 2 2 4 2" xfId="63598"/>
    <cellStyle name="Normal 4 21 2 2 5" xfId="63599"/>
    <cellStyle name="Normal 4 21 2 2 5 2" xfId="63600"/>
    <cellStyle name="Normal 4 21 2 2 6" xfId="63601"/>
    <cellStyle name="Normal 4 21 2 3" xfId="6451"/>
    <cellStyle name="Normal 4 21 2 3 2" xfId="63602"/>
    <cellStyle name="Normal 4 21 2 4" xfId="6452"/>
    <cellStyle name="Normal 4 21 2 4 2" xfId="63603"/>
    <cellStyle name="Normal 4 21 2 5" xfId="6453"/>
    <cellStyle name="Normal 4 21 2 5 2" xfId="63604"/>
    <cellStyle name="Normal 4 21 2 6" xfId="6454"/>
    <cellStyle name="Normal 4 21 2 6 2" xfId="63605"/>
    <cellStyle name="Normal 4 21 2 7" xfId="6455"/>
    <cellStyle name="Normal 4 21 2 8" xfId="6456"/>
    <cellStyle name="Normal 4 21 2 9" xfId="6457"/>
    <cellStyle name="Normal 4 21 20" xfId="6458"/>
    <cellStyle name="Normal 4 21 21" xfId="6459"/>
    <cellStyle name="Normal 4 21 22" xfId="6460"/>
    <cellStyle name="Normal 4 21 23" xfId="6461"/>
    <cellStyle name="Normal 4 21 24" xfId="6462"/>
    <cellStyle name="Normal 4 21 25" xfId="6463"/>
    <cellStyle name="Normal 4 21 3" xfId="6464"/>
    <cellStyle name="Normal 4 21 3 10" xfId="6465"/>
    <cellStyle name="Normal 4 21 3 11" xfId="6466"/>
    <cellStyle name="Normal 4 21 3 12" xfId="6467"/>
    <cellStyle name="Normal 4 21 3 13" xfId="6468"/>
    <cellStyle name="Normal 4 21 3 14" xfId="6469"/>
    <cellStyle name="Normal 4 21 3 15" xfId="6470"/>
    <cellStyle name="Normal 4 21 3 16" xfId="6471"/>
    <cellStyle name="Normal 4 21 3 17" xfId="6472"/>
    <cellStyle name="Normal 4 21 3 18" xfId="6473"/>
    <cellStyle name="Normal 4 21 3 19" xfId="6474"/>
    <cellStyle name="Normal 4 21 3 2" xfId="6475"/>
    <cellStyle name="Normal 4 21 3 2 2" xfId="63606"/>
    <cellStyle name="Normal 4 21 3 2 2 2" xfId="63607"/>
    <cellStyle name="Normal 4 21 3 2 3" xfId="63608"/>
    <cellStyle name="Normal 4 21 3 2 3 2" xfId="63609"/>
    <cellStyle name="Normal 4 21 3 2 4" xfId="63610"/>
    <cellStyle name="Normal 4 21 3 2 4 2" xfId="63611"/>
    <cellStyle name="Normal 4 21 3 2 5" xfId="63612"/>
    <cellStyle name="Normal 4 21 3 2 5 2" xfId="63613"/>
    <cellStyle name="Normal 4 21 3 2 6" xfId="63614"/>
    <cellStyle name="Normal 4 21 3 3" xfId="6476"/>
    <cellStyle name="Normal 4 21 3 3 2" xfId="63615"/>
    <cellStyle name="Normal 4 21 3 4" xfId="6477"/>
    <cellStyle name="Normal 4 21 3 4 2" xfId="63616"/>
    <cellStyle name="Normal 4 21 3 5" xfId="6478"/>
    <cellStyle name="Normal 4 21 3 5 2" xfId="63617"/>
    <cellStyle name="Normal 4 21 3 6" xfId="6479"/>
    <cellStyle name="Normal 4 21 3 6 2" xfId="63618"/>
    <cellStyle name="Normal 4 21 3 7" xfId="6480"/>
    <cellStyle name="Normal 4 21 3 8" xfId="6481"/>
    <cellStyle name="Normal 4 21 3 9" xfId="6482"/>
    <cellStyle name="Normal 4 21 4" xfId="6483"/>
    <cellStyle name="Normal 4 21 4 10" xfId="6484"/>
    <cellStyle name="Normal 4 21 4 11" xfId="6485"/>
    <cellStyle name="Normal 4 21 4 12" xfId="6486"/>
    <cellStyle name="Normal 4 21 4 13" xfId="6487"/>
    <cellStyle name="Normal 4 21 4 14" xfId="6488"/>
    <cellStyle name="Normal 4 21 4 15" xfId="6489"/>
    <cellStyle name="Normal 4 21 4 16" xfId="6490"/>
    <cellStyle name="Normal 4 21 4 17" xfId="6491"/>
    <cellStyle name="Normal 4 21 4 18" xfId="6492"/>
    <cellStyle name="Normal 4 21 4 19" xfId="6493"/>
    <cellStyle name="Normal 4 21 4 2" xfId="6494"/>
    <cellStyle name="Normal 4 21 4 2 2" xfId="63619"/>
    <cellStyle name="Normal 4 21 4 2 2 2" xfId="63620"/>
    <cellStyle name="Normal 4 21 4 2 3" xfId="63621"/>
    <cellStyle name="Normal 4 21 4 2 3 2" xfId="63622"/>
    <cellStyle name="Normal 4 21 4 2 4" xfId="63623"/>
    <cellStyle name="Normal 4 21 4 2 4 2" xfId="63624"/>
    <cellStyle name="Normal 4 21 4 2 5" xfId="63625"/>
    <cellStyle name="Normal 4 21 4 2 5 2" xfId="63626"/>
    <cellStyle name="Normal 4 21 4 2 6" xfId="63627"/>
    <cellStyle name="Normal 4 21 4 3" xfId="6495"/>
    <cellStyle name="Normal 4 21 4 3 2" xfId="63628"/>
    <cellStyle name="Normal 4 21 4 4" xfId="6496"/>
    <cellStyle name="Normal 4 21 4 4 2" xfId="63629"/>
    <cellStyle name="Normal 4 21 4 5" xfId="6497"/>
    <cellStyle name="Normal 4 21 4 5 2" xfId="63630"/>
    <cellStyle name="Normal 4 21 4 6" xfId="6498"/>
    <cellStyle name="Normal 4 21 4 6 2" xfId="63631"/>
    <cellStyle name="Normal 4 21 4 7" xfId="6499"/>
    <cellStyle name="Normal 4 21 4 8" xfId="6500"/>
    <cellStyle name="Normal 4 21 4 9" xfId="6501"/>
    <cellStyle name="Normal 4 21 5" xfId="6502"/>
    <cellStyle name="Normal 4 21 5 10" xfId="6503"/>
    <cellStyle name="Normal 4 21 5 11" xfId="6504"/>
    <cellStyle name="Normal 4 21 5 12" xfId="6505"/>
    <cellStyle name="Normal 4 21 5 13" xfId="6506"/>
    <cellStyle name="Normal 4 21 5 14" xfId="6507"/>
    <cellStyle name="Normal 4 21 5 15" xfId="6508"/>
    <cellStyle name="Normal 4 21 5 16" xfId="6509"/>
    <cellStyle name="Normal 4 21 5 17" xfId="6510"/>
    <cellStyle name="Normal 4 21 5 18" xfId="6511"/>
    <cellStyle name="Normal 4 21 5 19" xfId="6512"/>
    <cellStyle name="Normal 4 21 5 2" xfId="6513"/>
    <cellStyle name="Normal 4 21 5 2 2" xfId="63632"/>
    <cellStyle name="Normal 4 21 5 3" xfId="6514"/>
    <cellStyle name="Normal 4 21 5 3 2" xfId="63633"/>
    <cellStyle name="Normal 4 21 5 4" xfId="6515"/>
    <cellStyle name="Normal 4 21 5 4 2" xfId="63634"/>
    <cellStyle name="Normal 4 21 5 5" xfId="6516"/>
    <cellStyle name="Normal 4 21 5 5 2" xfId="63635"/>
    <cellStyle name="Normal 4 21 5 6" xfId="6517"/>
    <cellStyle name="Normal 4 21 5 7" xfId="6518"/>
    <cellStyle name="Normal 4 21 5 8" xfId="6519"/>
    <cellStyle name="Normal 4 21 5 9" xfId="6520"/>
    <cellStyle name="Normal 4 21 6" xfId="6521"/>
    <cellStyle name="Normal 4 21 6 10" xfId="6522"/>
    <cellStyle name="Normal 4 21 6 11" xfId="6523"/>
    <cellStyle name="Normal 4 21 6 12" xfId="6524"/>
    <cellStyle name="Normal 4 21 6 13" xfId="6525"/>
    <cellStyle name="Normal 4 21 6 14" xfId="6526"/>
    <cellStyle name="Normal 4 21 6 15" xfId="6527"/>
    <cellStyle name="Normal 4 21 6 16" xfId="6528"/>
    <cellStyle name="Normal 4 21 6 17" xfId="6529"/>
    <cellStyle name="Normal 4 21 6 18" xfId="6530"/>
    <cellStyle name="Normal 4 21 6 19" xfId="6531"/>
    <cellStyle name="Normal 4 21 6 2" xfId="6532"/>
    <cellStyle name="Normal 4 21 6 2 2" xfId="63636"/>
    <cellStyle name="Normal 4 21 6 3" xfId="6533"/>
    <cellStyle name="Normal 4 21 6 3 2" xfId="63637"/>
    <cellStyle name="Normal 4 21 6 4" xfId="6534"/>
    <cellStyle name="Normal 4 21 6 4 2" xfId="63638"/>
    <cellStyle name="Normal 4 21 6 5" xfId="6535"/>
    <cellStyle name="Normal 4 21 6 5 2" xfId="63639"/>
    <cellStyle name="Normal 4 21 6 6" xfId="6536"/>
    <cellStyle name="Normal 4 21 6 7" xfId="6537"/>
    <cellStyle name="Normal 4 21 6 8" xfId="6538"/>
    <cellStyle name="Normal 4 21 6 9" xfId="6539"/>
    <cellStyle name="Normal 4 21 7" xfId="6540"/>
    <cellStyle name="Normal 4 21 7 10" xfId="6541"/>
    <cellStyle name="Normal 4 21 7 11" xfId="6542"/>
    <cellStyle name="Normal 4 21 7 12" xfId="6543"/>
    <cellStyle name="Normal 4 21 7 13" xfId="6544"/>
    <cellStyle name="Normal 4 21 7 14" xfId="6545"/>
    <cellStyle name="Normal 4 21 7 15" xfId="6546"/>
    <cellStyle name="Normal 4 21 7 16" xfId="6547"/>
    <cellStyle name="Normal 4 21 7 17" xfId="6548"/>
    <cellStyle name="Normal 4 21 7 18" xfId="6549"/>
    <cellStyle name="Normal 4 21 7 19" xfId="6550"/>
    <cellStyle name="Normal 4 21 7 2" xfId="6551"/>
    <cellStyle name="Normal 4 21 7 2 2" xfId="63640"/>
    <cellStyle name="Normal 4 21 7 3" xfId="6552"/>
    <cellStyle name="Normal 4 21 7 3 2" xfId="63641"/>
    <cellStyle name="Normal 4 21 7 4" xfId="6553"/>
    <cellStyle name="Normal 4 21 7 4 2" xfId="63642"/>
    <cellStyle name="Normal 4 21 7 5" xfId="6554"/>
    <cellStyle name="Normal 4 21 7 5 2" xfId="63643"/>
    <cellStyle name="Normal 4 21 7 6" xfId="6555"/>
    <cellStyle name="Normal 4 21 7 7" xfId="6556"/>
    <cellStyle name="Normal 4 21 7 8" xfId="6557"/>
    <cellStyle name="Normal 4 21 7 9" xfId="6558"/>
    <cellStyle name="Normal 4 21 8" xfId="6559"/>
    <cellStyle name="Normal 4 21 8 2" xfId="6560"/>
    <cellStyle name="Normal 4 21 8 2 2" xfId="63644"/>
    <cellStyle name="Normal 4 21 8 3" xfId="63645"/>
    <cellStyle name="Normal 4 21 8 3 2" xfId="63646"/>
    <cellStyle name="Normal 4 21 8 4" xfId="63647"/>
    <cellStyle name="Normal 4 21 8 4 2" xfId="63648"/>
    <cellStyle name="Normal 4 21 8 5" xfId="63649"/>
    <cellStyle name="Normal 4 21 8 5 2" xfId="63650"/>
    <cellStyle name="Normal 4 21 8 6" xfId="63651"/>
    <cellStyle name="Normal 4 21 9" xfId="6561"/>
    <cellStyle name="Normal 4 21 9 2" xfId="6562"/>
    <cellStyle name="Normal 4 21 9 2 2" xfId="63652"/>
    <cellStyle name="Normal 4 21 9 3" xfId="63653"/>
    <cellStyle name="Normal 4 21 9 3 2" xfId="63654"/>
    <cellStyle name="Normal 4 21 9 4" xfId="63655"/>
    <cellStyle name="Normal 4 21 9 4 2" xfId="63656"/>
    <cellStyle name="Normal 4 21 9 5" xfId="63657"/>
    <cellStyle name="Normal 4 21 9 5 2" xfId="63658"/>
    <cellStyle name="Normal 4 21 9 6" xfId="63659"/>
    <cellStyle name="Normal 4 22" xfId="6563"/>
    <cellStyle name="Normal 4 22 10" xfId="6564"/>
    <cellStyle name="Normal 4 22 10 2" xfId="6565"/>
    <cellStyle name="Normal 4 22 10 2 2" xfId="63660"/>
    <cellStyle name="Normal 4 22 10 3" xfId="63661"/>
    <cellStyle name="Normal 4 22 10 3 2" xfId="63662"/>
    <cellStyle name="Normal 4 22 10 4" xfId="63663"/>
    <cellStyle name="Normal 4 22 10 4 2" xfId="63664"/>
    <cellStyle name="Normal 4 22 10 5" xfId="63665"/>
    <cellStyle name="Normal 4 22 10 5 2" xfId="63666"/>
    <cellStyle name="Normal 4 22 10 6" xfId="63667"/>
    <cellStyle name="Normal 4 22 11" xfId="6566"/>
    <cellStyle name="Normal 4 22 11 2" xfId="63668"/>
    <cellStyle name="Normal 4 22 11 2 2" xfId="63669"/>
    <cellStyle name="Normal 4 22 11 3" xfId="63670"/>
    <cellStyle name="Normal 4 22 11 3 2" xfId="63671"/>
    <cellStyle name="Normal 4 22 11 4" xfId="63672"/>
    <cellStyle name="Normal 4 22 11 4 2" xfId="63673"/>
    <cellStyle name="Normal 4 22 11 5" xfId="63674"/>
    <cellStyle name="Normal 4 22 11 5 2" xfId="63675"/>
    <cellStyle name="Normal 4 22 11 6" xfId="63676"/>
    <cellStyle name="Normal 4 22 12" xfId="6567"/>
    <cellStyle name="Normal 4 22 12 2" xfId="63677"/>
    <cellStyle name="Normal 4 22 12 2 2" xfId="63678"/>
    <cellStyle name="Normal 4 22 12 3" xfId="63679"/>
    <cellStyle name="Normal 4 22 12 3 2" xfId="63680"/>
    <cellStyle name="Normal 4 22 12 4" xfId="63681"/>
    <cellStyle name="Normal 4 22 12 4 2" xfId="63682"/>
    <cellStyle name="Normal 4 22 12 5" xfId="63683"/>
    <cellStyle name="Normal 4 22 12 5 2" xfId="63684"/>
    <cellStyle name="Normal 4 22 12 6" xfId="63685"/>
    <cellStyle name="Normal 4 22 13" xfId="6568"/>
    <cellStyle name="Normal 4 22 13 2" xfId="63686"/>
    <cellStyle name="Normal 4 22 13 2 2" xfId="63687"/>
    <cellStyle name="Normal 4 22 13 3" xfId="63688"/>
    <cellStyle name="Normal 4 22 13 3 2" xfId="63689"/>
    <cellStyle name="Normal 4 22 13 4" xfId="63690"/>
    <cellStyle name="Normal 4 22 13 4 2" xfId="63691"/>
    <cellStyle name="Normal 4 22 13 5" xfId="63692"/>
    <cellStyle name="Normal 4 22 13 5 2" xfId="63693"/>
    <cellStyle name="Normal 4 22 13 6" xfId="63694"/>
    <cellStyle name="Normal 4 22 14" xfId="6569"/>
    <cellStyle name="Normal 4 22 14 2" xfId="63695"/>
    <cellStyle name="Normal 4 22 14 2 2" xfId="63696"/>
    <cellStyle name="Normal 4 22 14 3" xfId="63697"/>
    <cellStyle name="Normal 4 22 14 3 2" xfId="63698"/>
    <cellStyle name="Normal 4 22 14 4" xfId="63699"/>
    <cellStyle name="Normal 4 22 14 4 2" xfId="63700"/>
    <cellStyle name="Normal 4 22 14 5" xfId="63701"/>
    <cellStyle name="Normal 4 22 14 5 2" xfId="63702"/>
    <cellStyle name="Normal 4 22 14 6" xfId="63703"/>
    <cellStyle name="Normal 4 22 15" xfId="6570"/>
    <cellStyle name="Normal 4 22 15 2" xfId="63704"/>
    <cellStyle name="Normal 4 22 15 2 2" xfId="63705"/>
    <cellStyle name="Normal 4 22 15 3" xfId="63706"/>
    <cellStyle name="Normal 4 22 15 3 2" xfId="63707"/>
    <cellStyle name="Normal 4 22 15 4" xfId="63708"/>
    <cellStyle name="Normal 4 22 15 4 2" xfId="63709"/>
    <cellStyle name="Normal 4 22 15 5" xfId="63710"/>
    <cellStyle name="Normal 4 22 15 5 2" xfId="63711"/>
    <cellStyle name="Normal 4 22 15 6" xfId="63712"/>
    <cellStyle name="Normal 4 22 16" xfId="6571"/>
    <cellStyle name="Normal 4 22 16 2" xfId="63713"/>
    <cellStyle name="Normal 4 22 17" xfId="6572"/>
    <cellStyle name="Normal 4 22 17 2" xfId="63714"/>
    <cellStyle name="Normal 4 22 18" xfId="6573"/>
    <cellStyle name="Normal 4 22 18 2" xfId="63715"/>
    <cellStyle name="Normal 4 22 19" xfId="6574"/>
    <cellStyle name="Normal 4 22 19 2" xfId="63716"/>
    <cellStyle name="Normal 4 22 2" xfId="6575"/>
    <cellStyle name="Normal 4 22 2 10" xfId="6576"/>
    <cellStyle name="Normal 4 22 2 11" xfId="6577"/>
    <cellStyle name="Normal 4 22 2 12" xfId="6578"/>
    <cellStyle name="Normal 4 22 2 13" xfId="6579"/>
    <cellStyle name="Normal 4 22 2 14" xfId="6580"/>
    <cellStyle name="Normal 4 22 2 15" xfId="6581"/>
    <cellStyle name="Normal 4 22 2 16" xfId="6582"/>
    <cellStyle name="Normal 4 22 2 17" xfId="6583"/>
    <cellStyle name="Normal 4 22 2 18" xfId="6584"/>
    <cellStyle name="Normal 4 22 2 19" xfId="6585"/>
    <cellStyle name="Normal 4 22 2 2" xfId="6586"/>
    <cellStyle name="Normal 4 22 2 2 2" xfId="63717"/>
    <cellStyle name="Normal 4 22 2 2 2 2" xfId="63718"/>
    <cellStyle name="Normal 4 22 2 2 3" xfId="63719"/>
    <cellStyle name="Normal 4 22 2 2 3 2" xfId="63720"/>
    <cellStyle name="Normal 4 22 2 2 4" xfId="63721"/>
    <cellStyle name="Normal 4 22 2 2 4 2" xfId="63722"/>
    <cellStyle name="Normal 4 22 2 2 5" xfId="63723"/>
    <cellStyle name="Normal 4 22 2 2 5 2" xfId="63724"/>
    <cellStyle name="Normal 4 22 2 2 6" xfId="63725"/>
    <cellStyle name="Normal 4 22 2 3" xfId="6587"/>
    <cellStyle name="Normal 4 22 2 3 2" xfId="63726"/>
    <cellStyle name="Normal 4 22 2 4" xfId="6588"/>
    <cellStyle name="Normal 4 22 2 4 2" xfId="63727"/>
    <cellStyle name="Normal 4 22 2 5" xfId="6589"/>
    <cellStyle name="Normal 4 22 2 5 2" xfId="63728"/>
    <cellStyle name="Normal 4 22 2 6" xfId="6590"/>
    <cellStyle name="Normal 4 22 2 6 2" xfId="63729"/>
    <cellStyle name="Normal 4 22 2 7" xfId="6591"/>
    <cellStyle name="Normal 4 22 2 8" xfId="6592"/>
    <cellStyle name="Normal 4 22 2 9" xfId="6593"/>
    <cellStyle name="Normal 4 22 20" xfId="6594"/>
    <cellStyle name="Normal 4 22 21" xfId="6595"/>
    <cellStyle name="Normal 4 22 22" xfId="6596"/>
    <cellStyle name="Normal 4 22 23" xfId="6597"/>
    <cellStyle name="Normal 4 22 24" xfId="6598"/>
    <cellStyle name="Normal 4 22 25" xfId="6599"/>
    <cellStyle name="Normal 4 22 3" xfId="6600"/>
    <cellStyle name="Normal 4 22 3 10" xfId="6601"/>
    <cellStyle name="Normal 4 22 3 11" xfId="6602"/>
    <cellStyle name="Normal 4 22 3 12" xfId="6603"/>
    <cellStyle name="Normal 4 22 3 13" xfId="6604"/>
    <cellStyle name="Normal 4 22 3 14" xfId="6605"/>
    <cellStyle name="Normal 4 22 3 15" xfId="6606"/>
    <cellStyle name="Normal 4 22 3 16" xfId="6607"/>
    <cellStyle name="Normal 4 22 3 17" xfId="6608"/>
    <cellStyle name="Normal 4 22 3 18" xfId="6609"/>
    <cellStyle name="Normal 4 22 3 19" xfId="6610"/>
    <cellStyle name="Normal 4 22 3 2" xfId="6611"/>
    <cellStyle name="Normal 4 22 3 2 2" xfId="63730"/>
    <cellStyle name="Normal 4 22 3 2 2 2" xfId="63731"/>
    <cellStyle name="Normal 4 22 3 2 3" xfId="63732"/>
    <cellStyle name="Normal 4 22 3 2 3 2" xfId="63733"/>
    <cellStyle name="Normal 4 22 3 2 4" xfId="63734"/>
    <cellStyle name="Normal 4 22 3 2 4 2" xfId="63735"/>
    <cellStyle name="Normal 4 22 3 2 5" xfId="63736"/>
    <cellStyle name="Normal 4 22 3 2 5 2" xfId="63737"/>
    <cellStyle name="Normal 4 22 3 2 6" xfId="63738"/>
    <cellStyle name="Normal 4 22 3 3" xfId="6612"/>
    <cellStyle name="Normal 4 22 3 3 2" xfId="63739"/>
    <cellStyle name="Normal 4 22 3 4" xfId="6613"/>
    <cellStyle name="Normal 4 22 3 4 2" xfId="63740"/>
    <cellStyle name="Normal 4 22 3 5" xfId="6614"/>
    <cellStyle name="Normal 4 22 3 5 2" xfId="63741"/>
    <cellStyle name="Normal 4 22 3 6" xfId="6615"/>
    <cellStyle name="Normal 4 22 3 6 2" xfId="63742"/>
    <cellStyle name="Normal 4 22 3 7" xfId="6616"/>
    <cellStyle name="Normal 4 22 3 8" xfId="6617"/>
    <cellStyle name="Normal 4 22 3 9" xfId="6618"/>
    <cellStyle name="Normal 4 22 4" xfId="6619"/>
    <cellStyle name="Normal 4 22 4 10" xfId="6620"/>
    <cellStyle name="Normal 4 22 4 11" xfId="6621"/>
    <cellStyle name="Normal 4 22 4 12" xfId="6622"/>
    <cellStyle name="Normal 4 22 4 13" xfId="6623"/>
    <cellStyle name="Normal 4 22 4 14" xfId="6624"/>
    <cellStyle name="Normal 4 22 4 15" xfId="6625"/>
    <cellStyle name="Normal 4 22 4 16" xfId="6626"/>
    <cellStyle name="Normal 4 22 4 17" xfId="6627"/>
    <cellStyle name="Normal 4 22 4 18" xfId="6628"/>
    <cellStyle name="Normal 4 22 4 19" xfId="6629"/>
    <cellStyle name="Normal 4 22 4 2" xfId="6630"/>
    <cellStyle name="Normal 4 22 4 2 2" xfId="63743"/>
    <cellStyle name="Normal 4 22 4 2 2 2" xfId="63744"/>
    <cellStyle name="Normal 4 22 4 2 3" xfId="63745"/>
    <cellStyle name="Normal 4 22 4 2 3 2" xfId="63746"/>
    <cellStyle name="Normal 4 22 4 2 4" xfId="63747"/>
    <cellStyle name="Normal 4 22 4 2 4 2" xfId="63748"/>
    <cellStyle name="Normal 4 22 4 2 5" xfId="63749"/>
    <cellStyle name="Normal 4 22 4 2 5 2" xfId="63750"/>
    <cellStyle name="Normal 4 22 4 2 6" xfId="63751"/>
    <cellStyle name="Normal 4 22 4 3" xfId="6631"/>
    <cellStyle name="Normal 4 22 4 3 2" xfId="63752"/>
    <cellStyle name="Normal 4 22 4 4" xfId="6632"/>
    <cellStyle name="Normal 4 22 4 4 2" xfId="63753"/>
    <cellStyle name="Normal 4 22 4 5" xfId="6633"/>
    <cellStyle name="Normal 4 22 4 5 2" xfId="63754"/>
    <cellStyle name="Normal 4 22 4 6" xfId="6634"/>
    <cellStyle name="Normal 4 22 4 6 2" xfId="63755"/>
    <cellStyle name="Normal 4 22 4 7" xfId="6635"/>
    <cellStyle name="Normal 4 22 4 8" xfId="6636"/>
    <cellStyle name="Normal 4 22 4 9" xfId="6637"/>
    <cellStyle name="Normal 4 22 5" xfId="6638"/>
    <cellStyle name="Normal 4 22 5 10" xfId="6639"/>
    <cellStyle name="Normal 4 22 5 11" xfId="6640"/>
    <cellStyle name="Normal 4 22 5 12" xfId="6641"/>
    <cellStyle name="Normal 4 22 5 13" xfId="6642"/>
    <cellStyle name="Normal 4 22 5 14" xfId="6643"/>
    <cellStyle name="Normal 4 22 5 15" xfId="6644"/>
    <cellStyle name="Normal 4 22 5 16" xfId="6645"/>
    <cellStyle name="Normal 4 22 5 17" xfId="6646"/>
    <cellStyle name="Normal 4 22 5 18" xfId="6647"/>
    <cellStyle name="Normal 4 22 5 19" xfId="6648"/>
    <cellStyle name="Normal 4 22 5 2" xfId="6649"/>
    <cellStyle name="Normal 4 22 5 2 2" xfId="63756"/>
    <cellStyle name="Normal 4 22 5 3" xfId="6650"/>
    <cellStyle name="Normal 4 22 5 3 2" xfId="63757"/>
    <cellStyle name="Normal 4 22 5 4" xfId="6651"/>
    <cellStyle name="Normal 4 22 5 4 2" xfId="63758"/>
    <cellStyle name="Normal 4 22 5 5" xfId="6652"/>
    <cellStyle name="Normal 4 22 5 5 2" xfId="63759"/>
    <cellStyle name="Normal 4 22 5 6" xfId="6653"/>
    <cellStyle name="Normal 4 22 5 7" xfId="6654"/>
    <cellStyle name="Normal 4 22 5 8" xfId="6655"/>
    <cellStyle name="Normal 4 22 5 9" xfId="6656"/>
    <cellStyle name="Normal 4 22 6" xfId="6657"/>
    <cellStyle name="Normal 4 22 6 10" xfId="6658"/>
    <cellStyle name="Normal 4 22 6 11" xfId="6659"/>
    <cellStyle name="Normal 4 22 6 12" xfId="6660"/>
    <cellStyle name="Normal 4 22 6 13" xfId="6661"/>
    <cellStyle name="Normal 4 22 6 14" xfId="6662"/>
    <cellStyle name="Normal 4 22 6 15" xfId="6663"/>
    <cellStyle name="Normal 4 22 6 16" xfId="6664"/>
    <cellStyle name="Normal 4 22 6 17" xfId="6665"/>
    <cellStyle name="Normal 4 22 6 18" xfId="6666"/>
    <cellStyle name="Normal 4 22 6 19" xfId="6667"/>
    <cellStyle name="Normal 4 22 6 2" xfId="6668"/>
    <cellStyle name="Normal 4 22 6 2 2" xfId="63760"/>
    <cellStyle name="Normal 4 22 6 3" xfId="6669"/>
    <cellStyle name="Normal 4 22 6 3 2" xfId="63761"/>
    <cellStyle name="Normal 4 22 6 4" xfId="6670"/>
    <cellStyle name="Normal 4 22 6 4 2" xfId="63762"/>
    <cellStyle name="Normal 4 22 6 5" xfId="6671"/>
    <cellStyle name="Normal 4 22 6 5 2" xfId="63763"/>
    <cellStyle name="Normal 4 22 6 6" xfId="6672"/>
    <cellStyle name="Normal 4 22 6 7" xfId="6673"/>
    <cellStyle name="Normal 4 22 6 8" xfId="6674"/>
    <cellStyle name="Normal 4 22 6 9" xfId="6675"/>
    <cellStyle name="Normal 4 22 7" xfId="6676"/>
    <cellStyle name="Normal 4 22 7 10" xfId="6677"/>
    <cellStyle name="Normal 4 22 7 11" xfId="6678"/>
    <cellStyle name="Normal 4 22 7 12" xfId="6679"/>
    <cellStyle name="Normal 4 22 7 13" xfId="6680"/>
    <cellStyle name="Normal 4 22 7 14" xfId="6681"/>
    <cellStyle name="Normal 4 22 7 15" xfId="6682"/>
    <cellStyle name="Normal 4 22 7 16" xfId="6683"/>
    <cellStyle name="Normal 4 22 7 17" xfId="6684"/>
    <cellStyle name="Normal 4 22 7 18" xfId="6685"/>
    <cellStyle name="Normal 4 22 7 19" xfId="6686"/>
    <cellStyle name="Normal 4 22 7 2" xfId="6687"/>
    <cellStyle name="Normal 4 22 7 2 2" xfId="63764"/>
    <cellStyle name="Normal 4 22 7 3" xfId="6688"/>
    <cellStyle name="Normal 4 22 7 3 2" xfId="63765"/>
    <cellStyle name="Normal 4 22 7 4" xfId="6689"/>
    <cellStyle name="Normal 4 22 7 4 2" xfId="63766"/>
    <cellStyle name="Normal 4 22 7 5" xfId="6690"/>
    <cellStyle name="Normal 4 22 7 5 2" xfId="63767"/>
    <cellStyle name="Normal 4 22 7 6" xfId="6691"/>
    <cellStyle name="Normal 4 22 7 7" xfId="6692"/>
    <cellStyle name="Normal 4 22 7 8" xfId="6693"/>
    <cellStyle name="Normal 4 22 7 9" xfId="6694"/>
    <cellStyle name="Normal 4 22 8" xfId="6695"/>
    <cellStyle name="Normal 4 22 8 2" xfId="6696"/>
    <cellStyle name="Normal 4 22 8 2 2" xfId="63768"/>
    <cellStyle name="Normal 4 22 8 3" xfId="63769"/>
    <cellStyle name="Normal 4 22 8 3 2" xfId="63770"/>
    <cellStyle name="Normal 4 22 8 4" xfId="63771"/>
    <cellStyle name="Normal 4 22 8 4 2" xfId="63772"/>
    <cellStyle name="Normal 4 22 8 5" xfId="63773"/>
    <cellStyle name="Normal 4 22 8 5 2" xfId="63774"/>
    <cellStyle name="Normal 4 22 8 6" xfId="63775"/>
    <cellStyle name="Normal 4 22 9" xfId="6697"/>
    <cellStyle name="Normal 4 22 9 2" xfId="6698"/>
    <cellStyle name="Normal 4 22 9 2 2" xfId="63776"/>
    <cellStyle name="Normal 4 22 9 3" xfId="63777"/>
    <cellStyle name="Normal 4 22 9 3 2" xfId="63778"/>
    <cellStyle name="Normal 4 22 9 4" xfId="63779"/>
    <cellStyle name="Normal 4 22 9 4 2" xfId="63780"/>
    <cellStyle name="Normal 4 22 9 5" xfId="63781"/>
    <cellStyle name="Normal 4 22 9 5 2" xfId="63782"/>
    <cellStyle name="Normal 4 22 9 6" xfId="63783"/>
    <cellStyle name="Normal 4 23" xfId="6699"/>
    <cellStyle name="Normal 4 23 10" xfId="6700"/>
    <cellStyle name="Normal 4 23 10 2" xfId="6701"/>
    <cellStyle name="Normal 4 23 11" xfId="6702"/>
    <cellStyle name="Normal 4 23 12" xfId="6703"/>
    <cellStyle name="Normal 4 23 13" xfId="6704"/>
    <cellStyle name="Normal 4 23 14" xfId="6705"/>
    <cellStyle name="Normal 4 23 15" xfId="6706"/>
    <cellStyle name="Normal 4 23 16" xfId="6707"/>
    <cellStyle name="Normal 4 23 17" xfId="6708"/>
    <cellStyle name="Normal 4 23 18" xfId="6709"/>
    <cellStyle name="Normal 4 23 19" xfId="6710"/>
    <cellStyle name="Normal 4 23 2" xfId="6711"/>
    <cellStyle name="Normal 4 23 2 10" xfId="6712"/>
    <cellStyle name="Normal 4 23 2 11" xfId="6713"/>
    <cellStyle name="Normal 4 23 2 12" xfId="6714"/>
    <cellStyle name="Normal 4 23 2 13" xfId="6715"/>
    <cellStyle name="Normal 4 23 2 14" xfId="6716"/>
    <cellStyle name="Normal 4 23 2 15" xfId="6717"/>
    <cellStyle name="Normal 4 23 2 16" xfId="6718"/>
    <cellStyle name="Normal 4 23 2 17" xfId="6719"/>
    <cellStyle name="Normal 4 23 2 18" xfId="6720"/>
    <cellStyle name="Normal 4 23 2 19" xfId="6721"/>
    <cellStyle name="Normal 4 23 2 2" xfId="6722"/>
    <cellStyle name="Normal 4 23 2 3" xfId="6723"/>
    <cellStyle name="Normal 4 23 2 4" xfId="6724"/>
    <cellStyle name="Normal 4 23 2 5" xfId="6725"/>
    <cellStyle name="Normal 4 23 2 6" xfId="6726"/>
    <cellStyle name="Normal 4 23 2 7" xfId="6727"/>
    <cellStyle name="Normal 4 23 2 8" xfId="6728"/>
    <cellStyle name="Normal 4 23 2 9" xfId="6729"/>
    <cellStyle name="Normal 4 23 20" xfId="6730"/>
    <cellStyle name="Normal 4 23 21" xfId="6731"/>
    <cellStyle name="Normal 4 23 22" xfId="6732"/>
    <cellStyle name="Normal 4 23 23" xfId="6733"/>
    <cellStyle name="Normal 4 23 24" xfId="6734"/>
    <cellStyle name="Normal 4 23 25" xfId="6735"/>
    <cellStyle name="Normal 4 23 3" xfId="6736"/>
    <cellStyle name="Normal 4 23 3 10" xfId="6737"/>
    <cellStyle name="Normal 4 23 3 11" xfId="6738"/>
    <cellStyle name="Normal 4 23 3 12" xfId="6739"/>
    <cellStyle name="Normal 4 23 3 13" xfId="6740"/>
    <cellStyle name="Normal 4 23 3 14" xfId="6741"/>
    <cellStyle name="Normal 4 23 3 15" xfId="6742"/>
    <cellStyle name="Normal 4 23 3 16" xfId="6743"/>
    <cellStyle name="Normal 4 23 3 17" xfId="6744"/>
    <cellStyle name="Normal 4 23 3 18" xfId="6745"/>
    <cellStyle name="Normal 4 23 3 19" xfId="6746"/>
    <cellStyle name="Normal 4 23 3 2" xfId="6747"/>
    <cellStyle name="Normal 4 23 3 3" xfId="6748"/>
    <cellStyle name="Normal 4 23 3 4" xfId="6749"/>
    <cellStyle name="Normal 4 23 3 5" xfId="6750"/>
    <cellStyle name="Normal 4 23 3 6" xfId="6751"/>
    <cellStyle name="Normal 4 23 3 7" xfId="6752"/>
    <cellStyle name="Normal 4 23 3 8" xfId="6753"/>
    <cellStyle name="Normal 4 23 3 9" xfId="6754"/>
    <cellStyle name="Normal 4 23 4" xfId="6755"/>
    <cellStyle name="Normal 4 23 4 10" xfId="6756"/>
    <cellStyle name="Normal 4 23 4 11" xfId="6757"/>
    <cellStyle name="Normal 4 23 4 12" xfId="6758"/>
    <cellStyle name="Normal 4 23 4 13" xfId="6759"/>
    <cellStyle name="Normal 4 23 4 14" xfId="6760"/>
    <cellStyle name="Normal 4 23 4 15" xfId="6761"/>
    <cellStyle name="Normal 4 23 4 16" xfId="6762"/>
    <cellStyle name="Normal 4 23 4 17" xfId="6763"/>
    <cellStyle name="Normal 4 23 4 18" xfId="6764"/>
    <cellStyle name="Normal 4 23 4 19" xfId="6765"/>
    <cellStyle name="Normal 4 23 4 2" xfId="6766"/>
    <cellStyle name="Normal 4 23 4 3" xfId="6767"/>
    <cellStyle name="Normal 4 23 4 4" xfId="6768"/>
    <cellStyle name="Normal 4 23 4 5" xfId="6769"/>
    <cellStyle name="Normal 4 23 4 6" xfId="6770"/>
    <cellStyle name="Normal 4 23 4 7" xfId="6771"/>
    <cellStyle name="Normal 4 23 4 8" xfId="6772"/>
    <cellStyle name="Normal 4 23 4 9" xfId="6773"/>
    <cellStyle name="Normal 4 23 5" xfId="6774"/>
    <cellStyle name="Normal 4 23 5 10" xfId="6775"/>
    <cellStyle name="Normal 4 23 5 11" xfId="6776"/>
    <cellStyle name="Normal 4 23 5 12" xfId="6777"/>
    <cellStyle name="Normal 4 23 5 13" xfId="6778"/>
    <cellStyle name="Normal 4 23 5 14" xfId="6779"/>
    <cellStyle name="Normal 4 23 5 15" xfId="6780"/>
    <cellStyle name="Normal 4 23 5 16" xfId="6781"/>
    <cellStyle name="Normal 4 23 5 17" xfId="6782"/>
    <cellStyle name="Normal 4 23 5 18" xfId="6783"/>
    <cellStyle name="Normal 4 23 5 19" xfId="6784"/>
    <cellStyle name="Normal 4 23 5 2" xfId="6785"/>
    <cellStyle name="Normal 4 23 5 3" xfId="6786"/>
    <cellStyle name="Normal 4 23 5 4" xfId="6787"/>
    <cellStyle name="Normal 4 23 5 5" xfId="6788"/>
    <cellStyle name="Normal 4 23 5 6" xfId="6789"/>
    <cellStyle name="Normal 4 23 5 7" xfId="6790"/>
    <cellStyle name="Normal 4 23 5 8" xfId="6791"/>
    <cellStyle name="Normal 4 23 5 9" xfId="6792"/>
    <cellStyle name="Normal 4 23 6" xfId="6793"/>
    <cellStyle name="Normal 4 23 6 10" xfId="6794"/>
    <cellStyle name="Normal 4 23 6 11" xfId="6795"/>
    <cellStyle name="Normal 4 23 6 12" xfId="6796"/>
    <cellStyle name="Normal 4 23 6 13" xfId="6797"/>
    <cellStyle name="Normal 4 23 6 14" xfId="6798"/>
    <cellStyle name="Normal 4 23 6 15" xfId="6799"/>
    <cellStyle name="Normal 4 23 6 16" xfId="6800"/>
    <cellStyle name="Normal 4 23 6 17" xfId="6801"/>
    <cellStyle name="Normal 4 23 6 18" xfId="6802"/>
    <cellStyle name="Normal 4 23 6 19" xfId="6803"/>
    <cellStyle name="Normal 4 23 6 2" xfId="6804"/>
    <cellStyle name="Normal 4 23 6 3" xfId="6805"/>
    <cellStyle name="Normal 4 23 6 4" xfId="6806"/>
    <cellStyle name="Normal 4 23 6 5" xfId="6807"/>
    <cellStyle name="Normal 4 23 6 6" xfId="6808"/>
    <cellStyle name="Normal 4 23 6 7" xfId="6809"/>
    <cellStyle name="Normal 4 23 6 8" xfId="6810"/>
    <cellStyle name="Normal 4 23 6 9" xfId="6811"/>
    <cellStyle name="Normal 4 23 7" xfId="6812"/>
    <cellStyle name="Normal 4 23 7 10" xfId="6813"/>
    <cellStyle name="Normal 4 23 7 11" xfId="6814"/>
    <cellStyle name="Normal 4 23 7 12" xfId="6815"/>
    <cellStyle name="Normal 4 23 7 13" xfId="6816"/>
    <cellStyle name="Normal 4 23 7 14" xfId="6817"/>
    <cellStyle name="Normal 4 23 7 15" xfId="6818"/>
    <cellStyle name="Normal 4 23 7 16" xfId="6819"/>
    <cellStyle name="Normal 4 23 7 17" xfId="6820"/>
    <cellStyle name="Normal 4 23 7 18" xfId="6821"/>
    <cellStyle name="Normal 4 23 7 19" xfId="6822"/>
    <cellStyle name="Normal 4 23 7 2" xfId="6823"/>
    <cellStyle name="Normal 4 23 7 3" xfId="6824"/>
    <cellStyle name="Normal 4 23 7 4" xfId="6825"/>
    <cellStyle name="Normal 4 23 7 5" xfId="6826"/>
    <cellStyle name="Normal 4 23 7 6" xfId="6827"/>
    <cellStyle name="Normal 4 23 7 7" xfId="6828"/>
    <cellStyle name="Normal 4 23 7 8" xfId="6829"/>
    <cellStyle name="Normal 4 23 7 9" xfId="6830"/>
    <cellStyle name="Normal 4 23 8" xfId="6831"/>
    <cellStyle name="Normal 4 23 8 2" xfId="6832"/>
    <cellStyle name="Normal 4 23 9" xfId="6833"/>
    <cellStyle name="Normal 4 23 9 2" xfId="6834"/>
    <cellStyle name="Normal 4 24" xfId="6835"/>
    <cellStyle name="Normal 4 24 10" xfId="6836"/>
    <cellStyle name="Normal 4 24 10 2" xfId="6837"/>
    <cellStyle name="Normal 4 24 11" xfId="6838"/>
    <cellStyle name="Normal 4 24 12" xfId="6839"/>
    <cellStyle name="Normal 4 24 13" xfId="6840"/>
    <cellStyle name="Normal 4 24 14" xfId="6841"/>
    <cellStyle name="Normal 4 24 15" xfId="6842"/>
    <cellStyle name="Normal 4 24 16" xfId="6843"/>
    <cellStyle name="Normal 4 24 17" xfId="6844"/>
    <cellStyle name="Normal 4 24 18" xfId="6845"/>
    <cellStyle name="Normal 4 24 19" xfId="6846"/>
    <cellStyle name="Normal 4 24 2" xfId="6847"/>
    <cellStyle name="Normal 4 24 2 10" xfId="6848"/>
    <cellStyle name="Normal 4 24 2 11" xfId="6849"/>
    <cellStyle name="Normal 4 24 2 12" xfId="6850"/>
    <cellStyle name="Normal 4 24 2 13" xfId="6851"/>
    <cellStyle name="Normal 4 24 2 14" xfId="6852"/>
    <cellStyle name="Normal 4 24 2 15" xfId="6853"/>
    <cellStyle name="Normal 4 24 2 16" xfId="6854"/>
    <cellStyle name="Normal 4 24 2 17" xfId="6855"/>
    <cellStyle name="Normal 4 24 2 18" xfId="6856"/>
    <cellStyle name="Normal 4 24 2 19" xfId="6857"/>
    <cellStyle name="Normal 4 24 2 2" xfId="6858"/>
    <cellStyle name="Normal 4 24 2 3" xfId="6859"/>
    <cellStyle name="Normal 4 24 2 4" xfId="6860"/>
    <cellStyle name="Normal 4 24 2 5" xfId="6861"/>
    <cellStyle name="Normal 4 24 2 6" xfId="6862"/>
    <cellStyle name="Normal 4 24 2 7" xfId="6863"/>
    <cellStyle name="Normal 4 24 2 8" xfId="6864"/>
    <cellStyle name="Normal 4 24 2 9" xfId="6865"/>
    <cellStyle name="Normal 4 24 20" xfId="6866"/>
    <cellStyle name="Normal 4 24 21" xfId="6867"/>
    <cellStyle name="Normal 4 24 22" xfId="6868"/>
    <cellStyle name="Normal 4 24 23" xfId="6869"/>
    <cellStyle name="Normal 4 24 24" xfId="6870"/>
    <cellStyle name="Normal 4 24 25" xfId="6871"/>
    <cellStyle name="Normal 4 24 3" xfId="6872"/>
    <cellStyle name="Normal 4 24 3 10" xfId="6873"/>
    <cellStyle name="Normal 4 24 3 11" xfId="6874"/>
    <cellStyle name="Normal 4 24 3 12" xfId="6875"/>
    <cellStyle name="Normal 4 24 3 13" xfId="6876"/>
    <cellStyle name="Normal 4 24 3 14" xfId="6877"/>
    <cellStyle name="Normal 4 24 3 15" xfId="6878"/>
    <cellStyle name="Normal 4 24 3 16" xfId="6879"/>
    <cellStyle name="Normal 4 24 3 17" xfId="6880"/>
    <cellStyle name="Normal 4 24 3 18" xfId="6881"/>
    <cellStyle name="Normal 4 24 3 19" xfId="6882"/>
    <cellStyle name="Normal 4 24 3 2" xfId="6883"/>
    <cellStyle name="Normal 4 24 3 3" xfId="6884"/>
    <cellStyle name="Normal 4 24 3 4" xfId="6885"/>
    <cellStyle name="Normal 4 24 3 5" xfId="6886"/>
    <cellStyle name="Normal 4 24 3 6" xfId="6887"/>
    <cellStyle name="Normal 4 24 3 7" xfId="6888"/>
    <cellStyle name="Normal 4 24 3 8" xfId="6889"/>
    <cellStyle name="Normal 4 24 3 9" xfId="6890"/>
    <cellStyle name="Normal 4 24 4" xfId="6891"/>
    <cellStyle name="Normal 4 24 4 10" xfId="6892"/>
    <cellStyle name="Normal 4 24 4 11" xfId="6893"/>
    <cellStyle name="Normal 4 24 4 12" xfId="6894"/>
    <cellStyle name="Normal 4 24 4 13" xfId="6895"/>
    <cellStyle name="Normal 4 24 4 14" xfId="6896"/>
    <cellStyle name="Normal 4 24 4 15" xfId="6897"/>
    <cellStyle name="Normal 4 24 4 16" xfId="6898"/>
    <cellStyle name="Normal 4 24 4 17" xfId="6899"/>
    <cellStyle name="Normal 4 24 4 18" xfId="6900"/>
    <cellStyle name="Normal 4 24 4 19" xfId="6901"/>
    <cellStyle name="Normal 4 24 4 2" xfId="6902"/>
    <cellStyle name="Normal 4 24 4 3" xfId="6903"/>
    <cellStyle name="Normal 4 24 4 4" xfId="6904"/>
    <cellStyle name="Normal 4 24 4 5" xfId="6905"/>
    <cellStyle name="Normal 4 24 4 6" xfId="6906"/>
    <cellStyle name="Normal 4 24 4 7" xfId="6907"/>
    <cellStyle name="Normal 4 24 4 8" xfId="6908"/>
    <cellStyle name="Normal 4 24 4 9" xfId="6909"/>
    <cellStyle name="Normal 4 24 5" xfId="6910"/>
    <cellStyle name="Normal 4 24 5 10" xfId="6911"/>
    <cellStyle name="Normal 4 24 5 11" xfId="6912"/>
    <cellStyle name="Normal 4 24 5 12" xfId="6913"/>
    <cellStyle name="Normal 4 24 5 13" xfId="6914"/>
    <cellStyle name="Normal 4 24 5 14" xfId="6915"/>
    <cellStyle name="Normal 4 24 5 15" xfId="6916"/>
    <cellStyle name="Normal 4 24 5 16" xfId="6917"/>
    <cellStyle name="Normal 4 24 5 17" xfId="6918"/>
    <cellStyle name="Normal 4 24 5 18" xfId="6919"/>
    <cellStyle name="Normal 4 24 5 19" xfId="6920"/>
    <cellStyle name="Normal 4 24 5 2" xfId="6921"/>
    <cellStyle name="Normal 4 24 5 3" xfId="6922"/>
    <cellStyle name="Normal 4 24 5 4" xfId="6923"/>
    <cellStyle name="Normal 4 24 5 5" xfId="6924"/>
    <cellStyle name="Normal 4 24 5 6" xfId="6925"/>
    <cellStyle name="Normal 4 24 5 7" xfId="6926"/>
    <cellStyle name="Normal 4 24 5 8" xfId="6927"/>
    <cellStyle name="Normal 4 24 5 9" xfId="6928"/>
    <cellStyle name="Normal 4 24 6" xfId="6929"/>
    <cellStyle name="Normal 4 24 6 10" xfId="6930"/>
    <cellStyle name="Normal 4 24 6 11" xfId="6931"/>
    <cellStyle name="Normal 4 24 6 12" xfId="6932"/>
    <cellStyle name="Normal 4 24 6 13" xfId="6933"/>
    <cellStyle name="Normal 4 24 6 14" xfId="6934"/>
    <cellStyle name="Normal 4 24 6 15" xfId="6935"/>
    <cellStyle name="Normal 4 24 6 16" xfId="6936"/>
    <cellStyle name="Normal 4 24 6 17" xfId="6937"/>
    <cellStyle name="Normal 4 24 6 18" xfId="6938"/>
    <cellStyle name="Normal 4 24 6 19" xfId="6939"/>
    <cellStyle name="Normal 4 24 6 2" xfId="6940"/>
    <cellStyle name="Normal 4 24 6 3" xfId="6941"/>
    <cellStyle name="Normal 4 24 6 4" xfId="6942"/>
    <cellStyle name="Normal 4 24 6 5" xfId="6943"/>
    <cellStyle name="Normal 4 24 6 6" xfId="6944"/>
    <cellStyle name="Normal 4 24 6 7" xfId="6945"/>
    <cellStyle name="Normal 4 24 6 8" xfId="6946"/>
    <cellStyle name="Normal 4 24 6 9" xfId="6947"/>
    <cellStyle name="Normal 4 24 7" xfId="6948"/>
    <cellStyle name="Normal 4 24 7 10" xfId="6949"/>
    <cellStyle name="Normal 4 24 7 11" xfId="6950"/>
    <cellStyle name="Normal 4 24 7 12" xfId="6951"/>
    <cellStyle name="Normal 4 24 7 13" xfId="6952"/>
    <cellStyle name="Normal 4 24 7 14" xfId="6953"/>
    <cellStyle name="Normal 4 24 7 15" xfId="6954"/>
    <cellStyle name="Normal 4 24 7 16" xfId="6955"/>
    <cellStyle name="Normal 4 24 7 17" xfId="6956"/>
    <cellStyle name="Normal 4 24 7 18" xfId="6957"/>
    <cellStyle name="Normal 4 24 7 19" xfId="6958"/>
    <cellStyle name="Normal 4 24 7 2" xfId="6959"/>
    <cellStyle name="Normal 4 24 7 3" xfId="6960"/>
    <cellStyle name="Normal 4 24 7 4" xfId="6961"/>
    <cellStyle name="Normal 4 24 7 5" xfId="6962"/>
    <cellStyle name="Normal 4 24 7 6" xfId="6963"/>
    <cellStyle name="Normal 4 24 7 7" xfId="6964"/>
    <cellStyle name="Normal 4 24 7 8" xfId="6965"/>
    <cellStyle name="Normal 4 24 7 9" xfId="6966"/>
    <cellStyle name="Normal 4 24 8" xfId="6967"/>
    <cellStyle name="Normal 4 24 8 2" xfId="6968"/>
    <cellStyle name="Normal 4 24 9" xfId="6969"/>
    <cellStyle name="Normal 4 24 9 2" xfId="6970"/>
    <cellStyle name="Normal 4 25" xfId="6971"/>
    <cellStyle name="Normal 4 26" xfId="6972"/>
    <cellStyle name="Normal 4 27" xfId="6973"/>
    <cellStyle name="Normal 4 28" xfId="6974"/>
    <cellStyle name="Normal 4 29" xfId="6975"/>
    <cellStyle name="Normal 4 3" xfId="6976"/>
    <cellStyle name="Normal 4 3 10" xfId="63784"/>
    <cellStyle name="Normal 4 3 11" xfId="63785"/>
    <cellStyle name="Normal 4 3 2" xfId="63786"/>
    <cellStyle name="Normal 4 3 2 2" xfId="63787"/>
    <cellStyle name="Normal 4 3 2 3" xfId="63788"/>
    <cellStyle name="Normal 4 3 2 4" xfId="63789"/>
    <cellStyle name="Normal 4 3 2 5" xfId="63790"/>
    <cellStyle name="Normal 4 3 2 6" xfId="63791"/>
    <cellStyle name="Normal 4 3 2 7" xfId="63792"/>
    <cellStyle name="Normal 4 3 2 8" xfId="63793"/>
    <cellStyle name="Normal 4 3 3" xfId="63794"/>
    <cellStyle name="Normal 4 3 3 2" xfId="63795"/>
    <cellStyle name="Normal 4 3 4" xfId="63796"/>
    <cellStyle name="Normal 4 3 4 2" xfId="63797"/>
    <cellStyle name="Normal 4 3 5" xfId="63798"/>
    <cellStyle name="Normal 4 3 6" xfId="63799"/>
    <cellStyle name="Normal 4 3 7" xfId="63800"/>
    <cellStyle name="Normal 4 3 8" xfId="63801"/>
    <cellStyle name="Normal 4 3 9" xfId="63802"/>
    <cellStyle name="Normal 4 30" xfId="6977"/>
    <cellStyle name="Normal 4 31" xfId="6978"/>
    <cellStyle name="Normal 4 31 10" xfId="6979"/>
    <cellStyle name="Normal 4 31 10 2" xfId="6980"/>
    <cellStyle name="Normal 4 31 11" xfId="6981"/>
    <cellStyle name="Normal 4 31 12" xfId="6982"/>
    <cellStyle name="Normal 4 31 13" xfId="6983"/>
    <cellStyle name="Normal 4 31 14" xfId="6984"/>
    <cellStyle name="Normal 4 31 15" xfId="6985"/>
    <cellStyle name="Normal 4 31 16" xfId="6986"/>
    <cellStyle name="Normal 4 31 17" xfId="6987"/>
    <cellStyle name="Normal 4 31 18" xfId="6988"/>
    <cellStyle name="Normal 4 31 19" xfId="6989"/>
    <cellStyle name="Normal 4 31 2" xfId="6990"/>
    <cellStyle name="Normal 4 31 2 10" xfId="6991"/>
    <cellStyle name="Normal 4 31 2 11" xfId="6992"/>
    <cellStyle name="Normal 4 31 2 12" xfId="6993"/>
    <cellStyle name="Normal 4 31 2 13" xfId="6994"/>
    <cellStyle name="Normal 4 31 2 14" xfId="6995"/>
    <cellStyle name="Normal 4 31 2 15" xfId="6996"/>
    <cellStyle name="Normal 4 31 2 16" xfId="6997"/>
    <cellStyle name="Normal 4 31 2 17" xfId="6998"/>
    <cellStyle name="Normal 4 31 2 18" xfId="6999"/>
    <cellStyle name="Normal 4 31 2 19" xfId="7000"/>
    <cellStyle name="Normal 4 31 2 2" xfId="7001"/>
    <cellStyle name="Normal 4 31 2 3" xfId="7002"/>
    <cellStyle name="Normal 4 31 2 4" xfId="7003"/>
    <cellStyle name="Normal 4 31 2 5" xfId="7004"/>
    <cellStyle name="Normal 4 31 2 6" xfId="7005"/>
    <cellStyle name="Normal 4 31 2 7" xfId="7006"/>
    <cellStyle name="Normal 4 31 2 8" xfId="7007"/>
    <cellStyle name="Normal 4 31 2 9" xfId="7008"/>
    <cellStyle name="Normal 4 31 20" xfId="7009"/>
    <cellStyle name="Normal 4 31 21" xfId="7010"/>
    <cellStyle name="Normal 4 31 22" xfId="7011"/>
    <cellStyle name="Normal 4 31 23" xfId="7012"/>
    <cellStyle name="Normal 4 31 24" xfId="7013"/>
    <cellStyle name="Normal 4 31 25" xfId="7014"/>
    <cellStyle name="Normal 4 31 3" xfId="7015"/>
    <cellStyle name="Normal 4 31 3 10" xfId="7016"/>
    <cellStyle name="Normal 4 31 3 11" xfId="7017"/>
    <cellStyle name="Normal 4 31 3 12" xfId="7018"/>
    <cellStyle name="Normal 4 31 3 13" xfId="7019"/>
    <cellStyle name="Normal 4 31 3 14" xfId="7020"/>
    <cellStyle name="Normal 4 31 3 15" xfId="7021"/>
    <cellStyle name="Normal 4 31 3 16" xfId="7022"/>
    <cellStyle name="Normal 4 31 3 17" xfId="7023"/>
    <cellStyle name="Normal 4 31 3 18" xfId="7024"/>
    <cellStyle name="Normal 4 31 3 19" xfId="7025"/>
    <cellStyle name="Normal 4 31 3 2" xfId="7026"/>
    <cellStyle name="Normal 4 31 3 3" xfId="7027"/>
    <cellStyle name="Normal 4 31 3 4" xfId="7028"/>
    <cellStyle name="Normal 4 31 3 5" xfId="7029"/>
    <cellStyle name="Normal 4 31 3 6" xfId="7030"/>
    <cellStyle name="Normal 4 31 3 7" xfId="7031"/>
    <cellStyle name="Normal 4 31 3 8" xfId="7032"/>
    <cellStyle name="Normal 4 31 3 9" xfId="7033"/>
    <cellStyle name="Normal 4 31 4" xfId="7034"/>
    <cellStyle name="Normal 4 31 4 10" xfId="7035"/>
    <cellStyle name="Normal 4 31 4 11" xfId="7036"/>
    <cellStyle name="Normal 4 31 4 12" xfId="7037"/>
    <cellStyle name="Normal 4 31 4 13" xfId="7038"/>
    <cellStyle name="Normal 4 31 4 14" xfId="7039"/>
    <cellStyle name="Normal 4 31 4 15" xfId="7040"/>
    <cellStyle name="Normal 4 31 4 16" xfId="7041"/>
    <cellStyle name="Normal 4 31 4 17" xfId="7042"/>
    <cellStyle name="Normal 4 31 4 18" xfId="7043"/>
    <cellStyle name="Normal 4 31 4 19" xfId="7044"/>
    <cellStyle name="Normal 4 31 4 2" xfId="7045"/>
    <cellStyle name="Normal 4 31 4 3" xfId="7046"/>
    <cellStyle name="Normal 4 31 4 4" xfId="7047"/>
    <cellStyle name="Normal 4 31 4 5" xfId="7048"/>
    <cellStyle name="Normal 4 31 4 6" xfId="7049"/>
    <cellStyle name="Normal 4 31 4 7" xfId="7050"/>
    <cellStyle name="Normal 4 31 4 8" xfId="7051"/>
    <cellStyle name="Normal 4 31 4 9" xfId="7052"/>
    <cellStyle name="Normal 4 31 5" xfId="7053"/>
    <cellStyle name="Normal 4 31 5 10" xfId="7054"/>
    <cellStyle name="Normal 4 31 5 11" xfId="7055"/>
    <cellStyle name="Normal 4 31 5 12" xfId="7056"/>
    <cellStyle name="Normal 4 31 5 13" xfId="7057"/>
    <cellStyle name="Normal 4 31 5 14" xfId="7058"/>
    <cellStyle name="Normal 4 31 5 15" xfId="7059"/>
    <cellStyle name="Normal 4 31 5 16" xfId="7060"/>
    <cellStyle name="Normal 4 31 5 17" xfId="7061"/>
    <cellStyle name="Normal 4 31 5 18" xfId="7062"/>
    <cellStyle name="Normal 4 31 5 19" xfId="7063"/>
    <cellStyle name="Normal 4 31 5 2" xfId="7064"/>
    <cellStyle name="Normal 4 31 5 3" xfId="7065"/>
    <cellStyle name="Normal 4 31 5 4" xfId="7066"/>
    <cellStyle name="Normal 4 31 5 5" xfId="7067"/>
    <cellStyle name="Normal 4 31 5 6" xfId="7068"/>
    <cellStyle name="Normal 4 31 5 7" xfId="7069"/>
    <cellStyle name="Normal 4 31 5 8" xfId="7070"/>
    <cellStyle name="Normal 4 31 5 9" xfId="7071"/>
    <cellStyle name="Normal 4 31 6" xfId="7072"/>
    <cellStyle name="Normal 4 31 6 10" xfId="7073"/>
    <cellStyle name="Normal 4 31 6 11" xfId="7074"/>
    <cellStyle name="Normal 4 31 6 12" xfId="7075"/>
    <cellStyle name="Normal 4 31 6 13" xfId="7076"/>
    <cellStyle name="Normal 4 31 6 14" xfId="7077"/>
    <cellStyle name="Normal 4 31 6 15" xfId="7078"/>
    <cellStyle name="Normal 4 31 6 16" xfId="7079"/>
    <cellStyle name="Normal 4 31 6 17" xfId="7080"/>
    <cellStyle name="Normal 4 31 6 18" xfId="7081"/>
    <cellStyle name="Normal 4 31 6 19" xfId="7082"/>
    <cellStyle name="Normal 4 31 6 2" xfId="7083"/>
    <cellStyle name="Normal 4 31 6 3" xfId="7084"/>
    <cellStyle name="Normal 4 31 6 4" xfId="7085"/>
    <cellStyle name="Normal 4 31 6 5" xfId="7086"/>
    <cellStyle name="Normal 4 31 6 6" xfId="7087"/>
    <cellStyle name="Normal 4 31 6 7" xfId="7088"/>
    <cellStyle name="Normal 4 31 6 8" xfId="7089"/>
    <cellStyle name="Normal 4 31 6 9" xfId="7090"/>
    <cellStyle name="Normal 4 31 7" xfId="7091"/>
    <cellStyle name="Normal 4 31 7 10" xfId="7092"/>
    <cellStyle name="Normal 4 31 7 11" xfId="7093"/>
    <cellStyle name="Normal 4 31 7 12" xfId="7094"/>
    <cellStyle name="Normal 4 31 7 13" xfId="7095"/>
    <cellStyle name="Normal 4 31 7 14" xfId="7096"/>
    <cellStyle name="Normal 4 31 7 15" xfId="7097"/>
    <cellStyle name="Normal 4 31 7 16" xfId="7098"/>
    <cellStyle name="Normal 4 31 7 17" xfId="7099"/>
    <cellStyle name="Normal 4 31 7 18" xfId="7100"/>
    <cellStyle name="Normal 4 31 7 19" xfId="7101"/>
    <cellStyle name="Normal 4 31 7 2" xfId="7102"/>
    <cellStyle name="Normal 4 31 7 3" xfId="7103"/>
    <cellStyle name="Normal 4 31 7 4" xfId="7104"/>
    <cellStyle name="Normal 4 31 7 5" xfId="7105"/>
    <cellStyle name="Normal 4 31 7 6" xfId="7106"/>
    <cellStyle name="Normal 4 31 7 7" xfId="7107"/>
    <cellStyle name="Normal 4 31 7 8" xfId="7108"/>
    <cellStyle name="Normal 4 31 7 9" xfId="7109"/>
    <cellStyle name="Normal 4 31 8" xfId="7110"/>
    <cellStyle name="Normal 4 31 8 2" xfId="7111"/>
    <cellStyle name="Normal 4 31 9" xfId="7112"/>
    <cellStyle name="Normal 4 31 9 2" xfId="7113"/>
    <cellStyle name="Normal 4 32" xfId="7114"/>
    <cellStyle name="Normal 4 33" xfId="7115"/>
    <cellStyle name="Normal 4 34" xfId="7116"/>
    <cellStyle name="Normal 4 35" xfId="7117"/>
    <cellStyle name="Normal 4 36" xfId="7118"/>
    <cellStyle name="Normal 4 37" xfId="7119"/>
    <cellStyle name="Normal 4 38" xfId="7120"/>
    <cellStyle name="Normal 4 39" xfId="7121"/>
    <cellStyle name="Normal 4 39 2" xfId="63803"/>
    <cellStyle name="Normal 4 4" xfId="7122"/>
    <cellStyle name="Normal 4 4 10" xfId="63804"/>
    <cellStyle name="Normal 4 4 10 2" xfId="63805"/>
    <cellStyle name="Normal 4 4 10 3" xfId="63806"/>
    <cellStyle name="Normal 4 4 10 3 2" xfId="63807"/>
    <cellStyle name="Normal 4 4 10 4" xfId="63808"/>
    <cellStyle name="Normal 4 4 10 4 2" xfId="63809"/>
    <cellStyle name="Normal 4 4 10 5" xfId="63810"/>
    <cellStyle name="Normal 4 4 10 5 2" xfId="63811"/>
    <cellStyle name="Normal 4 4 10 6" xfId="63812"/>
    <cellStyle name="Normal 4 4 10 6 2" xfId="63813"/>
    <cellStyle name="Normal 4 4 10 7" xfId="63814"/>
    <cellStyle name="Normal 4 4 11" xfId="63815"/>
    <cellStyle name="Normal 4 4 11 2" xfId="63816"/>
    <cellStyle name="Normal 4 4 11 2 2" xfId="63817"/>
    <cellStyle name="Normal 4 4 11 3" xfId="63818"/>
    <cellStyle name="Normal 4 4 11 3 2" xfId="63819"/>
    <cellStyle name="Normal 4 4 11 4" xfId="63820"/>
    <cellStyle name="Normal 4 4 11 4 2" xfId="63821"/>
    <cellStyle name="Normal 4 4 11 5" xfId="63822"/>
    <cellStyle name="Normal 4 4 11 5 2" xfId="63823"/>
    <cellStyle name="Normal 4 4 11 6" xfId="63824"/>
    <cellStyle name="Normal 4 4 12" xfId="63825"/>
    <cellStyle name="Normal 4 4 12 2" xfId="63826"/>
    <cellStyle name="Normal 4 4 12 2 2" xfId="63827"/>
    <cellStyle name="Normal 4 4 12 3" xfId="63828"/>
    <cellStyle name="Normal 4 4 12 3 2" xfId="63829"/>
    <cellStyle name="Normal 4 4 12 4" xfId="63830"/>
    <cellStyle name="Normal 4 4 12 4 2" xfId="63831"/>
    <cellStyle name="Normal 4 4 12 5" xfId="63832"/>
    <cellStyle name="Normal 4 4 12 5 2" xfId="63833"/>
    <cellStyle name="Normal 4 4 12 6" xfId="63834"/>
    <cellStyle name="Normal 4 4 13" xfId="63835"/>
    <cellStyle name="Normal 4 4 13 2" xfId="63836"/>
    <cellStyle name="Normal 4 4 13 2 2" xfId="63837"/>
    <cellStyle name="Normal 4 4 13 3" xfId="63838"/>
    <cellStyle name="Normal 4 4 13 3 2" xfId="63839"/>
    <cellStyle name="Normal 4 4 13 4" xfId="63840"/>
    <cellStyle name="Normal 4 4 13 4 2" xfId="63841"/>
    <cellStyle name="Normal 4 4 13 5" xfId="63842"/>
    <cellStyle name="Normal 4 4 13 5 2" xfId="63843"/>
    <cellStyle name="Normal 4 4 13 6" xfId="63844"/>
    <cellStyle name="Normal 4 4 14" xfId="63845"/>
    <cellStyle name="Normal 4 4 14 2" xfId="63846"/>
    <cellStyle name="Normal 4 4 14 2 2" xfId="63847"/>
    <cellStyle name="Normal 4 4 14 3" xfId="63848"/>
    <cellStyle name="Normal 4 4 14 3 2" xfId="63849"/>
    <cellStyle name="Normal 4 4 14 4" xfId="63850"/>
    <cellStyle name="Normal 4 4 14 4 2" xfId="63851"/>
    <cellStyle name="Normal 4 4 14 5" xfId="63852"/>
    <cellStyle name="Normal 4 4 14 5 2" xfId="63853"/>
    <cellStyle name="Normal 4 4 14 6" xfId="63854"/>
    <cellStyle name="Normal 4 4 15" xfId="63855"/>
    <cellStyle name="Normal 4 4 15 2" xfId="63856"/>
    <cellStyle name="Normal 4 4 15 2 2" xfId="63857"/>
    <cellStyle name="Normal 4 4 15 3" xfId="63858"/>
    <cellStyle name="Normal 4 4 15 3 2" xfId="63859"/>
    <cellStyle name="Normal 4 4 15 4" xfId="63860"/>
    <cellStyle name="Normal 4 4 15 4 2" xfId="63861"/>
    <cellStyle name="Normal 4 4 15 5" xfId="63862"/>
    <cellStyle name="Normal 4 4 15 5 2" xfId="63863"/>
    <cellStyle name="Normal 4 4 15 6" xfId="63864"/>
    <cellStyle name="Normal 4 4 16" xfId="63865"/>
    <cellStyle name="Normal 4 4 16 2" xfId="63866"/>
    <cellStyle name="Normal 4 4 16 2 2" xfId="63867"/>
    <cellStyle name="Normal 4 4 16 3" xfId="63868"/>
    <cellStyle name="Normal 4 4 16 3 2" xfId="63869"/>
    <cellStyle name="Normal 4 4 16 4" xfId="63870"/>
    <cellStyle name="Normal 4 4 16 4 2" xfId="63871"/>
    <cellStyle name="Normal 4 4 16 5" xfId="63872"/>
    <cellStyle name="Normal 4 4 16 5 2" xfId="63873"/>
    <cellStyle name="Normal 4 4 16 6" xfId="63874"/>
    <cellStyle name="Normal 4 4 17" xfId="63875"/>
    <cellStyle name="Normal 4 4 17 2" xfId="63876"/>
    <cellStyle name="Normal 4 4 17 2 2" xfId="63877"/>
    <cellStyle name="Normal 4 4 17 3" xfId="63878"/>
    <cellStyle name="Normal 4 4 17 3 2" xfId="63879"/>
    <cellStyle name="Normal 4 4 17 4" xfId="63880"/>
    <cellStyle name="Normal 4 4 17 4 2" xfId="63881"/>
    <cellStyle name="Normal 4 4 17 5" xfId="63882"/>
    <cellStyle name="Normal 4 4 17 5 2" xfId="63883"/>
    <cellStyle name="Normal 4 4 17 6" xfId="63884"/>
    <cellStyle name="Normal 4 4 18" xfId="63885"/>
    <cellStyle name="Normal 4 4 18 2" xfId="63886"/>
    <cellStyle name="Normal 4 4 18 2 2" xfId="63887"/>
    <cellStyle name="Normal 4 4 18 3" xfId="63888"/>
    <cellStyle name="Normal 4 4 18 3 2" xfId="63889"/>
    <cellStyle name="Normal 4 4 18 4" xfId="63890"/>
    <cellStyle name="Normal 4 4 18 4 2" xfId="63891"/>
    <cellStyle name="Normal 4 4 18 5" xfId="63892"/>
    <cellStyle name="Normal 4 4 18 5 2" xfId="63893"/>
    <cellStyle name="Normal 4 4 18 6" xfId="63894"/>
    <cellStyle name="Normal 4 4 19" xfId="63895"/>
    <cellStyle name="Normal 4 4 19 2" xfId="63896"/>
    <cellStyle name="Normal 4 4 19 2 2" xfId="63897"/>
    <cellStyle name="Normal 4 4 19 3" xfId="63898"/>
    <cellStyle name="Normal 4 4 19 3 2" xfId="63899"/>
    <cellStyle name="Normal 4 4 19 4" xfId="63900"/>
    <cellStyle name="Normal 4 4 19 4 2" xfId="63901"/>
    <cellStyle name="Normal 4 4 19 5" xfId="63902"/>
    <cellStyle name="Normal 4 4 19 5 2" xfId="63903"/>
    <cellStyle name="Normal 4 4 19 6" xfId="63904"/>
    <cellStyle name="Normal 4 4 2" xfId="63905"/>
    <cellStyle name="Normal 4 4 2 10" xfId="63906"/>
    <cellStyle name="Normal 4 4 2 10 2" xfId="63907"/>
    <cellStyle name="Normal 4 4 2 10 2 2" xfId="63908"/>
    <cellStyle name="Normal 4 4 2 10 3" xfId="63909"/>
    <cellStyle name="Normal 4 4 2 10 3 2" xfId="63910"/>
    <cellStyle name="Normal 4 4 2 10 4" xfId="63911"/>
    <cellStyle name="Normal 4 4 2 10 4 2" xfId="63912"/>
    <cellStyle name="Normal 4 4 2 10 5" xfId="63913"/>
    <cellStyle name="Normal 4 4 2 10 5 2" xfId="63914"/>
    <cellStyle name="Normal 4 4 2 10 6" xfId="63915"/>
    <cellStyle name="Normal 4 4 2 11" xfId="63916"/>
    <cellStyle name="Normal 4 4 2 11 2" xfId="63917"/>
    <cellStyle name="Normal 4 4 2 11 2 2" xfId="63918"/>
    <cellStyle name="Normal 4 4 2 11 3" xfId="63919"/>
    <cellStyle name="Normal 4 4 2 11 3 2" xfId="63920"/>
    <cellStyle name="Normal 4 4 2 11 4" xfId="63921"/>
    <cellStyle name="Normal 4 4 2 11 4 2" xfId="63922"/>
    <cellStyle name="Normal 4 4 2 11 5" xfId="63923"/>
    <cellStyle name="Normal 4 4 2 11 5 2" xfId="63924"/>
    <cellStyle name="Normal 4 4 2 11 6" xfId="63925"/>
    <cellStyle name="Normal 4 4 2 12" xfId="63926"/>
    <cellStyle name="Normal 4 4 2 12 2" xfId="63927"/>
    <cellStyle name="Normal 4 4 2 12 2 2" xfId="63928"/>
    <cellStyle name="Normal 4 4 2 12 3" xfId="63929"/>
    <cellStyle name="Normal 4 4 2 12 3 2" xfId="63930"/>
    <cellStyle name="Normal 4 4 2 12 4" xfId="63931"/>
    <cellStyle name="Normal 4 4 2 12 4 2" xfId="63932"/>
    <cellStyle name="Normal 4 4 2 12 5" xfId="63933"/>
    <cellStyle name="Normal 4 4 2 12 5 2" xfId="63934"/>
    <cellStyle name="Normal 4 4 2 12 6" xfId="63935"/>
    <cellStyle name="Normal 4 4 2 13" xfId="63936"/>
    <cellStyle name="Normal 4 4 2 13 2" xfId="63937"/>
    <cellStyle name="Normal 4 4 2 13 2 2" xfId="63938"/>
    <cellStyle name="Normal 4 4 2 13 3" xfId="63939"/>
    <cellStyle name="Normal 4 4 2 13 3 2" xfId="63940"/>
    <cellStyle name="Normal 4 4 2 13 4" xfId="63941"/>
    <cellStyle name="Normal 4 4 2 13 4 2" xfId="63942"/>
    <cellStyle name="Normal 4 4 2 13 5" xfId="63943"/>
    <cellStyle name="Normal 4 4 2 13 5 2" xfId="63944"/>
    <cellStyle name="Normal 4 4 2 13 6" xfId="63945"/>
    <cellStyle name="Normal 4 4 2 14" xfId="63946"/>
    <cellStyle name="Normal 4 4 2 14 2" xfId="63947"/>
    <cellStyle name="Normal 4 4 2 14 2 2" xfId="63948"/>
    <cellStyle name="Normal 4 4 2 14 3" xfId="63949"/>
    <cellStyle name="Normal 4 4 2 14 3 2" xfId="63950"/>
    <cellStyle name="Normal 4 4 2 14 4" xfId="63951"/>
    <cellStyle name="Normal 4 4 2 14 4 2" xfId="63952"/>
    <cellStyle name="Normal 4 4 2 14 5" xfId="63953"/>
    <cellStyle name="Normal 4 4 2 14 5 2" xfId="63954"/>
    <cellStyle name="Normal 4 4 2 14 6" xfId="63955"/>
    <cellStyle name="Normal 4 4 2 15" xfId="63956"/>
    <cellStyle name="Normal 4 4 2 15 2" xfId="63957"/>
    <cellStyle name="Normal 4 4 2 15 2 2" xfId="63958"/>
    <cellStyle name="Normal 4 4 2 15 3" xfId="63959"/>
    <cellStyle name="Normal 4 4 2 15 3 2" xfId="63960"/>
    <cellStyle name="Normal 4 4 2 15 4" xfId="63961"/>
    <cellStyle name="Normal 4 4 2 15 4 2" xfId="63962"/>
    <cellStyle name="Normal 4 4 2 15 5" xfId="63963"/>
    <cellStyle name="Normal 4 4 2 15 5 2" xfId="63964"/>
    <cellStyle name="Normal 4 4 2 15 6" xfId="63965"/>
    <cellStyle name="Normal 4 4 2 16" xfId="63966"/>
    <cellStyle name="Normal 4 4 2 16 2" xfId="63967"/>
    <cellStyle name="Normal 4 4 2 16 2 2" xfId="63968"/>
    <cellStyle name="Normal 4 4 2 16 3" xfId="63969"/>
    <cellStyle name="Normal 4 4 2 16 3 2" xfId="63970"/>
    <cellStyle name="Normal 4 4 2 16 4" xfId="63971"/>
    <cellStyle name="Normal 4 4 2 16 4 2" xfId="63972"/>
    <cellStyle name="Normal 4 4 2 16 5" xfId="63973"/>
    <cellStyle name="Normal 4 4 2 16 5 2" xfId="63974"/>
    <cellStyle name="Normal 4 4 2 16 6" xfId="63975"/>
    <cellStyle name="Normal 4 4 2 17" xfId="63976"/>
    <cellStyle name="Normal 4 4 2 17 2" xfId="63977"/>
    <cellStyle name="Normal 4 4 2 17 2 2" xfId="63978"/>
    <cellStyle name="Normal 4 4 2 17 3" xfId="63979"/>
    <cellStyle name="Normal 4 4 2 17 3 2" xfId="63980"/>
    <cellStyle name="Normal 4 4 2 17 4" xfId="63981"/>
    <cellStyle name="Normal 4 4 2 17 4 2" xfId="63982"/>
    <cellStyle name="Normal 4 4 2 17 5" xfId="63983"/>
    <cellStyle name="Normal 4 4 2 17 5 2" xfId="63984"/>
    <cellStyle name="Normal 4 4 2 17 6" xfId="63985"/>
    <cellStyle name="Normal 4 4 2 18" xfId="63986"/>
    <cellStyle name="Normal 4 4 2 18 2" xfId="63987"/>
    <cellStyle name="Normal 4 4 2 18 2 2" xfId="63988"/>
    <cellStyle name="Normal 4 4 2 18 3" xfId="63989"/>
    <cellStyle name="Normal 4 4 2 18 3 2" xfId="63990"/>
    <cellStyle name="Normal 4 4 2 18 4" xfId="63991"/>
    <cellStyle name="Normal 4 4 2 18 4 2" xfId="63992"/>
    <cellStyle name="Normal 4 4 2 18 5" xfId="63993"/>
    <cellStyle name="Normal 4 4 2 18 5 2" xfId="63994"/>
    <cellStyle name="Normal 4 4 2 18 6" xfId="63995"/>
    <cellStyle name="Normal 4 4 2 19" xfId="63996"/>
    <cellStyle name="Normal 4 4 2 19 2" xfId="63997"/>
    <cellStyle name="Normal 4 4 2 19 2 2" xfId="63998"/>
    <cellStyle name="Normal 4 4 2 19 3" xfId="63999"/>
    <cellStyle name="Normal 4 4 2 19 3 2" xfId="64000"/>
    <cellStyle name="Normal 4 4 2 19 4" xfId="64001"/>
    <cellStyle name="Normal 4 4 2 19 4 2" xfId="64002"/>
    <cellStyle name="Normal 4 4 2 19 5" xfId="64003"/>
    <cellStyle name="Normal 4 4 2 19 5 2" xfId="64004"/>
    <cellStyle name="Normal 4 4 2 19 6" xfId="64005"/>
    <cellStyle name="Normal 4 4 2 2" xfId="64006"/>
    <cellStyle name="Normal 4 4 2 2 10" xfId="64007"/>
    <cellStyle name="Normal 4 4 2 2 10 2" xfId="64008"/>
    <cellStyle name="Normal 4 4 2 2 10 2 2" xfId="64009"/>
    <cellStyle name="Normal 4 4 2 2 10 3" xfId="64010"/>
    <cellStyle name="Normal 4 4 2 2 10 3 2" xfId="64011"/>
    <cellStyle name="Normal 4 4 2 2 10 4" xfId="64012"/>
    <cellStyle name="Normal 4 4 2 2 10 4 2" xfId="64013"/>
    <cellStyle name="Normal 4 4 2 2 10 5" xfId="64014"/>
    <cellStyle name="Normal 4 4 2 2 10 5 2" xfId="64015"/>
    <cellStyle name="Normal 4 4 2 2 10 6" xfId="64016"/>
    <cellStyle name="Normal 4 4 2 2 11" xfId="64017"/>
    <cellStyle name="Normal 4 4 2 2 11 2" xfId="64018"/>
    <cellStyle name="Normal 4 4 2 2 11 2 2" xfId="64019"/>
    <cellStyle name="Normal 4 4 2 2 11 3" xfId="64020"/>
    <cellStyle name="Normal 4 4 2 2 11 3 2" xfId="64021"/>
    <cellStyle name="Normal 4 4 2 2 11 4" xfId="64022"/>
    <cellStyle name="Normal 4 4 2 2 11 4 2" xfId="64023"/>
    <cellStyle name="Normal 4 4 2 2 11 5" xfId="64024"/>
    <cellStyle name="Normal 4 4 2 2 11 5 2" xfId="64025"/>
    <cellStyle name="Normal 4 4 2 2 11 6" xfId="64026"/>
    <cellStyle name="Normal 4 4 2 2 12" xfId="64027"/>
    <cellStyle name="Normal 4 4 2 2 12 2" xfId="64028"/>
    <cellStyle name="Normal 4 4 2 2 12 2 2" xfId="64029"/>
    <cellStyle name="Normal 4 4 2 2 12 3" xfId="64030"/>
    <cellStyle name="Normal 4 4 2 2 12 3 2" xfId="64031"/>
    <cellStyle name="Normal 4 4 2 2 12 4" xfId="64032"/>
    <cellStyle name="Normal 4 4 2 2 12 4 2" xfId="64033"/>
    <cellStyle name="Normal 4 4 2 2 12 5" xfId="64034"/>
    <cellStyle name="Normal 4 4 2 2 12 5 2" xfId="64035"/>
    <cellStyle name="Normal 4 4 2 2 12 6" xfId="64036"/>
    <cellStyle name="Normal 4 4 2 2 13" xfId="64037"/>
    <cellStyle name="Normal 4 4 2 2 13 2" xfId="64038"/>
    <cellStyle name="Normal 4 4 2 2 13 2 2" xfId="64039"/>
    <cellStyle name="Normal 4 4 2 2 13 3" xfId="64040"/>
    <cellStyle name="Normal 4 4 2 2 13 3 2" xfId="64041"/>
    <cellStyle name="Normal 4 4 2 2 13 4" xfId="64042"/>
    <cellStyle name="Normal 4 4 2 2 13 4 2" xfId="64043"/>
    <cellStyle name="Normal 4 4 2 2 13 5" xfId="64044"/>
    <cellStyle name="Normal 4 4 2 2 13 5 2" xfId="64045"/>
    <cellStyle name="Normal 4 4 2 2 13 6" xfId="64046"/>
    <cellStyle name="Normal 4 4 2 2 14" xfId="64047"/>
    <cellStyle name="Normal 4 4 2 2 14 2" xfId="64048"/>
    <cellStyle name="Normal 4 4 2 2 14 2 2" xfId="64049"/>
    <cellStyle name="Normal 4 4 2 2 14 3" xfId="64050"/>
    <cellStyle name="Normal 4 4 2 2 14 3 2" xfId="64051"/>
    <cellStyle name="Normal 4 4 2 2 14 4" xfId="64052"/>
    <cellStyle name="Normal 4 4 2 2 14 4 2" xfId="64053"/>
    <cellStyle name="Normal 4 4 2 2 14 5" xfId="64054"/>
    <cellStyle name="Normal 4 4 2 2 14 5 2" xfId="64055"/>
    <cellStyle name="Normal 4 4 2 2 14 6" xfId="64056"/>
    <cellStyle name="Normal 4 4 2 2 15" xfId="64057"/>
    <cellStyle name="Normal 4 4 2 2 15 2" xfId="64058"/>
    <cellStyle name="Normal 4 4 2 2 15 2 2" xfId="64059"/>
    <cellStyle name="Normal 4 4 2 2 15 3" xfId="64060"/>
    <cellStyle name="Normal 4 4 2 2 15 3 2" xfId="64061"/>
    <cellStyle name="Normal 4 4 2 2 15 4" xfId="64062"/>
    <cellStyle name="Normal 4 4 2 2 15 4 2" xfId="64063"/>
    <cellStyle name="Normal 4 4 2 2 15 5" xfId="64064"/>
    <cellStyle name="Normal 4 4 2 2 15 5 2" xfId="64065"/>
    <cellStyle name="Normal 4 4 2 2 15 6" xfId="64066"/>
    <cellStyle name="Normal 4 4 2 2 16" xfId="64067"/>
    <cellStyle name="Normal 4 4 2 2 16 2" xfId="64068"/>
    <cellStyle name="Normal 4 4 2 2 16 2 2" xfId="64069"/>
    <cellStyle name="Normal 4 4 2 2 16 3" xfId="64070"/>
    <cellStyle name="Normal 4 4 2 2 16 3 2" xfId="64071"/>
    <cellStyle name="Normal 4 4 2 2 16 4" xfId="64072"/>
    <cellStyle name="Normal 4 4 2 2 16 4 2" xfId="64073"/>
    <cellStyle name="Normal 4 4 2 2 16 5" xfId="64074"/>
    <cellStyle name="Normal 4 4 2 2 16 5 2" xfId="64075"/>
    <cellStyle name="Normal 4 4 2 2 16 6" xfId="64076"/>
    <cellStyle name="Normal 4 4 2 2 17" xfId="64077"/>
    <cellStyle name="Normal 4 4 2 2 17 2" xfId="64078"/>
    <cellStyle name="Normal 4 4 2 2 18" xfId="64079"/>
    <cellStyle name="Normal 4 4 2 2 18 2" xfId="64080"/>
    <cellStyle name="Normal 4 4 2 2 19" xfId="64081"/>
    <cellStyle name="Normal 4 4 2 2 19 2" xfId="64082"/>
    <cellStyle name="Normal 4 4 2 2 2" xfId="64083"/>
    <cellStyle name="Normal 4 4 2 2 2 10" xfId="64084"/>
    <cellStyle name="Normal 4 4 2 2 2 10 2" xfId="64085"/>
    <cellStyle name="Normal 4 4 2 2 2 11" xfId="64086"/>
    <cellStyle name="Normal 4 4 2 2 2 11 2" xfId="64087"/>
    <cellStyle name="Normal 4 4 2 2 2 12" xfId="64088"/>
    <cellStyle name="Normal 4 4 2 2 2 2" xfId="64089"/>
    <cellStyle name="Normal 4 4 2 2 2 2 2" xfId="64090"/>
    <cellStyle name="Normal 4 4 2 2 2 2 2 2" xfId="64091"/>
    <cellStyle name="Normal 4 4 2 2 2 2 3" xfId="64092"/>
    <cellStyle name="Normal 4 4 2 2 2 2 3 2" xfId="64093"/>
    <cellStyle name="Normal 4 4 2 2 2 2 4" xfId="64094"/>
    <cellStyle name="Normal 4 4 2 2 2 2 4 2" xfId="64095"/>
    <cellStyle name="Normal 4 4 2 2 2 2 5" xfId="64096"/>
    <cellStyle name="Normal 4 4 2 2 2 2 5 2" xfId="64097"/>
    <cellStyle name="Normal 4 4 2 2 2 2 6" xfId="64098"/>
    <cellStyle name="Normal 4 4 2 2 2 3" xfId="64099"/>
    <cellStyle name="Normal 4 4 2 2 2 3 2" xfId="64100"/>
    <cellStyle name="Normal 4 4 2 2 2 3 2 2" xfId="64101"/>
    <cellStyle name="Normal 4 4 2 2 2 3 3" xfId="64102"/>
    <cellStyle name="Normal 4 4 2 2 2 3 3 2" xfId="64103"/>
    <cellStyle name="Normal 4 4 2 2 2 3 4" xfId="64104"/>
    <cellStyle name="Normal 4 4 2 2 2 3 4 2" xfId="64105"/>
    <cellStyle name="Normal 4 4 2 2 2 3 5" xfId="64106"/>
    <cellStyle name="Normal 4 4 2 2 2 3 5 2" xfId="64107"/>
    <cellStyle name="Normal 4 4 2 2 2 3 6" xfId="64108"/>
    <cellStyle name="Normal 4 4 2 2 2 4" xfId="64109"/>
    <cellStyle name="Normal 4 4 2 2 2 4 2" xfId="64110"/>
    <cellStyle name="Normal 4 4 2 2 2 4 2 2" xfId="64111"/>
    <cellStyle name="Normal 4 4 2 2 2 4 3" xfId="64112"/>
    <cellStyle name="Normal 4 4 2 2 2 4 3 2" xfId="64113"/>
    <cellStyle name="Normal 4 4 2 2 2 4 4" xfId="64114"/>
    <cellStyle name="Normal 4 4 2 2 2 4 4 2" xfId="64115"/>
    <cellStyle name="Normal 4 4 2 2 2 4 5" xfId="64116"/>
    <cellStyle name="Normal 4 4 2 2 2 4 5 2" xfId="64117"/>
    <cellStyle name="Normal 4 4 2 2 2 4 6" xfId="64118"/>
    <cellStyle name="Normal 4 4 2 2 2 5" xfId="64119"/>
    <cellStyle name="Normal 4 4 2 2 2 5 2" xfId="64120"/>
    <cellStyle name="Normal 4 4 2 2 2 5 2 2" xfId="64121"/>
    <cellStyle name="Normal 4 4 2 2 2 5 3" xfId="64122"/>
    <cellStyle name="Normal 4 4 2 2 2 5 3 2" xfId="64123"/>
    <cellStyle name="Normal 4 4 2 2 2 5 4" xfId="64124"/>
    <cellStyle name="Normal 4 4 2 2 2 5 4 2" xfId="64125"/>
    <cellStyle name="Normal 4 4 2 2 2 5 5" xfId="64126"/>
    <cellStyle name="Normal 4 4 2 2 2 5 5 2" xfId="64127"/>
    <cellStyle name="Normal 4 4 2 2 2 5 6" xfId="64128"/>
    <cellStyle name="Normal 4 4 2 2 2 6" xfId="64129"/>
    <cellStyle name="Normal 4 4 2 2 2 6 2" xfId="64130"/>
    <cellStyle name="Normal 4 4 2 2 2 6 2 2" xfId="64131"/>
    <cellStyle name="Normal 4 4 2 2 2 6 3" xfId="64132"/>
    <cellStyle name="Normal 4 4 2 2 2 6 3 2" xfId="64133"/>
    <cellStyle name="Normal 4 4 2 2 2 6 4" xfId="64134"/>
    <cellStyle name="Normal 4 4 2 2 2 6 4 2" xfId="64135"/>
    <cellStyle name="Normal 4 4 2 2 2 6 5" xfId="64136"/>
    <cellStyle name="Normal 4 4 2 2 2 6 5 2" xfId="64137"/>
    <cellStyle name="Normal 4 4 2 2 2 6 6" xfId="64138"/>
    <cellStyle name="Normal 4 4 2 2 2 7" xfId="64139"/>
    <cellStyle name="Normal 4 4 2 2 2 7 2" xfId="64140"/>
    <cellStyle name="Normal 4 4 2 2 2 7 2 2" xfId="64141"/>
    <cellStyle name="Normal 4 4 2 2 2 7 3" xfId="64142"/>
    <cellStyle name="Normal 4 4 2 2 2 7 3 2" xfId="64143"/>
    <cellStyle name="Normal 4 4 2 2 2 7 4" xfId="64144"/>
    <cellStyle name="Normal 4 4 2 2 2 7 4 2" xfId="64145"/>
    <cellStyle name="Normal 4 4 2 2 2 7 5" xfId="64146"/>
    <cellStyle name="Normal 4 4 2 2 2 7 5 2" xfId="64147"/>
    <cellStyle name="Normal 4 4 2 2 2 7 6" xfId="64148"/>
    <cellStyle name="Normal 4 4 2 2 2 8" xfId="64149"/>
    <cellStyle name="Normal 4 4 2 2 2 8 2" xfId="64150"/>
    <cellStyle name="Normal 4 4 2 2 2 9" xfId="64151"/>
    <cellStyle name="Normal 4 4 2 2 2 9 2" xfId="64152"/>
    <cellStyle name="Normal 4 4 2 2 20" xfId="64153"/>
    <cellStyle name="Normal 4 4 2 2 20 2" xfId="64154"/>
    <cellStyle name="Normal 4 4 2 2 21" xfId="64155"/>
    <cellStyle name="Normal 4 4 2 2 22" xfId="64156"/>
    <cellStyle name="Normal 4 4 2 2 3" xfId="64157"/>
    <cellStyle name="Normal 4 4 2 2 3 2" xfId="64158"/>
    <cellStyle name="Normal 4 4 2 2 3 2 2" xfId="64159"/>
    <cellStyle name="Normal 4 4 2 2 3 2 2 2" xfId="64160"/>
    <cellStyle name="Normal 4 4 2 2 3 2 3" xfId="64161"/>
    <cellStyle name="Normal 4 4 2 2 3 2 3 2" xfId="64162"/>
    <cellStyle name="Normal 4 4 2 2 3 2 4" xfId="64163"/>
    <cellStyle name="Normal 4 4 2 2 3 2 4 2" xfId="64164"/>
    <cellStyle name="Normal 4 4 2 2 3 2 5" xfId="64165"/>
    <cellStyle name="Normal 4 4 2 2 3 2 5 2" xfId="64166"/>
    <cellStyle name="Normal 4 4 2 2 3 2 6" xfId="64167"/>
    <cellStyle name="Normal 4 4 2 2 3 3" xfId="64168"/>
    <cellStyle name="Normal 4 4 2 2 3 3 2" xfId="64169"/>
    <cellStyle name="Normal 4 4 2 2 3 4" xfId="64170"/>
    <cellStyle name="Normal 4 4 2 2 3 4 2" xfId="64171"/>
    <cellStyle name="Normal 4 4 2 2 3 5" xfId="64172"/>
    <cellStyle name="Normal 4 4 2 2 3 5 2" xfId="64173"/>
    <cellStyle name="Normal 4 4 2 2 3 6" xfId="64174"/>
    <cellStyle name="Normal 4 4 2 2 3 6 2" xfId="64175"/>
    <cellStyle name="Normal 4 4 2 2 3 7" xfId="64176"/>
    <cellStyle name="Normal 4 4 2 2 4" xfId="64177"/>
    <cellStyle name="Normal 4 4 2 2 4 2" xfId="64178"/>
    <cellStyle name="Normal 4 4 2 2 4 2 2" xfId="64179"/>
    <cellStyle name="Normal 4 4 2 2 4 2 2 2" xfId="64180"/>
    <cellStyle name="Normal 4 4 2 2 4 2 3" xfId="64181"/>
    <cellStyle name="Normal 4 4 2 2 4 2 3 2" xfId="64182"/>
    <cellStyle name="Normal 4 4 2 2 4 2 4" xfId="64183"/>
    <cellStyle name="Normal 4 4 2 2 4 2 4 2" xfId="64184"/>
    <cellStyle name="Normal 4 4 2 2 4 2 5" xfId="64185"/>
    <cellStyle name="Normal 4 4 2 2 4 2 5 2" xfId="64186"/>
    <cellStyle name="Normal 4 4 2 2 4 2 6" xfId="64187"/>
    <cellStyle name="Normal 4 4 2 2 4 3" xfId="64188"/>
    <cellStyle name="Normal 4 4 2 2 4 3 2" xfId="64189"/>
    <cellStyle name="Normal 4 4 2 2 4 4" xfId="64190"/>
    <cellStyle name="Normal 4 4 2 2 4 4 2" xfId="64191"/>
    <cellStyle name="Normal 4 4 2 2 4 5" xfId="64192"/>
    <cellStyle name="Normal 4 4 2 2 4 5 2" xfId="64193"/>
    <cellStyle name="Normal 4 4 2 2 4 6" xfId="64194"/>
    <cellStyle name="Normal 4 4 2 2 4 6 2" xfId="64195"/>
    <cellStyle name="Normal 4 4 2 2 4 7" xfId="64196"/>
    <cellStyle name="Normal 4 4 2 2 5" xfId="64197"/>
    <cellStyle name="Normal 4 4 2 2 5 2" xfId="64198"/>
    <cellStyle name="Normal 4 4 2 2 5 2 2" xfId="64199"/>
    <cellStyle name="Normal 4 4 2 2 5 3" xfId="64200"/>
    <cellStyle name="Normal 4 4 2 2 5 3 2" xfId="64201"/>
    <cellStyle name="Normal 4 4 2 2 5 4" xfId="64202"/>
    <cellStyle name="Normal 4 4 2 2 5 4 2" xfId="64203"/>
    <cellStyle name="Normal 4 4 2 2 5 5" xfId="64204"/>
    <cellStyle name="Normal 4 4 2 2 5 5 2" xfId="64205"/>
    <cellStyle name="Normal 4 4 2 2 5 6" xfId="64206"/>
    <cellStyle name="Normal 4 4 2 2 6" xfId="64207"/>
    <cellStyle name="Normal 4 4 2 2 6 2" xfId="64208"/>
    <cellStyle name="Normal 4 4 2 2 6 2 2" xfId="64209"/>
    <cellStyle name="Normal 4 4 2 2 6 3" xfId="64210"/>
    <cellStyle name="Normal 4 4 2 2 6 3 2" xfId="64211"/>
    <cellStyle name="Normal 4 4 2 2 6 4" xfId="64212"/>
    <cellStyle name="Normal 4 4 2 2 6 4 2" xfId="64213"/>
    <cellStyle name="Normal 4 4 2 2 6 5" xfId="64214"/>
    <cellStyle name="Normal 4 4 2 2 6 5 2" xfId="64215"/>
    <cellStyle name="Normal 4 4 2 2 6 6" xfId="64216"/>
    <cellStyle name="Normal 4 4 2 2 7" xfId="64217"/>
    <cellStyle name="Normal 4 4 2 2 7 2" xfId="64218"/>
    <cellStyle name="Normal 4 4 2 2 7 2 2" xfId="64219"/>
    <cellStyle name="Normal 4 4 2 2 7 3" xfId="64220"/>
    <cellStyle name="Normal 4 4 2 2 7 3 2" xfId="64221"/>
    <cellStyle name="Normal 4 4 2 2 7 4" xfId="64222"/>
    <cellStyle name="Normal 4 4 2 2 7 4 2" xfId="64223"/>
    <cellStyle name="Normal 4 4 2 2 7 5" xfId="64224"/>
    <cellStyle name="Normal 4 4 2 2 7 5 2" xfId="64225"/>
    <cellStyle name="Normal 4 4 2 2 7 6" xfId="64226"/>
    <cellStyle name="Normal 4 4 2 2 8" xfId="64227"/>
    <cellStyle name="Normal 4 4 2 2 8 2" xfId="64228"/>
    <cellStyle name="Normal 4 4 2 2 8 2 2" xfId="64229"/>
    <cellStyle name="Normal 4 4 2 2 8 3" xfId="64230"/>
    <cellStyle name="Normal 4 4 2 2 8 3 2" xfId="64231"/>
    <cellStyle name="Normal 4 4 2 2 8 4" xfId="64232"/>
    <cellStyle name="Normal 4 4 2 2 8 4 2" xfId="64233"/>
    <cellStyle name="Normal 4 4 2 2 8 5" xfId="64234"/>
    <cellStyle name="Normal 4 4 2 2 8 5 2" xfId="64235"/>
    <cellStyle name="Normal 4 4 2 2 8 6" xfId="64236"/>
    <cellStyle name="Normal 4 4 2 2 9" xfId="64237"/>
    <cellStyle name="Normal 4 4 2 2 9 2" xfId="64238"/>
    <cellStyle name="Normal 4 4 2 2 9 2 2" xfId="64239"/>
    <cellStyle name="Normal 4 4 2 2 9 3" xfId="64240"/>
    <cellStyle name="Normal 4 4 2 2 9 3 2" xfId="64241"/>
    <cellStyle name="Normal 4 4 2 2 9 4" xfId="64242"/>
    <cellStyle name="Normal 4 4 2 2 9 4 2" xfId="64243"/>
    <cellStyle name="Normal 4 4 2 2 9 5" xfId="64244"/>
    <cellStyle name="Normal 4 4 2 2 9 5 2" xfId="64245"/>
    <cellStyle name="Normal 4 4 2 2 9 6" xfId="64246"/>
    <cellStyle name="Normal 4 4 2 20" xfId="64247"/>
    <cellStyle name="Normal 4 4 2 20 2" xfId="64248"/>
    <cellStyle name="Normal 4 4 2 21" xfId="64249"/>
    <cellStyle name="Normal 4 4 2 21 2" xfId="64250"/>
    <cellStyle name="Normal 4 4 2 22" xfId="64251"/>
    <cellStyle name="Normal 4 4 2 22 2" xfId="64252"/>
    <cellStyle name="Normal 4 4 2 23" xfId="64253"/>
    <cellStyle name="Normal 4 4 2 23 2" xfId="64254"/>
    <cellStyle name="Normal 4 4 2 24" xfId="64255"/>
    <cellStyle name="Normal 4 4 2 25" xfId="64256"/>
    <cellStyle name="Normal 4 4 2 3" xfId="64257"/>
    <cellStyle name="Normal 4 4 2 3 10" xfId="64258"/>
    <cellStyle name="Normal 4 4 2 3 10 2" xfId="64259"/>
    <cellStyle name="Normal 4 4 2 3 10 2 2" xfId="64260"/>
    <cellStyle name="Normal 4 4 2 3 10 3" xfId="64261"/>
    <cellStyle name="Normal 4 4 2 3 10 3 2" xfId="64262"/>
    <cellStyle name="Normal 4 4 2 3 10 4" xfId="64263"/>
    <cellStyle name="Normal 4 4 2 3 10 4 2" xfId="64264"/>
    <cellStyle name="Normal 4 4 2 3 10 5" xfId="64265"/>
    <cellStyle name="Normal 4 4 2 3 10 5 2" xfId="64266"/>
    <cellStyle name="Normal 4 4 2 3 10 6" xfId="64267"/>
    <cellStyle name="Normal 4 4 2 3 11" xfId="64268"/>
    <cellStyle name="Normal 4 4 2 3 11 2" xfId="64269"/>
    <cellStyle name="Normal 4 4 2 3 11 2 2" xfId="64270"/>
    <cellStyle name="Normal 4 4 2 3 11 3" xfId="64271"/>
    <cellStyle name="Normal 4 4 2 3 11 3 2" xfId="64272"/>
    <cellStyle name="Normal 4 4 2 3 11 4" xfId="64273"/>
    <cellStyle name="Normal 4 4 2 3 11 4 2" xfId="64274"/>
    <cellStyle name="Normal 4 4 2 3 11 5" xfId="64275"/>
    <cellStyle name="Normal 4 4 2 3 11 5 2" xfId="64276"/>
    <cellStyle name="Normal 4 4 2 3 11 6" xfId="64277"/>
    <cellStyle name="Normal 4 4 2 3 12" xfId="64278"/>
    <cellStyle name="Normal 4 4 2 3 12 2" xfId="64279"/>
    <cellStyle name="Normal 4 4 2 3 12 2 2" xfId="64280"/>
    <cellStyle name="Normal 4 4 2 3 12 3" xfId="64281"/>
    <cellStyle name="Normal 4 4 2 3 12 3 2" xfId="64282"/>
    <cellStyle name="Normal 4 4 2 3 12 4" xfId="64283"/>
    <cellStyle name="Normal 4 4 2 3 12 4 2" xfId="64284"/>
    <cellStyle name="Normal 4 4 2 3 12 5" xfId="64285"/>
    <cellStyle name="Normal 4 4 2 3 12 5 2" xfId="64286"/>
    <cellStyle name="Normal 4 4 2 3 12 6" xfId="64287"/>
    <cellStyle name="Normal 4 4 2 3 13" xfId="64288"/>
    <cellStyle name="Normal 4 4 2 3 13 2" xfId="64289"/>
    <cellStyle name="Normal 4 4 2 3 13 2 2" xfId="64290"/>
    <cellStyle name="Normal 4 4 2 3 13 3" xfId="64291"/>
    <cellStyle name="Normal 4 4 2 3 13 3 2" xfId="64292"/>
    <cellStyle name="Normal 4 4 2 3 13 4" xfId="64293"/>
    <cellStyle name="Normal 4 4 2 3 13 4 2" xfId="64294"/>
    <cellStyle name="Normal 4 4 2 3 13 5" xfId="64295"/>
    <cellStyle name="Normal 4 4 2 3 13 5 2" xfId="64296"/>
    <cellStyle name="Normal 4 4 2 3 13 6" xfId="64297"/>
    <cellStyle name="Normal 4 4 2 3 14" xfId="64298"/>
    <cellStyle name="Normal 4 4 2 3 14 2" xfId="64299"/>
    <cellStyle name="Normal 4 4 2 3 14 2 2" xfId="64300"/>
    <cellStyle name="Normal 4 4 2 3 14 3" xfId="64301"/>
    <cellStyle name="Normal 4 4 2 3 14 3 2" xfId="64302"/>
    <cellStyle name="Normal 4 4 2 3 14 4" xfId="64303"/>
    <cellStyle name="Normal 4 4 2 3 14 4 2" xfId="64304"/>
    <cellStyle name="Normal 4 4 2 3 14 5" xfId="64305"/>
    <cellStyle name="Normal 4 4 2 3 14 5 2" xfId="64306"/>
    <cellStyle name="Normal 4 4 2 3 14 6" xfId="64307"/>
    <cellStyle name="Normal 4 4 2 3 15" xfId="64308"/>
    <cellStyle name="Normal 4 4 2 3 15 2" xfId="64309"/>
    <cellStyle name="Normal 4 4 2 3 15 2 2" xfId="64310"/>
    <cellStyle name="Normal 4 4 2 3 15 3" xfId="64311"/>
    <cellStyle name="Normal 4 4 2 3 15 3 2" xfId="64312"/>
    <cellStyle name="Normal 4 4 2 3 15 4" xfId="64313"/>
    <cellStyle name="Normal 4 4 2 3 15 4 2" xfId="64314"/>
    <cellStyle name="Normal 4 4 2 3 15 5" xfId="64315"/>
    <cellStyle name="Normal 4 4 2 3 15 5 2" xfId="64316"/>
    <cellStyle name="Normal 4 4 2 3 15 6" xfId="64317"/>
    <cellStyle name="Normal 4 4 2 3 16" xfId="64318"/>
    <cellStyle name="Normal 4 4 2 3 16 2" xfId="64319"/>
    <cellStyle name="Normal 4 4 2 3 16 2 2" xfId="64320"/>
    <cellStyle name="Normal 4 4 2 3 16 3" xfId="64321"/>
    <cellStyle name="Normal 4 4 2 3 16 3 2" xfId="64322"/>
    <cellStyle name="Normal 4 4 2 3 16 4" xfId="64323"/>
    <cellStyle name="Normal 4 4 2 3 16 4 2" xfId="64324"/>
    <cellStyle name="Normal 4 4 2 3 16 5" xfId="64325"/>
    <cellStyle name="Normal 4 4 2 3 16 5 2" xfId="64326"/>
    <cellStyle name="Normal 4 4 2 3 16 6" xfId="64327"/>
    <cellStyle name="Normal 4 4 2 3 17" xfId="64328"/>
    <cellStyle name="Normal 4 4 2 3 17 2" xfId="64329"/>
    <cellStyle name="Normal 4 4 2 3 18" xfId="64330"/>
    <cellStyle name="Normal 4 4 2 3 18 2" xfId="64331"/>
    <cellStyle name="Normal 4 4 2 3 19" xfId="64332"/>
    <cellStyle name="Normal 4 4 2 3 19 2" xfId="64333"/>
    <cellStyle name="Normal 4 4 2 3 2" xfId="64334"/>
    <cellStyle name="Normal 4 4 2 3 2 10" xfId="64335"/>
    <cellStyle name="Normal 4 4 2 3 2 10 2" xfId="64336"/>
    <cellStyle name="Normal 4 4 2 3 2 11" xfId="64337"/>
    <cellStyle name="Normal 4 4 2 3 2 11 2" xfId="64338"/>
    <cellStyle name="Normal 4 4 2 3 2 12" xfId="64339"/>
    <cellStyle name="Normal 4 4 2 3 2 2" xfId="64340"/>
    <cellStyle name="Normal 4 4 2 3 2 2 2" xfId="64341"/>
    <cellStyle name="Normal 4 4 2 3 2 2 2 2" xfId="64342"/>
    <cellStyle name="Normal 4 4 2 3 2 2 3" xfId="64343"/>
    <cellStyle name="Normal 4 4 2 3 2 2 3 2" xfId="64344"/>
    <cellStyle name="Normal 4 4 2 3 2 2 4" xfId="64345"/>
    <cellStyle name="Normal 4 4 2 3 2 2 4 2" xfId="64346"/>
    <cellStyle name="Normal 4 4 2 3 2 2 5" xfId="64347"/>
    <cellStyle name="Normal 4 4 2 3 2 2 5 2" xfId="64348"/>
    <cellStyle name="Normal 4 4 2 3 2 2 6" xfId="64349"/>
    <cellStyle name="Normal 4 4 2 3 2 3" xfId="64350"/>
    <cellStyle name="Normal 4 4 2 3 2 3 2" xfId="64351"/>
    <cellStyle name="Normal 4 4 2 3 2 3 2 2" xfId="64352"/>
    <cellStyle name="Normal 4 4 2 3 2 3 3" xfId="64353"/>
    <cellStyle name="Normal 4 4 2 3 2 3 3 2" xfId="64354"/>
    <cellStyle name="Normal 4 4 2 3 2 3 4" xfId="64355"/>
    <cellStyle name="Normal 4 4 2 3 2 3 4 2" xfId="64356"/>
    <cellStyle name="Normal 4 4 2 3 2 3 5" xfId="64357"/>
    <cellStyle name="Normal 4 4 2 3 2 3 5 2" xfId="64358"/>
    <cellStyle name="Normal 4 4 2 3 2 3 6" xfId="64359"/>
    <cellStyle name="Normal 4 4 2 3 2 4" xfId="64360"/>
    <cellStyle name="Normal 4 4 2 3 2 4 2" xfId="64361"/>
    <cellStyle name="Normal 4 4 2 3 2 4 2 2" xfId="64362"/>
    <cellStyle name="Normal 4 4 2 3 2 4 3" xfId="64363"/>
    <cellStyle name="Normal 4 4 2 3 2 4 3 2" xfId="64364"/>
    <cellStyle name="Normal 4 4 2 3 2 4 4" xfId="64365"/>
    <cellStyle name="Normal 4 4 2 3 2 4 4 2" xfId="64366"/>
    <cellStyle name="Normal 4 4 2 3 2 4 5" xfId="64367"/>
    <cellStyle name="Normal 4 4 2 3 2 4 5 2" xfId="64368"/>
    <cellStyle name="Normal 4 4 2 3 2 4 6" xfId="64369"/>
    <cellStyle name="Normal 4 4 2 3 2 5" xfId="64370"/>
    <cellStyle name="Normal 4 4 2 3 2 5 2" xfId="64371"/>
    <cellStyle name="Normal 4 4 2 3 2 5 2 2" xfId="64372"/>
    <cellStyle name="Normal 4 4 2 3 2 5 3" xfId="64373"/>
    <cellStyle name="Normal 4 4 2 3 2 5 3 2" xfId="64374"/>
    <cellStyle name="Normal 4 4 2 3 2 5 4" xfId="64375"/>
    <cellStyle name="Normal 4 4 2 3 2 5 4 2" xfId="64376"/>
    <cellStyle name="Normal 4 4 2 3 2 5 5" xfId="64377"/>
    <cellStyle name="Normal 4 4 2 3 2 5 5 2" xfId="64378"/>
    <cellStyle name="Normal 4 4 2 3 2 5 6" xfId="64379"/>
    <cellStyle name="Normal 4 4 2 3 2 6" xfId="64380"/>
    <cellStyle name="Normal 4 4 2 3 2 6 2" xfId="64381"/>
    <cellStyle name="Normal 4 4 2 3 2 6 2 2" xfId="64382"/>
    <cellStyle name="Normal 4 4 2 3 2 6 3" xfId="64383"/>
    <cellStyle name="Normal 4 4 2 3 2 6 3 2" xfId="64384"/>
    <cellStyle name="Normal 4 4 2 3 2 6 4" xfId="64385"/>
    <cellStyle name="Normal 4 4 2 3 2 6 4 2" xfId="64386"/>
    <cellStyle name="Normal 4 4 2 3 2 6 5" xfId="64387"/>
    <cellStyle name="Normal 4 4 2 3 2 6 5 2" xfId="64388"/>
    <cellStyle name="Normal 4 4 2 3 2 6 6" xfId="64389"/>
    <cellStyle name="Normal 4 4 2 3 2 7" xfId="64390"/>
    <cellStyle name="Normal 4 4 2 3 2 7 2" xfId="64391"/>
    <cellStyle name="Normal 4 4 2 3 2 7 2 2" xfId="64392"/>
    <cellStyle name="Normal 4 4 2 3 2 7 3" xfId="64393"/>
    <cellStyle name="Normal 4 4 2 3 2 7 3 2" xfId="64394"/>
    <cellStyle name="Normal 4 4 2 3 2 7 4" xfId="64395"/>
    <cellStyle name="Normal 4 4 2 3 2 7 4 2" xfId="64396"/>
    <cellStyle name="Normal 4 4 2 3 2 7 5" xfId="64397"/>
    <cellStyle name="Normal 4 4 2 3 2 7 5 2" xfId="64398"/>
    <cellStyle name="Normal 4 4 2 3 2 7 6" xfId="64399"/>
    <cellStyle name="Normal 4 4 2 3 2 8" xfId="64400"/>
    <cellStyle name="Normal 4 4 2 3 2 8 2" xfId="64401"/>
    <cellStyle name="Normal 4 4 2 3 2 9" xfId="64402"/>
    <cellStyle name="Normal 4 4 2 3 2 9 2" xfId="64403"/>
    <cellStyle name="Normal 4 4 2 3 20" xfId="64404"/>
    <cellStyle name="Normal 4 4 2 3 20 2" xfId="64405"/>
    <cellStyle name="Normal 4 4 2 3 21" xfId="64406"/>
    <cellStyle name="Normal 4 4 2 3 3" xfId="64407"/>
    <cellStyle name="Normal 4 4 2 3 3 2" xfId="64408"/>
    <cellStyle name="Normal 4 4 2 3 3 2 2" xfId="64409"/>
    <cellStyle name="Normal 4 4 2 3 3 2 2 2" xfId="64410"/>
    <cellStyle name="Normal 4 4 2 3 3 2 3" xfId="64411"/>
    <cellStyle name="Normal 4 4 2 3 3 2 3 2" xfId="64412"/>
    <cellStyle name="Normal 4 4 2 3 3 2 4" xfId="64413"/>
    <cellStyle name="Normal 4 4 2 3 3 2 4 2" xfId="64414"/>
    <cellStyle name="Normal 4 4 2 3 3 2 5" xfId="64415"/>
    <cellStyle name="Normal 4 4 2 3 3 2 5 2" xfId="64416"/>
    <cellStyle name="Normal 4 4 2 3 3 2 6" xfId="64417"/>
    <cellStyle name="Normal 4 4 2 3 3 3" xfId="64418"/>
    <cellStyle name="Normal 4 4 2 3 3 3 2" xfId="64419"/>
    <cellStyle name="Normal 4 4 2 3 3 4" xfId="64420"/>
    <cellStyle name="Normal 4 4 2 3 3 4 2" xfId="64421"/>
    <cellStyle name="Normal 4 4 2 3 3 5" xfId="64422"/>
    <cellStyle name="Normal 4 4 2 3 3 5 2" xfId="64423"/>
    <cellStyle name="Normal 4 4 2 3 3 6" xfId="64424"/>
    <cellStyle name="Normal 4 4 2 3 3 6 2" xfId="64425"/>
    <cellStyle name="Normal 4 4 2 3 3 7" xfId="64426"/>
    <cellStyle name="Normal 4 4 2 3 4" xfId="64427"/>
    <cellStyle name="Normal 4 4 2 3 4 2" xfId="64428"/>
    <cellStyle name="Normal 4 4 2 3 4 2 2" xfId="64429"/>
    <cellStyle name="Normal 4 4 2 3 4 2 2 2" xfId="64430"/>
    <cellStyle name="Normal 4 4 2 3 4 2 3" xfId="64431"/>
    <cellStyle name="Normal 4 4 2 3 4 2 3 2" xfId="64432"/>
    <cellStyle name="Normal 4 4 2 3 4 2 4" xfId="64433"/>
    <cellStyle name="Normal 4 4 2 3 4 2 4 2" xfId="64434"/>
    <cellStyle name="Normal 4 4 2 3 4 2 5" xfId="64435"/>
    <cellStyle name="Normal 4 4 2 3 4 2 5 2" xfId="64436"/>
    <cellStyle name="Normal 4 4 2 3 4 2 6" xfId="64437"/>
    <cellStyle name="Normal 4 4 2 3 4 3" xfId="64438"/>
    <cellStyle name="Normal 4 4 2 3 4 3 2" xfId="64439"/>
    <cellStyle name="Normal 4 4 2 3 4 4" xfId="64440"/>
    <cellStyle name="Normal 4 4 2 3 4 4 2" xfId="64441"/>
    <cellStyle name="Normal 4 4 2 3 4 5" xfId="64442"/>
    <cellStyle name="Normal 4 4 2 3 4 5 2" xfId="64443"/>
    <cellStyle name="Normal 4 4 2 3 4 6" xfId="64444"/>
    <cellStyle name="Normal 4 4 2 3 4 6 2" xfId="64445"/>
    <cellStyle name="Normal 4 4 2 3 4 7" xfId="64446"/>
    <cellStyle name="Normal 4 4 2 3 5" xfId="64447"/>
    <cellStyle name="Normal 4 4 2 3 5 2" xfId="64448"/>
    <cellStyle name="Normal 4 4 2 3 5 2 2" xfId="64449"/>
    <cellStyle name="Normal 4 4 2 3 5 3" xfId="64450"/>
    <cellStyle name="Normal 4 4 2 3 5 3 2" xfId="64451"/>
    <cellStyle name="Normal 4 4 2 3 5 4" xfId="64452"/>
    <cellStyle name="Normal 4 4 2 3 5 4 2" xfId="64453"/>
    <cellStyle name="Normal 4 4 2 3 5 5" xfId="64454"/>
    <cellStyle name="Normal 4 4 2 3 5 5 2" xfId="64455"/>
    <cellStyle name="Normal 4 4 2 3 5 6" xfId="64456"/>
    <cellStyle name="Normal 4 4 2 3 6" xfId="64457"/>
    <cellStyle name="Normal 4 4 2 3 6 2" xfId="64458"/>
    <cellStyle name="Normal 4 4 2 3 6 2 2" xfId="64459"/>
    <cellStyle name="Normal 4 4 2 3 6 3" xfId="64460"/>
    <cellStyle name="Normal 4 4 2 3 6 3 2" xfId="64461"/>
    <cellStyle name="Normal 4 4 2 3 6 4" xfId="64462"/>
    <cellStyle name="Normal 4 4 2 3 6 4 2" xfId="64463"/>
    <cellStyle name="Normal 4 4 2 3 6 5" xfId="64464"/>
    <cellStyle name="Normal 4 4 2 3 6 5 2" xfId="64465"/>
    <cellStyle name="Normal 4 4 2 3 6 6" xfId="64466"/>
    <cellStyle name="Normal 4 4 2 3 7" xfId="64467"/>
    <cellStyle name="Normal 4 4 2 3 7 2" xfId="64468"/>
    <cellStyle name="Normal 4 4 2 3 7 2 2" xfId="64469"/>
    <cellStyle name="Normal 4 4 2 3 7 3" xfId="64470"/>
    <cellStyle name="Normal 4 4 2 3 7 3 2" xfId="64471"/>
    <cellStyle name="Normal 4 4 2 3 7 4" xfId="64472"/>
    <cellStyle name="Normal 4 4 2 3 7 4 2" xfId="64473"/>
    <cellStyle name="Normal 4 4 2 3 7 5" xfId="64474"/>
    <cellStyle name="Normal 4 4 2 3 7 5 2" xfId="64475"/>
    <cellStyle name="Normal 4 4 2 3 7 6" xfId="64476"/>
    <cellStyle name="Normal 4 4 2 3 8" xfId="64477"/>
    <cellStyle name="Normal 4 4 2 3 8 2" xfId="64478"/>
    <cellStyle name="Normal 4 4 2 3 8 2 2" xfId="64479"/>
    <cellStyle name="Normal 4 4 2 3 8 3" xfId="64480"/>
    <cellStyle name="Normal 4 4 2 3 8 3 2" xfId="64481"/>
    <cellStyle name="Normal 4 4 2 3 8 4" xfId="64482"/>
    <cellStyle name="Normal 4 4 2 3 8 4 2" xfId="64483"/>
    <cellStyle name="Normal 4 4 2 3 8 5" xfId="64484"/>
    <cellStyle name="Normal 4 4 2 3 8 5 2" xfId="64485"/>
    <cellStyle name="Normal 4 4 2 3 8 6" xfId="64486"/>
    <cellStyle name="Normal 4 4 2 3 9" xfId="64487"/>
    <cellStyle name="Normal 4 4 2 3 9 2" xfId="64488"/>
    <cellStyle name="Normal 4 4 2 3 9 2 2" xfId="64489"/>
    <cellStyle name="Normal 4 4 2 3 9 3" xfId="64490"/>
    <cellStyle name="Normal 4 4 2 3 9 3 2" xfId="64491"/>
    <cellStyle name="Normal 4 4 2 3 9 4" xfId="64492"/>
    <cellStyle name="Normal 4 4 2 3 9 4 2" xfId="64493"/>
    <cellStyle name="Normal 4 4 2 3 9 5" xfId="64494"/>
    <cellStyle name="Normal 4 4 2 3 9 5 2" xfId="64495"/>
    <cellStyle name="Normal 4 4 2 3 9 6" xfId="64496"/>
    <cellStyle name="Normal 4 4 2 4" xfId="64497"/>
    <cellStyle name="Normal 4 4 2 4 10" xfId="64498"/>
    <cellStyle name="Normal 4 4 2 4 10 2" xfId="64499"/>
    <cellStyle name="Normal 4 4 2 4 10 2 2" xfId="64500"/>
    <cellStyle name="Normal 4 4 2 4 10 3" xfId="64501"/>
    <cellStyle name="Normal 4 4 2 4 10 3 2" xfId="64502"/>
    <cellStyle name="Normal 4 4 2 4 10 4" xfId="64503"/>
    <cellStyle name="Normal 4 4 2 4 10 4 2" xfId="64504"/>
    <cellStyle name="Normal 4 4 2 4 10 5" xfId="64505"/>
    <cellStyle name="Normal 4 4 2 4 10 5 2" xfId="64506"/>
    <cellStyle name="Normal 4 4 2 4 10 6" xfId="64507"/>
    <cellStyle name="Normal 4 4 2 4 11" xfId="64508"/>
    <cellStyle name="Normal 4 4 2 4 11 2" xfId="64509"/>
    <cellStyle name="Normal 4 4 2 4 11 2 2" xfId="64510"/>
    <cellStyle name="Normal 4 4 2 4 11 3" xfId="64511"/>
    <cellStyle name="Normal 4 4 2 4 11 3 2" xfId="64512"/>
    <cellStyle name="Normal 4 4 2 4 11 4" xfId="64513"/>
    <cellStyle name="Normal 4 4 2 4 11 4 2" xfId="64514"/>
    <cellStyle name="Normal 4 4 2 4 11 5" xfId="64515"/>
    <cellStyle name="Normal 4 4 2 4 11 5 2" xfId="64516"/>
    <cellStyle name="Normal 4 4 2 4 11 6" xfId="64517"/>
    <cellStyle name="Normal 4 4 2 4 12" xfId="64518"/>
    <cellStyle name="Normal 4 4 2 4 12 2" xfId="64519"/>
    <cellStyle name="Normal 4 4 2 4 12 2 2" xfId="64520"/>
    <cellStyle name="Normal 4 4 2 4 12 3" xfId="64521"/>
    <cellStyle name="Normal 4 4 2 4 12 3 2" xfId="64522"/>
    <cellStyle name="Normal 4 4 2 4 12 4" xfId="64523"/>
    <cellStyle name="Normal 4 4 2 4 12 4 2" xfId="64524"/>
    <cellStyle name="Normal 4 4 2 4 12 5" xfId="64525"/>
    <cellStyle name="Normal 4 4 2 4 12 5 2" xfId="64526"/>
    <cellStyle name="Normal 4 4 2 4 12 6" xfId="64527"/>
    <cellStyle name="Normal 4 4 2 4 13" xfId="64528"/>
    <cellStyle name="Normal 4 4 2 4 13 2" xfId="64529"/>
    <cellStyle name="Normal 4 4 2 4 13 2 2" xfId="64530"/>
    <cellStyle name="Normal 4 4 2 4 13 3" xfId="64531"/>
    <cellStyle name="Normal 4 4 2 4 13 3 2" xfId="64532"/>
    <cellStyle name="Normal 4 4 2 4 13 4" xfId="64533"/>
    <cellStyle name="Normal 4 4 2 4 13 4 2" xfId="64534"/>
    <cellStyle name="Normal 4 4 2 4 13 5" xfId="64535"/>
    <cellStyle name="Normal 4 4 2 4 13 5 2" xfId="64536"/>
    <cellStyle name="Normal 4 4 2 4 13 6" xfId="64537"/>
    <cellStyle name="Normal 4 4 2 4 14" xfId="64538"/>
    <cellStyle name="Normal 4 4 2 4 14 2" xfId="64539"/>
    <cellStyle name="Normal 4 4 2 4 14 2 2" xfId="64540"/>
    <cellStyle name="Normal 4 4 2 4 14 3" xfId="64541"/>
    <cellStyle name="Normal 4 4 2 4 14 3 2" xfId="64542"/>
    <cellStyle name="Normal 4 4 2 4 14 4" xfId="64543"/>
    <cellStyle name="Normal 4 4 2 4 14 4 2" xfId="64544"/>
    <cellStyle name="Normal 4 4 2 4 14 5" xfId="64545"/>
    <cellStyle name="Normal 4 4 2 4 14 5 2" xfId="64546"/>
    <cellStyle name="Normal 4 4 2 4 14 6" xfId="64547"/>
    <cellStyle name="Normal 4 4 2 4 15" xfId="64548"/>
    <cellStyle name="Normal 4 4 2 4 15 2" xfId="64549"/>
    <cellStyle name="Normal 4 4 2 4 15 2 2" xfId="64550"/>
    <cellStyle name="Normal 4 4 2 4 15 3" xfId="64551"/>
    <cellStyle name="Normal 4 4 2 4 15 3 2" xfId="64552"/>
    <cellStyle name="Normal 4 4 2 4 15 4" xfId="64553"/>
    <cellStyle name="Normal 4 4 2 4 15 4 2" xfId="64554"/>
    <cellStyle name="Normal 4 4 2 4 15 5" xfId="64555"/>
    <cellStyle name="Normal 4 4 2 4 15 5 2" xfId="64556"/>
    <cellStyle name="Normal 4 4 2 4 15 6" xfId="64557"/>
    <cellStyle name="Normal 4 4 2 4 16" xfId="64558"/>
    <cellStyle name="Normal 4 4 2 4 16 2" xfId="64559"/>
    <cellStyle name="Normal 4 4 2 4 16 2 2" xfId="64560"/>
    <cellStyle name="Normal 4 4 2 4 16 3" xfId="64561"/>
    <cellStyle name="Normal 4 4 2 4 16 3 2" xfId="64562"/>
    <cellStyle name="Normal 4 4 2 4 16 4" xfId="64563"/>
    <cellStyle name="Normal 4 4 2 4 16 4 2" xfId="64564"/>
    <cellStyle name="Normal 4 4 2 4 16 5" xfId="64565"/>
    <cellStyle name="Normal 4 4 2 4 16 5 2" xfId="64566"/>
    <cellStyle name="Normal 4 4 2 4 16 6" xfId="64567"/>
    <cellStyle name="Normal 4 4 2 4 17" xfId="64568"/>
    <cellStyle name="Normal 4 4 2 4 17 2" xfId="64569"/>
    <cellStyle name="Normal 4 4 2 4 18" xfId="64570"/>
    <cellStyle name="Normal 4 4 2 4 18 2" xfId="64571"/>
    <cellStyle name="Normal 4 4 2 4 19" xfId="64572"/>
    <cellStyle name="Normal 4 4 2 4 19 2" xfId="64573"/>
    <cellStyle name="Normal 4 4 2 4 2" xfId="64574"/>
    <cellStyle name="Normal 4 4 2 4 2 10" xfId="64575"/>
    <cellStyle name="Normal 4 4 2 4 2 10 2" xfId="64576"/>
    <cellStyle name="Normal 4 4 2 4 2 11" xfId="64577"/>
    <cellStyle name="Normal 4 4 2 4 2 11 2" xfId="64578"/>
    <cellStyle name="Normal 4 4 2 4 2 12" xfId="64579"/>
    <cellStyle name="Normal 4 4 2 4 2 2" xfId="64580"/>
    <cellStyle name="Normal 4 4 2 4 2 2 2" xfId="64581"/>
    <cellStyle name="Normal 4 4 2 4 2 2 2 2" xfId="64582"/>
    <cellStyle name="Normal 4 4 2 4 2 2 3" xfId="64583"/>
    <cellStyle name="Normal 4 4 2 4 2 2 3 2" xfId="64584"/>
    <cellStyle name="Normal 4 4 2 4 2 2 4" xfId="64585"/>
    <cellStyle name="Normal 4 4 2 4 2 2 4 2" xfId="64586"/>
    <cellStyle name="Normal 4 4 2 4 2 2 5" xfId="64587"/>
    <cellStyle name="Normal 4 4 2 4 2 2 5 2" xfId="64588"/>
    <cellStyle name="Normal 4 4 2 4 2 2 6" xfId="64589"/>
    <cellStyle name="Normal 4 4 2 4 2 3" xfId="64590"/>
    <cellStyle name="Normal 4 4 2 4 2 3 2" xfId="64591"/>
    <cellStyle name="Normal 4 4 2 4 2 3 2 2" xfId="64592"/>
    <cellStyle name="Normal 4 4 2 4 2 3 3" xfId="64593"/>
    <cellStyle name="Normal 4 4 2 4 2 3 3 2" xfId="64594"/>
    <cellStyle name="Normal 4 4 2 4 2 3 4" xfId="64595"/>
    <cellStyle name="Normal 4 4 2 4 2 3 4 2" xfId="64596"/>
    <cellStyle name="Normal 4 4 2 4 2 3 5" xfId="64597"/>
    <cellStyle name="Normal 4 4 2 4 2 3 5 2" xfId="64598"/>
    <cellStyle name="Normal 4 4 2 4 2 3 6" xfId="64599"/>
    <cellStyle name="Normal 4 4 2 4 2 4" xfId="64600"/>
    <cellStyle name="Normal 4 4 2 4 2 4 2" xfId="64601"/>
    <cellStyle name="Normal 4 4 2 4 2 4 2 2" xfId="64602"/>
    <cellStyle name="Normal 4 4 2 4 2 4 3" xfId="64603"/>
    <cellStyle name="Normal 4 4 2 4 2 4 3 2" xfId="64604"/>
    <cellStyle name="Normal 4 4 2 4 2 4 4" xfId="64605"/>
    <cellStyle name="Normal 4 4 2 4 2 4 4 2" xfId="64606"/>
    <cellStyle name="Normal 4 4 2 4 2 4 5" xfId="64607"/>
    <cellStyle name="Normal 4 4 2 4 2 4 5 2" xfId="64608"/>
    <cellStyle name="Normal 4 4 2 4 2 4 6" xfId="64609"/>
    <cellStyle name="Normal 4 4 2 4 2 5" xfId="64610"/>
    <cellStyle name="Normal 4 4 2 4 2 5 2" xfId="64611"/>
    <cellStyle name="Normal 4 4 2 4 2 5 2 2" xfId="64612"/>
    <cellStyle name="Normal 4 4 2 4 2 5 3" xfId="64613"/>
    <cellStyle name="Normal 4 4 2 4 2 5 3 2" xfId="64614"/>
    <cellStyle name="Normal 4 4 2 4 2 5 4" xfId="64615"/>
    <cellStyle name="Normal 4 4 2 4 2 5 4 2" xfId="64616"/>
    <cellStyle name="Normal 4 4 2 4 2 5 5" xfId="64617"/>
    <cellStyle name="Normal 4 4 2 4 2 5 5 2" xfId="64618"/>
    <cellStyle name="Normal 4 4 2 4 2 5 6" xfId="64619"/>
    <cellStyle name="Normal 4 4 2 4 2 6" xfId="64620"/>
    <cellStyle name="Normal 4 4 2 4 2 6 2" xfId="64621"/>
    <cellStyle name="Normal 4 4 2 4 2 6 2 2" xfId="64622"/>
    <cellStyle name="Normal 4 4 2 4 2 6 3" xfId="64623"/>
    <cellStyle name="Normal 4 4 2 4 2 6 3 2" xfId="64624"/>
    <cellStyle name="Normal 4 4 2 4 2 6 4" xfId="64625"/>
    <cellStyle name="Normal 4 4 2 4 2 6 4 2" xfId="64626"/>
    <cellStyle name="Normal 4 4 2 4 2 6 5" xfId="64627"/>
    <cellStyle name="Normal 4 4 2 4 2 6 5 2" xfId="64628"/>
    <cellStyle name="Normal 4 4 2 4 2 6 6" xfId="64629"/>
    <cellStyle name="Normal 4 4 2 4 2 7" xfId="64630"/>
    <cellStyle name="Normal 4 4 2 4 2 7 2" xfId="64631"/>
    <cellStyle name="Normal 4 4 2 4 2 7 2 2" xfId="64632"/>
    <cellStyle name="Normal 4 4 2 4 2 7 3" xfId="64633"/>
    <cellStyle name="Normal 4 4 2 4 2 7 3 2" xfId="64634"/>
    <cellStyle name="Normal 4 4 2 4 2 7 4" xfId="64635"/>
    <cellStyle name="Normal 4 4 2 4 2 7 4 2" xfId="64636"/>
    <cellStyle name="Normal 4 4 2 4 2 7 5" xfId="64637"/>
    <cellStyle name="Normal 4 4 2 4 2 7 5 2" xfId="64638"/>
    <cellStyle name="Normal 4 4 2 4 2 7 6" xfId="64639"/>
    <cellStyle name="Normal 4 4 2 4 2 8" xfId="64640"/>
    <cellStyle name="Normal 4 4 2 4 2 8 2" xfId="64641"/>
    <cellStyle name="Normal 4 4 2 4 2 9" xfId="64642"/>
    <cellStyle name="Normal 4 4 2 4 2 9 2" xfId="64643"/>
    <cellStyle name="Normal 4 4 2 4 20" xfId="64644"/>
    <cellStyle name="Normal 4 4 2 4 20 2" xfId="64645"/>
    <cellStyle name="Normal 4 4 2 4 21" xfId="64646"/>
    <cellStyle name="Normal 4 4 2 4 3" xfId="64647"/>
    <cellStyle name="Normal 4 4 2 4 3 2" xfId="64648"/>
    <cellStyle name="Normal 4 4 2 4 3 2 2" xfId="64649"/>
    <cellStyle name="Normal 4 4 2 4 3 2 2 2" xfId="64650"/>
    <cellStyle name="Normal 4 4 2 4 3 2 3" xfId="64651"/>
    <cellStyle name="Normal 4 4 2 4 3 2 3 2" xfId="64652"/>
    <cellStyle name="Normal 4 4 2 4 3 2 4" xfId="64653"/>
    <cellStyle name="Normal 4 4 2 4 3 2 4 2" xfId="64654"/>
    <cellStyle name="Normal 4 4 2 4 3 2 5" xfId="64655"/>
    <cellStyle name="Normal 4 4 2 4 3 2 5 2" xfId="64656"/>
    <cellStyle name="Normal 4 4 2 4 3 2 6" xfId="64657"/>
    <cellStyle name="Normal 4 4 2 4 3 3" xfId="64658"/>
    <cellStyle name="Normal 4 4 2 4 3 3 2" xfId="64659"/>
    <cellStyle name="Normal 4 4 2 4 3 4" xfId="64660"/>
    <cellStyle name="Normal 4 4 2 4 3 4 2" xfId="64661"/>
    <cellStyle name="Normal 4 4 2 4 3 5" xfId="64662"/>
    <cellStyle name="Normal 4 4 2 4 3 5 2" xfId="64663"/>
    <cellStyle name="Normal 4 4 2 4 3 6" xfId="64664"/>
    <cellStyle name="Normal 4 4 2 4 3 6 2" xfId="64665"/>
    <cellStyle name="Normal 4 4 2 4 3 7" xfId="64666"/>
    <cellStyle name="Normal 4 4 2 4 4" xfId="64667"/>
    <cellStyle name="Normal 4 4 2 4 4 2" xfId="64668"/>
    <cellStyle name="Normal 4 4 2 4 4 2 2" xfId="64669"/>
    <cellStyle name="Normal 4 4 2 4 4 2 2 2" xfId="64670"/>
    <cellStyle name="Normal 4 4 2 4 4 2 3" xfId="64671"/>
    <cellStyle name="Normal 4 4 2 4 4 2 3 2" xfId="64672"/>
    <cellStyle name="Normal 4 4 2 4 4 2 4" xfId="64673"/>
    <cellStyle name="Normal 4 4 2 4 4 2 4 2" xfId="64674"/>
    <cellStyle name="Normal 4 4 2 4 4 2 5" xfId="64675"/>
    <cellStyle name="Normal 4 4 2 4 4 2 5 2" xfId="64676"/>
    <cellStyle name="Normal 4 4 2 4 4 2 6" xfId="64677"/>
    <cellStyle name="Normal 4 4 2 4 4 3" xfId="64678"/>
    <cellStyle name="Normal 4 4 2 4 4 3 2" xfId="64679"/>
    <cellStyle name="Normal 4 4 2 4 4 4" xfId="64680"/>
    <cellStyle name="Normal 4 4 2 4 4 4 2" xfId="64681"/>
    <cellStyle name="Normal 4 4 2 4 4 5" xfId="64682"/>
    <cellStyle name="Normal 4 4 2 4 4 5 2" xfId="64683"/>
    <cellStyle name="Normal 4 4 2 4 4 6" xfId="64684"/>
    <cellStyle name="Normal 4 4 2 4 4 6 2" xfId="64685"/>
    <cellStyle name="Normal 4 4 2 4 4 7" xfId="64686"/>
    <cellStyle name="Normal 4 4 2 4 5" xfId="64687"/>
    <cellStyle name="Normal 4 4 2 4 5 2" xfId="64688"/>
    <cellStyle name="Normal 4 4 2 4 5 2 2" xfId="64689"/>
    <cellStyle name="Normal 4 4 2 4 5 3" xfId="64690"/>
    <cellStyle name="Normal 4 4 2 4 5 3 2" xfId="64691"/>
    <cellStyle name="Normal 4 4 2 4 5 4" xfId="64692"/>
    <cellStyle name="Normal 4 4 2 4 5 4 2" xfId="64693"/>
    <cellStyle name="Normal 4 4 2 4 5 5" xfId="64694"/>
    <cellStyle name="Normal 4 4 2 4 5 5 2" xfId="64695"/>
    <cellStyle name="Normal 4 4 2 4 5 6" xfId="64696"/>
    <cellStyle name="Normal 4 4 2 4 6" xfId="64697"/>
    <cellStyle name="Normal 4 4 2 4 6 2" xfId="64698"/>
    <cellStyle name="Normal 4 4 2 4 6 2 2" xfId="64699"/>
    <cellStyle name="Normal 4 4 2 4 6 3" xfId="64700"/>
    <cellStyle name="Normal 4 4 2 4 6 3 2" xfId="64701"/>
    <cellStyle name="Normal 4 4 2 4 6 4" xfId="64702"/>
    <cellStyle name="Normal 4 4 2 4 6 4 2" xfId="64703"/>
    <cellStyle name="Normal 4 4 2 4 6 5" xfId="64704"/>
    <cellStyle name="Normal 4 4 2 4 6 5 2" xfId="64705"/>
    <cellStyle name="Normal 4 4 2 4 6 6" xfId="64706"/>
    <cellStyle name="Normal 4 4 2 4 7" xfId="64707"/>
    <cellStyle name="Normal 4 4 2 4 7 2" xfId="64708"/>
    <cellStyle name="Normal 4 4 2 4 7 2 2" xfId="64709"/>
    <cellStyle name="Normal 4 4 2 4 7 3" xfId="64710"/>
    <cellStyle name="Normal 4 4 2 4 7 3 2" xfId="64711"/>
    <cellStyle name="Normal 4 4 2 4 7 4" xfId="64712"/>
    <cellStyle name="Normal 4 4 2 4 7 4 2" xfId="64713"/>
    <cellStyle name="Normal 4 4 2 4 7 5" xfId="64714"/>
    <cellStyle name="Normal 4 4 2 4 7 5 2" xfId="64715"/>
    <cellStyle name="Normal 4 4 2 4 7 6" xfId="64716"/>
    <cellStyle name="Normal 4 4 2 4 8" xfId="64717"/>
    <cellStyle name="Normal 4 4 2 4 8 2" xfId="64718"/>
    <cellStyle name="Normal 4 4 2 4 8 2 2" xfId="64719"/>
    <cellStyle name="Normal 4 4 2 4 8 3" xfId="64720"/>
    <cellStyle name="Normal 4 40" xfId="7123"/>
    <cellStyle name="Normal 4 41" xfId="7124"/>
    <cellStyle name="Normal 4 42" xfId="7125"/>
    <cellStyle name="Normal 4 43" xfId="7126"/>
    <cellStyle name="Normal 4 44" xfId="7127"/>
    <cellStyle name="Normal 4 45" xfId="7128"/>
    <cellStyle name="Normal 4 46" xfId="7129"/>
    <cellStyle name="Normal 4 47" xfId="7130"/>
    <cellStyle name="Normal 4 48" xfId="7131"/>
    <cellStyle name="Normal 4 49" xfId="7132"/>
    <cellStyle name="Normal 4 5" xfId="7133"/>
    <cellStyle name="Normal 4 50" xfId="7134"/>
    <cellStyle name="Normal 4 51" xfId="7135"/>
    <cellStyle name="Normal 4 52" xfId="7136"/>
    <cellStyle name="Normal 4 53" xfId="7137"/>
    <cellStyle name="Normal 4 54" xfId="7138"/>
    <cellStyle name="Normal 4 55" xfId="7139"/>
    <cellStyle name="Normal 4 56" xfId="7140"/>
    <cellStyle name="Normal 4 57" xfId="7141"/>
    <cellStyle name="Normal 4 58" xfId="7142"/>
    <cellStyle name="Normal 4 59" xfId="7143"/>
    <cellStyle name="Normal 4 6" xfId="7144"/>
    <cellStyle name="Normal 4 60" xfId="7145"/>
    <cellStyle name="Normal 4 61" xfId="7146"/>
    <cellStyle name="Normal 4 62" xfId="7147"/>
    <cellStyle name="Normal 4 63" xfId="7148"/>
    <cellStyle name="Normal 4 64" xfId="7149"/>
    <cellStyle name="Normal 4 64 2" xfId="7150"/>
    <cellStyle name="Normal 4 64 3" xfId="7151"/>
    <cellStyle name="Normal 4 64 4" xfId="7152"/>
    <cellStyle name="Normal 4 64 5" xfId="7153"/>
    <cellStyle name="Normal 4 65" xfId="7154"/>
    <cellStyle name="Normal 4 66" xfId="7155"/>
    <cellStyle name="Normal 4 67" xfId="7156"/>
    <cellStyle name="Normal 4 68" xfId="7157"/>
    <cellStyle name="Normal 4 69" xfId="7158"/>
    <cellStyle name="Normal 4 7" xfId="7159"/>
    <cellStyle name="Normal 4 70" xfId="7160"/>
    <cellStyle name="Normal 4 71" xfId="7161"/>
    <cellStyle name="Normal 4 72" xfId="7162"/>
    <cellStyle name="Normal 4 73" xfId="7163"/>
    <cellStyle name="Normal 4 74" xfId="7164"/>
    <cellStyle name="Normal 4 75" xfId="7165"/>
    <cellStyle name="Normal 4 76" xfId="7166"/>
    <cellStyle name="Normal 4 77" xfId="7167"/>
    <cellStyle name="Normal 4 78" xfId="7168"/>
    <cellStyle name="Normal 4 79" xfId="7169"/>
    <cellStyle name="Normal 4 8" xfId="7170"/>
    <cellStyle name="Normal 4 80" xfId="7171"/>
    <cellStyle name="Normal 4 81" xfId="7172"/>
    <cellStyle name="Normal 4 82" xfId="7173"/>
    <cellStyle name="Normal 4 83" xfId="7174"/>
    <cellStyle name="Normal 4 84" xfId="7175"/>
    <cellStyle name="Normal 4 85" xfId="7176"/>
    <cellStyle name="Normal 4 86" xfId="7177"/>
    <cellStyle name="Normal 4 87" xfId="7178"/>
    <cellStyle name="Normal 4 88" xfId="7179"/>
    <cellStyle name="Normal 4 89" xfId="7180"/>
    <cellStyle name="Normal 4 9" xfId="7181"/>
    <cellStyle name="Normal 40" xfId="7182"/>
    <cellStyle name="Normal 41" xfId="7183"/>
    <cellStyle name="Normal 41 2" xfId="7184"/>
    <cellStyle name="Normal 41 3" xfId="7185"/>
    <cellStyle name="Normal 41 4" xfId="7186"/>
    <cellStyle name="Normal 41 5" xfId="7187"/>
    <cellStyle name="Normal 41 6" xfId="7188"/>
    <cellStyle name="Normal 41 7" xfId="7189"/>
    <cellStyle name="Normal 41 8" xfId="7190"/>
    <cellStyle name="Normal 42" xfId="7191"/>
    <cellStyle name="Normal 42 10" xfId="7192"/>
    <cellStyle name="Normal 42 11" xfId="7193"/>
    <cellStyle name="Normal 42 12" xfId="7194"/>
    <cellStyle name="Normal 42 13" xfId="7195"/>
    <cellStyle name="Normal 42 14" xfId="7196"/>
    <cellStyle name="Normal 42 15" xfId="7197"/>
    <cellStyle name="Normal 42 16" xfId="7198"/>
    <cellStyle name="Normal 42 17" xfId="7199"/>
    <cellStyle name="Normal 42 18" xfId="7200"/>
    <cellStyle name="Normal 42 19" xfId="7201"/>
    <cellStyle name="Normal 42 2" xfId="7202"/>
    <cellStyle name="Normal 42 2 10" xfId="7203"/>
    <cellStyle name="Normal 42 2 10 10" xfId="7204"/>
    <cellStyle name="Normal 42 2 10 11" xfId="7205"/>
    <cellStyle name="Normal 42 2 10 12" xfId="7206"/>
    <cellStyle name="Normal 42 2 10 13" xfId="7207"/>
    <cellStyle name="Normal 42 2 10 14" xfId="7208"/>
    <cellStyle name="Normal 42 2 10 15" xfId="7209"/>
    <cellStyle name="Normal 42 2 10 16" xfId="7210"/>
    <cellStyle name="Normal 42 2 10 17" xfId="7211"/>
    <cellStyle name="Normal 42 2 10 18" xfId="7212"/>
    <cellStyle name="Normal 42 2 10 19" xfId="7213"/>
    <cellStyle name="Normal 42 2 10 2" xfId="7214"/>
    <cellStyle name="Normal 42 2 10 3" xfId="7215"/>
    <cellStyle name="Normal 42 2 10 4" xfId="7216"/>
    <cellStyle name="Normal 42 2 10 5" xfId="7217"/>
    <cellStyle name="Normal 42 2 10 6" xfId="7218"/>
    <cellStyle name="Normal 42 2 10 7" xfId="7219"/>
    <cellStyle name="Normal 42 2 10 8" xfId="7220"/>
    <cellStyle name="Normal 42 2 10 9" xfId="7221"/>
    <cellStyle name="Normal 42 2 11" xfId="7222"/>
    <cellStyle name="Normal 42 2 11 10" xfId="7223"/>
    <cellStyle name="Normal 42 2 11 11" xfId="7224"/>
    <cellStyle name="Normal 42 2 11 12" xfId="7225"/>
    <cellStyle name="Normal 42 2 11 13" xfId="7226"/>
    <cellStyle name="Normal 42 2 11 14" xfId="7227"/>
    <cellStyle name="Normal 42 2 11 15" xfId="7228"/>
    <cellStyle name="Normal 42 2 11 16" xfId="7229"/>
    <cellStyle name="Normal 42 2 11 17" xfId="7230"/>
    <cellStyle name="Normal 42 2 11 18" xfId="7231"/>
    <cellStyle name="Normal 42 2 11 19" xfId="7232"/>
    <cellStyle name="Normal 42 2 11 2" xfId="7233"/>
    <cellStyle name="Normal 42 2 11 3" xfId="7234"/>
    <cellStyle name="Normal 42 2 11 4" xfId="7235"/>
    <cellStyle name="Normal 42 2 11 5" xfId="7236"/>
    <cellStyle name="Normal 42 2 11 6" xfId="7237"/>
    <cellStyle name="Normal 42 2 11 7" xfId="7238"/>
    <cellStyle name="Normal 42 2 11 8" xfId="7239"/>
    <cellStyle name="Normal 42 2 11 9" xfId="7240"/>
    <cellStyle name="Normal 42 2 12" xfId="7241"/>
    <cellStyle name="Normal 42 2 12 10" xfId="7242"/>
    <cellStyle name="Normal 42 2 12 11" xfId="7243"/>
    <cellStyle name="Normal 42 2 12 12" xfId="7244"/>
    <cellStyle name="Normal 42 2 12 13" xfId="7245"/>
    <cellStyle name="Normal 42 2 12 14" xfId="7246"/>
    <cellStyle name="Normal 42 2 12 15" xfId="7247"/>
    <cellStyle name="Normal 42 2 12 16" xfId="7248"/>
    <cellStyle name="Normal 42 2 12 17" xfId="7249"/>
    <cellStyle name="Normal 42 2 12 18" xfId="7250"/>
    <cellStyle name="Normal 42 2 12 19" xfId="7251"/>
    <cellStyle name="Normal 42 2 12 2" xfId="7252"/>
    <cellStyle name="Normal 42 2 12 3" xfId="7253"/>
    <cellStyle name="Normal 42 2 12 4" xfId="7254"/>
    <cellStyle name="Normal 42 2 12 5" xfId="7255"/>
    <cellStyle name="Normal 42 2 12 6" xfId="7256"/>
    <cellStyle name="Normal 42 2 12 7" xfId="7257"/>
    <cellStyle name="Normal 42 2 12 8" xfId="7258"/>
    <cellStyle name="Normal 42 2 12 9" xfId="7259"/>
    <cellStyle name="Normal 42 2 13" xfId="7260"/>
    <cellStyle name="Normal 42 2 13 10" xfId="7261"/>
    <cellStyle name="Normal 42 2 13 11" xfId="7262"/>
    <cellStyle name="Normal 42 2 13 12" xfId="7263"/>
    <cellStyle name="Normal 42 2 13 2" xfId="7264"/>
    <cellStyle name="Normal 42 2 13 2 10" xfId="7265"/>
    <cellStyle name="Normal 42 2 13 2 2" xfId="7266"/>
    <cellStyle name="Normal 42 2 13 2 3" xfId="7267"/>
    <cellStyle name="Normal 42 2 13 2 4" xfId="7268"/>
    <cellStyle name="Normal 42 2 13 2 5" xfId="7269"/>
    <cellStyle name="Normal 42 2 13 2 6" xfId="7270"/>
    <cellStyle name="Normal 42 2 13 2 7" xfId="7271"/>
    <cellStyle name="Normal 42 2 13 2 8" xfId="7272"/>
    <cellStyle name="Normal 42 2 13 2 9" xfId="7273"/>
    <cellStyle name="Normal 42 2 13 3" xfId="7274"/>
    <cellStyle name="Normal 42 2 13 4" xfId="7275"/>
    <cellStyle name="Normal 42 2 13 5" xfId="7276"/>
    <cellStyle name="Normal 42 2 13 6" xfId="7277"/>
    <cellStyle name="Normal 42 2 13 7" xfId="7278"/>
    <cellStyle name="Normal 42 2 13 8" xfId="7279"/>
    <cellStyle name="Normal 42 2 13 9" xfId="7280"/>
    <cellStyle name="Normal 42 2 14" xfId="7281"/>
    <cellStyle name="Normal 42 2 14 10" xfId="7282"/>
    <cellStyle name="Normal 42 2 14 11" xfId="7283"/>
    <cellStyle name="Normal 42 2 14 12" xfId="7284"/>
    <cellStyle name="Normal 42 2 14 2" xfId="7285"/>
    <cellStyle name="Normal 42 2 14 2 10" xfId="7286"/>
    <cellStyle name="Normal 42 2 14 2 2" xfId="7287"/>
    <cellStyle name="Normal 42 2 14 2 3" xfId="7288"/>
    <cellStyle name="Normal 42 2 14 2 4" xfId="7289"/>
    <cellStyle name="Normal 42 2 14 2 5" xfId="7290"/>
    <cellStyle name="Normal 42 2 14 2 6" xfId="7291"/>
    <cellStyle name="Normal 42 2 14 2 7" xfId="7292"/>
    <cellStyle name="Normal 42 2 14 2 8" xfId="7293"/>
    <cellStyle name="Normal 42 2 14 2 9" xfId="7294"/>
    <cellStyle name="Normal 42 2 14 3" xfId="7295"/>
    <cellStyle name="Normal 42 2 14 4" xfId="7296"/>
    <cellStyle name="Normal 42 2 14 5" xfId="7297"/>
    <cellStyle name="Normal 42 2 14 6" xfId="7298"/>
    <cellStyle name="Normal 42 2 14 7" xfId="7299"/>
    <cellStyle name="Normal 42 2 14 8" xfId="7300"/>
    <cellStyle name="Normal 42 2 14 9" xfId="7301"/>
    <cellStyle name="Normal 42 2 15" xfId="7302"/>
    <cellStyle name="Normal 42 2 15 10" xfId="7303"/>
    <cellStyle name="Normal 42 2 15 11" xfId="7304"/>
    <cellStyle name="Normal 42 2 15 12" xfId="7305"/>
    <cellStyle name="Normal 42 2 15 2" xfId="7306"/>
    <cellStyle name="Normal 42 2 15 2 10" xfId="7307"/>
    <cellStyle name="Normal 42 2 15 2 2" xfId="7308"/>
    <cellStyle name="Normal 42 2 15 2 3" xfId="7309"/>
    <cellStyle name="Normal 42 2 15 2 4" xfId="7310"/>
    <cellStyle name="Normal 42 2 15 2 5" xfId="7311"/>
    <cellStyle name="Normal 42 2 15 2 6" xfId="7312"/>
    <cellStyle name="Normal 42 2 15 2 7" xfId="7313"/>
    <cellStyle name="Normal 42 2 15 2 8" xfId="7314"/>
    <cellStyle name="Normal 42 2 15 2 9" xfId="7315"/>
    <cellStyle name="Normal 42 2 15 3" xfId="7316"/>
    <cellStyle name="Normal 42 2 15 4" xfId="7317"/>
    <cellStyle name="Normal 42 2 15 5" xfId="7318"/>
    <cellStyle name="Normal 42 2 15 6" xfId="7319"/>
    <cellStyle name="Normal 42 2 15 7" xfId="7320"/>
    <cellStyle name="Normal 42 2 15 8" xfId="7321"/>
    <cellStyle name="Normal 42 2 15 9" xfId="7322"/>
    <cellStyle name="Normal 42 2 16" xfId="7323"/>
    <cellStyle name="Normal 42 2 16 10" xfId="7324"/>
    <cellStyle name="Normal 42 2 16 11" xfId="7325"/>
    <cellStyle name="Normal 42 2 16 12" xfId="7326"/>
    <cellStyle name="Normal 42 2 16 2" xfId="7327"/>
    <cellStyle name="Normal 42 2 16 2 10" xfId="7328"/>
    <cellStyle name="Normal 42 2 16 2 2" xfId="7329"/>
    <cellStyle name="Normal 42 2 16 2 3" xfId="7330"/>
    <cellStyle name="Normal 42 2 16 2 4" xfId="7331"/>
    <cellStyle name="Normal 42 2 16 2 5" xfId="7332"/>
    <cellStyle name="Normal 42 2 16 2 6" xfId="7333"/>
    <cellStyle name="Normal 42 2 16 2 7" xfId="7334"/>
    <cellStyle name="Normal 42 2 16 2 8" xfId="7335"/>
    <cellStyle name="Normal 42 2 16 2 9" xfId="7336"/>
    <cellStyle name="Normal 42 2 16 3" xfId="7337"/>
    <cellStyle name="Normal 42 2 16 4" xfId="7338"/>
    <cellStyle name="Normal 42 2 16 5" xfId="7339"/>
    <cellStyle name="Normal 42 2 16 6" xfId="7340"/>
    <cellStyle name="Normal 42 2 16 7" xfId="7341"/>
    <cellStyle name="Normal 42 2 16 8" xfId="7342"/>
    <cellStyle name="Normal 42 2 16 9" xfId="7343"/>
    <cellStyle name="Normal 42 2 17" xfId="7344"/>
    <cellStyle name="Normal 42 2 17 10" xfId="7345"/>
    <cellStyle name="Normal 42 2 17 11" xfId="7346"/>
    <cellStyle name="Normal 42 2 17 12" xfId="7347"/>
    <cellStyle name="Normal 42 2 17 2" xfId="7348"/>
    <cellStyle name="Normal 42 2 17 2 10" xfId="7349"/>
    <cellStyle name="Normal 42 2 17 2 2" xfId="7350"/>
    <cellStyle name="Normal 42 2 17 2 3" xfId="7351"/>
    <cellStyle name="Normal 42 2 17 2 4" xfId="7352"/>
    <cellStyle name="Normal 42 2 17 2 5" xfId="7353"/>
    <cellStyle name="Normal 42 2 17 2 6" xfId="7354"/>
    <cellStyle name="Normal 42 2 17 2 7" xfId="7355"/>
    <cellStyle name="Normal 42 2 17 2 8" xfId="7356"/>
    <cellStyle name="Normal 42 2 17 2 9" xfId="7357"/>
    <cellStyle name="Normal 42 2 17 3" xfId="7358"/>
    <cellStyle name="Normal 42 2 17 4" xfId="7359"/>
    <cellStyle name="Normal 42 2 17 5" xfId="7360"/>
    <cellStyle name="Normal 42 2 17 6" xfId="7361"/>
    <cellStyle name="Normal 42 2 17 7" xfId="7362"/>
    <cellStyle name="Normal 42 2 17 8" xfId="7363"/>
    <cellStyle name="Normal 42 2 17 9" xfId="7364"/>
    <cellStyle name="Normal 42 2 18" xfId="7365"/>
    <cellStyle name="Normal 42 2 18 10" xfId="7366"/>
    <cellStyle name="Normal 42 2 18 11" xfId="7367"/>
    <cellStyle name="Normal 42 2 18 12" xfId="7368"/>
    <cellStyle name="Normal 42 2 18 2" xfId="7369"/>
    <cellStyle name="Normal 42 2 18 2 10" xfId="7370"/>
    <cellStyle name="Normal 42 2 18 2 2" xfId="7371"/>
    <cellStyle name="Normal 42 2 18 2 3" xfId="7372"/>
    <cellStyle name="Normal 42 2 18 2 4" xfId="7373"/>
    <cellStyle name="Normal 42 2 18 2 5" xfId="7374"/>
    <cellStyle name="Normal 42 2 18 2 6" xfId="7375"/>
    <cellStyle name="Normal 42 2 18 2 7" xfId="7376"/>
    <cellStyle name="Normal 42 2 18 2 8" xfId="7377"/>
    <cellStyle name="Normal 42 2 18 2 9" xfId="7378"/>
    <cellStyle name="Normal 42 2 18 3" xfId="7379"/>
    <cellStyle name="Normal 42 2 18 4" xfId="7380"/>
    <cellStyle name="Normal 42 2 18 5" xfId="7381"/>
    <cellStyle name="Normal 42 2 18 6" xfId="7382"/>
    <cellStyle name="Normal 42 2 18 7" xfId="7383"/>
    <cellStyle name="Normal 42 2 18 8" xfId="7384"/>
    <cellStyle name="Normal 42 2 18 9" xfId="7385"/>
    <cellStyle name="Normal 42 2 19" xfId="7386"/>
    <cellStyle name="Normal 42 2 19 10" xfId="7387"/>
    <cellStyle name="Normal 42 2 19 11" xfId="7388"/>
    <cellStyle name="Normal 42 2 19 12" xfId="7389"/>
    <cellStyle name="Normal 42 2 19 2" xfId="7390"/>
    <cellStyle name="Normal 42 2 19 2 10" xfId="7391"/>
    <cellStyle name="Normal 42 2 19 2 2" xfId="7392"/>
    <cellStyle name="Normal 42 2 19 2 3" xfId="7393"/>
    <cellStyle name="Normal 42 2 19 2 4" xfId="7394"/>
    <cellStyle name="Normal 42 2 19 2 5" xfId="7395"/>
    <cellStyle name="Normal 42 2 19 2 6" xfId="7396"/>
    <cellStyle name="Normal 42 2 19 2 7" xfId="7397"/>
    <cellStyle name="Normal 42 2 19 2 8" xfId="7398"/>
    <cellStyle name="Normal 42 2 19 2 9" xfId="7399"/>
    <cellStyle name="Normal 42 2 19 3" xfId="7400"/>
    <cellStyle name="Normal 42 2 19 4" xfId="7401"/>
    <cellStyle name="Normal 42 2 19 5" xfId="7402"/>
    <cellStyle name="Normal 42 2 19 6" xfId="7403"/>
    <cellStyle name="Normal 42 2 19 7" xfId="7404"/>
    <cellStyle name="Normal 42 2 19 8" xfId="7405"/>
    <cellStyle name="Normal 42 2 19 9" xfId="7406"/>
    <cellStyle name="Normal 42 2 2" xfId="7407"/>
    <cellStyle name="Normal 42 2 2 10" xfId="7408"/>
    <cellStyle name="Normal 42 2 2 10 10" xfId="7409"/>
    <cellStyle name="Normal 42 2 2 10 11" xfId="7410"/>
    <cellStyle name="Normal 42 2 2 10 2" xfId="7411"/>
    <cellStyle name="Normal 42 2 2 10 3" xfId="7412"/>
    <cellStyle name="Normal 42 2 2 10 4" xfId="7413"/>
    <cellStyle name="Normal 42 2 2 10 5" xfId="7414"/>
    <cellStyle name="Normal 42 2 2 10 6" xfId="7415"/>
    <cellStyle name="Normal 42 2 2 10 7" xfId="7416"/>
    <cellStyle name="Normal 42 2 2 10 8" xfId="7417"/>
    <cellStyle name="Normal 42 2 2 10 9" xfId="7418"/>
    <cellStyle name="Normal 42 2 2 11" xfId="7419"/>
    <cellStyle name="Normal 42 2 2 11 10" xfId="7420"/>
    <cellStyle name="Normal 42 2 2 11 11" xfId="7421"/>
    <cellStyle name="Normal 42 2 2 11 2" xfId="7422"/>
    <cellStyle name="Normal 42 2 2 11 3" xfId="7423"/>
    <cellStyle name="Normal 42 2 2 11 4" xfId="7424"/>
    <cellStyle name="Normal 42 2 2 11 5" xfId="7425"/>
    <cellStyle name="Normal 42 2 2 11 6" xfId="7426"/>
    <cellStyle name="Normal 42 2 2 11 7" xfId="7427"/>
    <cellStyle name="Normal 42 2 2 11 8" xfId="7428"/>
    <cellStyle name="Normal 42 2 2 11 9" xfId="7429"/>
    <cellStyle name="Normal 42 2 2 12" xfId="7430"/>
    <cellStyle name="Normal 42 2 2 12 10" xfId="7431"/>
    <cellStyle name="Normal 42 2 2 12 11" xfId="7432"/>
    <cellStyle name="Normal 42 2 2 12 2" xfId="7433"/>
    <cellStyle name="Normal 42 2 2 12 3" xfId="7434"/>
    <cellStyle name="Normal 42 2 2 12 4" xfId="7435"/>
    <cellStyle name="Normal 42 2 2 12 5" xfId="7436"/>
    <cellStyle name="Normal 42 2 2 12 6" xfId="7437"/>
    <cellStyle name="Normal 42 2 2 12 7" xfId="7438"/>
    <cellStyle name="Normal 42 2 2 12 8" xfId="7439"/>
    <cellStyle name="Normal 42 2 2 12 9" xfId="7440"/>
    <cellStyle name="Normal 42 2 2 13" xfId="7441"/>
    <cellStyle name="Normal 42 2 2 13 10" xfId="7442"/>
    <cellStyle name="Normal 42 2 2 13 11" xfId="7443"/>
    <cellStyle name="Normal 42 2 2 13 2" xfId="7444"/>
    <cellStyle name="Normal 42 2 2 13 3" xfId="7445"/>
    <cellStyle name="Normal 42 2 2 13 4" xfId="7446"/>
    <cellStyle name="Normal 42 2 2 13 5" xfId="7447"/>
    <cellStyle name="Normal 42 2 2 13 6" xfId="7448"/>
    <cellStyle name="Normal 42 2 2 13 7" xfId="7449"/>
    <cellStyle name="Normal 42 2 2 13 8" xfId="7450"/>
    <cellStyle name="Normal 42 2 2 13 9" xfId="7451"/>
    <cellStyle name="Normal 42 2 2 14" xfId="7452"/>
    <cellStyle name="Normal 42 2 2 14 10" xfId="7453"/>
    <cellStyle name="Normal 42 2 2 14 11" xfId="7454"/>
    <cellStyle name="Normal 42 2 2 14 2" xfId="7455"/>
    <cellStyle name="Normal 42 2 2 14 3" xfId="7456"/>
    <cellStyle name="Normal 42 2 2 14 4" xfId="7457"/>
    <cellStyle name="Normal 42 2 2 14 5" xfId="7458"/>
    <cellStyle name="Normal 42 2 2 14 6" xfId="7459"/>
    <cellStyle name="Normal 42 2 2 14 7" xfId="7460"/>
    <cellStyle name="Normal 42 2 2 14 8" xfId="7461"/>
    <cellStyle name="Normal 42 2 2 14 9" xfId="7462"/>
    <cellStyle name="Normal 42 2 2 15" xfId="7463"/>
    <cellStyle name="Normal 42 2 2 15 2" xfId="7464"/>
    <cellStyle name="Normal 42 2 2 15 3" xfId="7465"/>
    <cellStyle name="Normal 42 2 2 15 4" xfId="7466"/>
    <cellStyle name="Normal 42 2 2 15 5" xfId="7467"/>
    <cellStyle name="Normal 42 2 2 16" xfId="7468"/>
    <cellStyle name="Normal 42 2 2 16 2" xfId="7469"/>
    <cellStyle name="Normal 42 2 2 16 3" xfId="7470"/>
    <cellStyle name="Normal 42 2 2 16 4" xfId="7471"/>
    <cellStyle name="Normal 42 2 2 16 5" xfId="7472"/>
    <cellStyle name="Normal 42 2 2 17" xfId="7473"/>
    <cellStyle name="Normal 42 2 2 17 2" xfId="7474"/>
    <cellStyle name="Normal 42 2 2 17 3" xfId="7475"/>
    <cellStyle name="Normal 42 2 2 17 4" xfId="7476"/>
    <cellStyle name="Normal 42 2 2 17 5" xfId="7477"/>
    <cellStyle name="Normal 42 2 2 18" xfId="7478"/>
    <cellStyle name="Normal 42 2 2 18 2" xfId="7479"/>
    <cellStyle name="Normal 42 2 2 18 3" xfId="7480"/>
    <cellStyle name="Normal 42 2 2 18 4" xfId="7481"/>
    <cellStyle name="Normal 42 2 2 18 5" xfId="7482"/>
    <cellStyle name="Normal 42 2 2 19" xfId="7483"/>
    <cellStyle name="Normal 42 2 2 19 2" xfId="7484"/>
    <cellStyle name="Normal 42 2 2 19 3" xfId="7485"/>
    <cellStyle name="Normal 42 2 2 19 4" xfId="7486"/>
    <cellStyle name="Normal 42 2 2 19 5" xfId="7487"/>
    <cellStyle name="Normal 42 2 2 2" xfId="7488"/>
    <cellStyle name="Normal 42 2 2 2 10" xfId="7489"/>
    <cellStyle name="Normal 42 2 2 2 10 2" xfId="7490"/>
    <cellStyle name="Normal 42 2 2 2 11" xfId="7491"/>
    <cellStyle name="Normal 42 2 2 2 11 2" xfId="7492"/>
    <cellStyle name="Normal 42 2 2 2 12" xfId="7493"/>
    <cellStyle name="Normal 42 2 2 2 2" xfId="7494"/>
    <cellStyle name="Normal 42 2 2 2 2 10" xfId="7495"/>
    <cellStyle name="Normal 42 2 2 2 2 11" xfId="7496"/>
    <cellStyle name="Normal 42 2 2 2 2 2" xfId="7497"/>
    <cellStyle name="Normal 42 2 2 2 2 3" xfId="7498"/>
    <cellStyle name="Normal 42 2 2 2 2 4" xfId="7499"/>
    <cellStyle name="Normal 42 2 2 2 2 5" xfId="7500"/>
    <cellStyle name="Normal 42 2 2 2 2 6" xfId="7501"/>
    <cellStyle name="Normal 42 2 2 2 2 7" xfId="7502"/>
    <cellStyle name="Normal 42 2 2 2 2 8" xfId="7503"/>
    <cellStyle name="Normal 42 2 2 2 2 9" xfId="7504"/>
    <cellStyle name="Normal 42 2 2 2 3" xfId="7505"/>
    <cellStyle name="Normal 42 2 2 2 4" xfId="7506"/>
    <cellStyle name="Normal 42 2 2 2 5" xfId="7507"/>
    <cellStyle name="Normal 42 2 2 2 5 2" xfId="7508"/>
    <cellStyle name="Normal 42 2 2 2 6" xfId="7509"/>
    <cellStyle name="Normal 42 2 2 2 6 2" xfId="7510"/>
    <cellStyle name="Normal 42 2 2 2 7" xfId="7511"/>
    <cellStyle name="Normal 42 2 2 2 7 2" xfId="7512"/>
    <cellStyle name="Normal 42 2 2 2 8" xfId="7513"/>
    <cellStyle name="Normal 42 2 2 2 8 2" xfId="7514"/>
    <cellStyle name="Normal 42 2 2 2 9" xfId="7515"/>
    <cellStyle name="Normal 42 2 2 2 9 2" xfId="7516"/>
    <cellStyle name="Normal 42 2 2 20" xfId="7517"/>
    <cellStyle name="Normal 42 2 2 20 2" xfId="7518"/>
    <cellStyle name="Normal 42 2 2 20 3" xfId="7519"/>
    <cellStyle name="Normal 42 2 2 20 4" xfId="7520"/>
    <cellStyle name="Normal 42 2 2 20 5" xfId="7521"/>
    <cellStyle name="Normal 42 2 2 21" xfId="7522"/>
    <cellStyle name="Normal 42 2 2 21 2" xfId="7523"/>
    <cellStyle name="Normal 42 2 2 21 3" xfId="7524"/>
    <cellStyle name="Normal 42 2 2 21 4" xfId="7525"/>
    <cellStyle name="Normal 42 2 2 21 5" xfId="7526"/>
    <cellStyle name="Normal 42 2 2 22" xfId="7527"/>
    <cellStyle name="Normal 42 2 2 22 2" xfId="7528"/>
    <cellStyle name="Normal 42 2 2 22 3" xfId="7529"/>
    <cellStyle name="Normal 42 2 2 22 4" xfId="7530"/>
    <cellStyle name="Normal 42 2 2 22 5" xfId="7531"/>
    <cellStyle name="Normal 42 2 2 23" xfId="7532"/>
    <cellStyle name="Normal 42 2 2 23 2" xfId="7533"/>
    <cellStyle name="Normal 42 2 2 23 3" xfId="7534"/>
    <cellStyle name="Normal 42 2 2 23 4" xfId="7535"/>
    <cellStyle name="Normal 42 2 2 23 5" xfId="7536"/>
    <cellStyle name="Normal 42 2 2 24" xfId="7537"/>
    <cellStyle name="Normal 42 2 2 24 2" xfId="7538"/>
    <cellStyle name="Normal 42 2 2 24 3" xfId="7539"/>
    <cellStyle name="Normal 42 2 2 24 4" xfId="7540"/>
    <cellStyle name="Normal 42 2 2 24 5" xfId="7541"/>
    <cellStyle name="Normal 42 2 2 25" xfId="7542"/>
    <cellStyle name="Normal 42 2 2 25 2" xfId="7543"/>
    <cellStyle name="Normal 42 2 2 25 3" xfId="7544"/>
    <cellStyle name="Normal 42 2 2 25 4" xfId="7545"/>
    <cellStyle name="Normal 42 2 2 25 5" xfId="7546"/>
    <cellStyle name="Normal 42 2 2 26" xfId="7547"/>
    <cellStyle name="Normal 42 2 2 26 2" xfId="7548"/>
    <cellStyle name="Normal 42 2 2 26 3" xfId="7549"/>
    <cellStyle name="Normal 42 2 2 26 4" xfId="7550"/>
    <cellStyle name="Normal 42 2 2 26 5" xfId="7551"/>
    <cellStyle name="Normal 42 2 2 27" xfId="7552"/>
    <cellStyle name="Normal 42 2 2 27 2" xfId="7553"/>
    <cellStyle name="Normal 42 2 2 27 3" xfId="7554"/>
    <cellStyle name="Normal 42 2 2 27 4" xfId="7555"/>
    <cellStyle name="Normal 42 2 2 27 5" xfId="7556"/>
    <cellStyle name="Normal 42 2 2 28" xfId="7557"/>
    <cellStyle name="Normal 42 2 2 28 2" xfId="7558"/>
    <cellStyle name="Normal 42 2 2 28 3" xfId="7559"/>
    <cellStyle name="Normal 42 2 2 28 4" xfId="7560"/>
    <cellStyle name="Normal 42 2 2 28 5" xfId="7561"/>
    <cellStyle name="Normal 42 2 2 29" xfId="7562"/>
    <cellStyle name="Normal 42 2 2 29 2" xfId="7563"/>
    <cellStyle name="Normal 42 2 2 29 3" xfId="7564"/>
    <cellStyle name="Normal 42 2 2 29 4" xfId="7565"/>
    <cellStyle name="Normal 42 2 2 29 5" xfId="7566"/>
    <cellStyle name="Normal 42 2 2 3" xfId="7567"/>
    <cellStyle name="Normal 42 2 2 3 10" xfId="7568"/>
    <cellStyle name="Normal 42 2 2 3 11" xfId="7569"/>
    <cellStyle name="Normal 42 2 2 3 2" xfId="7570"/>
    <cellStyle name="Normal 42 2 2 3 3" xfId="7571"/>
    <cellStyle name="Normal 42 2 2 3 4" xfId="7572"/>
    <cellStyle name="Normal 42 2 2 3 5" xfId="7573"/>
    <cellStyle name="Normal 42 2 2 3 6" xfId="7574"/>
    <cellStyle name="Normal 42 2 2 3 7" xfId="7575"/>
    <cellStyle name="Normal 42 2 2 3 8" xfId="7576"/>
    <cellStyle name="Normal 42 2 2 3 9" xfId="7577"/>
    <cellStyle name="Normal 42 2 2 30" xfId="7578"/>
    <cellStyle name="Normal 42 2 2 30 2" xfId="7579"/>
    <cellStyle name="Normal 42 2 2 30 3" xfId="7580"/>
    <cellStyle name="Normal 42 2 2 30 4" xfId="7581"/>
    <cellStyle name="Normal 42 2 2 30 5" xfId="7582"/>
    <cellStyle name="Normal 42 2 2 31" xfId="7583"/>
    <cellStyle name="Normal 42 2 2 31 2" xfId="7584"/>
    <cellStyle name="Normal 42 2 2 31 3" xfId="7585"/>
    <cellStyle name="Normal 42 2 2 31 4" xfId="7586"/>
    <cellStyle name="Normal 42 2 2 31 5" xfId="7587"/>
    <cellStyle name="Normal 42 2 2 32" xfId="7588"/>
    <cellStyle name="Normal 42 2 2 32 2" xfId="7589"/>
    <cellStyle name="Normal 42 2 2 32 3" xfId="7590"/>
    <cellStyle name="Normal 42 2 2 32 4" xfId="7591"/>
    <cellStyle name="Normal 42 2 2 32 5" xfId="7592"/>
    <cellStyle name="Normal 42 2 2 33" xfId="7593"/>
    <cellStyle name="Normal 42 2 2 33 2" xfId="7594"/>
    <cellStyle name="Normal 42 2 2 33 3" xfId="7595"/>
    <cellStyle name="Normal 42 2 2 33 4" xfId="7596"/>
    <cellStyle name="Normal 42 2 2 33 5" xfId="7597"/>
    <cellStyle name="Normal 42 2 2 34" xfId="7598"/>
    <cellStyle name="Normal 42 2 2 34 2" xfId="7599"/>
    <cellStyle name="Normal 42 2 2 34 3" xfId="7600"/>
    <cellStyle name="Normal 42 2 2 34 4" xfId="7601"/>
    <cellStyle name="Normal 42 2 2 34 5" xfId="7602"/>
    <cellStyle name="Normal 42 2 2 35" xfId="7603"/>
    <cellStyle name="Normal 42 2 2 35 2" xfId="7604"/>
    <cellStyle name="Normal 42 2 2 35 3" xfId="7605"/>
    <cellStyle name="Normal 42 2 2 35 4" xfId="7606"/>
    <cellStyle name="Normal 42 2 2 35 5" xfId="7607"/>
    <cellStyle name="Normal 42 2 2 36" xfId="7608"/>
    <cellStyle name="Normal 42 2 2 36 2" xfId="7609"/>
    <cellStyle name="Normal 42 2 2 36 3" xfId="7610"/>
    <cellStyle name="Normal 42 2 2 36 4" xfId="7611"/>
    <cellStyle name="Normal 42 2 2 36 5" xfId="7612"/>
    <cellStyle name="Normal 42 2 2 37" xfId="7613"/>
    <cellStyle name="Normal 42 2 2 37 2" xfId="7614"/>
    <cellStyle name="Normal 42 2 2 37 3" xfId="7615"/>
    <cellStyle name="Normal 42 2 2 37 4" xfId="7616"/>
    <cellStyle name="Normal 42 2 2 38" xfId="7617"/>
    <cellStyle name="Normal 42 2 2 38 10" xfId="7618"/>
    <cellStyle name="Normal 42 2 2 38 2" xfId="7619"/>
    <cellStyle name="Normal 42 2 2 38 3" xfId="7620"/>
    <cellStyle name="Normal 42 2 2 38 4" xfId="7621"/>
    <cellStyle name="Normal 42 2 2 38 5" xfId="7622"/>
    <cellStyle name="Normal 42 2 2 38 6" xfId="7623"/>
    <cellStyle name="Normal 42 2 2 38 7" xfId="7624"/>
    <cellStyle name="Normal 42 2 2 38 8" xfId="7625"/>
    <cellStyle name="Normal 42 2 2 38 9" xfId="7626"/>
    <cellStyle name="Normal 42 2 2 39" xfId="7627"/>
    <cellStyle name="Normal 42 2 2 39 2" xfId="7628"/>
    <cellStyle name="Normal 42 2 2 4" xfId="7629"/>
    <cellStyle name="Normal 42 2 2 4 10" xfId="7630"/>
    <cellStyle name="Normal 42 2 2 4 11" xfId="7631"/>
    <cellStyle name="Normal 42 2 2 4 2" xfId="7632"/>
    <cellStyle name="Normal 42 2 2 4 3" xfId="7633"/>
    <cellStyle name="Normal 42 2 2 4 4" xfId="7634"/>
    <cellStyle name="Normal 42 2 2 4 5" xfId="7635"/>
    <cellStyle name="Normal 42 2 2 4 6" xfId="7636"/>
    <cellStyle name="Normal 42 2 2 4 7" xfId="7637"/>
    <cellStyle name="Normal 42 2 2 4 8" xfId="7638"/>
    <cellStyle name="Normal 42 2 2 4 9" xfId="7639"/>
    <cellStyle name="Normal 42 2 2 40" xfId="7640"/>
    <cellStyle name="Normal 42 2 2 41" xfId="7641"/>
    <cellStyle name="Normal 42 2 2 42" xfId="7642"/>
    <cellStyle name="Normal 42 2 2 43" xfId="7643"/>
    <cellStyle name="Normal 42 2 2 44" xfId="7644"/>
    <cellStyle name="Normal 42 2 2 45" xfId="7645"/>
    <cellStyle name="Normal 42 2 2 46" xfId="7646"/>
    <cellStyle name="Normal 42 2 2 47" xfId="7647"/>
    <cellStyle name="Normal 42 2 2 48" xfId="7648"/>
    <cellStyle name="Normal 42 2 2 5" xfId="7649"/>
    <cellStyle name="Normal 42 2 2 5 10" xfId="7650"/>
    <cellStyle name="Normal 42 2 2 5 11" xfId="7651"/>
    <cellStyle name="Normal 42 2 2 5 2" xfId="7652"/>
    <cellStyle name="Normal 42 2 2 5 3" xfId="7653"/>
    <cellStyle name="Normal 42 2 2 5 4" xfId="7654"/>
    <cellStyle name="Normal 42 2 2 5 5" xfId="7655"/>
    <cellStyle name="Normal 42 2 2 5 6" xfId="7656"/>
    <cellStyle name="Normal 42 2 2 5 7" xfId="7657"/>
    <cellStyle name="Normal 42 2 2 5 8" xfId="7658"/>
    <cellStyle name="Normal 42 2 2 5 9" xfId="7659"/>
    <cellStyle name="Normal 42 2 2 6" xfId="7660"/>
    <cellStyle name="Normal 42 2 2 6 10" xfId="7661"/>
    <cellStyle name="Normal 42 2 2 6 11" xfId="7662"/>
    <cellStyle name="Normal 42 2 2 6 2" xfId="7663"/>
    <cellStyle name="Normal 42 2 2 6 3" xfId="7664"/>
    <cellStyle name="Normal 42 2 2 6 4" xfId="7665"/>
    <cellStyle name="Normal 42 2 2 6 5" xfId="7666"/>
    <cellStyle name="Normal 42 2 2 6 6" xfId="7667"/>
    <cellStyle name="Normal 42 2 2 6 7" xfId="7668"/>
    <cellStyle name="Normal 42 2 2 6 8" xfId="7669"/>
    <cellStyle name="Normal 42 2 2 6 9" xfId="7670"/>
    <cellStyle name="Normal 42 2 2 7" xfId="7671"/>
    <cellStyle name="Normal 42 2 2 7 10" xfId="7672"/>
    <cellStyle name="Normal 42 2 2 7 11" xfId="7673"/>
    <cellStyle name="Normal 42 2 2 7 2" xfId="7674"/>
    <cellStyle name="Normal 42 2 2 7 3" xfId="7675"/>
    <cellStyle name="Normal 42 2 2 7 4" xfId="7676"/>
    <cellStyle name="Normal 42 2 2 7 5" xfId="7677"/>
    <cellStyle name="Normal 42 2 2 7 6" xfId="7678"/>
    <cellStyle name="Normal 42 2 2 7 7" xfId="7679"/>
    <cellStyle name="Normal 42 2 2 7 8" xfId="7680"/>
    <cellStyle name="Normal 42 2 2 7 9" xfId="7681"/>
    <cellStyle name="Normal 42 2 2 8" xfId="7682"/>
    <cellStyle name="Normal 42 2 2 8 10" xfId="7683"/>
    <cellStyle name="Normal 42 2 2 8 11" xfId="7684"/>
    <cellStyle name="Normal 42 2 2 8 2" xfId="7685"/>
    <cellStyle name="Normal 42 2 2 8 3" xfId="7686"/>
    <cellStyle name="Normal 42 2 2 8 4" xfId="7687"/>
    <cellStyle name="Normal 42 2 2 8 5" xfId="7688"/>
    <cellStyle name="Normal 42 2 2 8 6" xfId="7689"/>
    <cellStyle name="Normal 42 2 2 8 7" xfId="7690"/>
    <cellStyle name="Normal 42 2 2 8 8" xfId="7691"/>
    <cellStyle name="Normal 42 2 2 8 9" xfId="7692"/>
    <cellStyle name="Normal 42 2 2 9" xfId="7693"/>
    <cellStyle name="Normal 42 2 2 9 10" xfId="7694"/>
    <cellStyle name="Normal 42 2 2 9 11" xfId="7695"/>
    <cellStyle name="Normal 42 2 2 9 2" xfId="7696"/>
    <cellStyle name="Normal 42 2 2 9 3" xfId="7697"/>
    <cellStyle name="Normal 42 2 2 9 4" xfId="7698"/>
    <cellStyle name="Normal 42 2 2 9 5" xfId="7699"/>
    <cellStyle name="Normal 42 2 2 9 6" xfId="7700"/>
    <cellStyle name="Normal 42 2 2 9 7" xfId="7701"/>
    <cellStyle name="Normal 42 2 2 9 8" xfId="7702"/>
    <cellStyle name="Normal 42 2 2 9 9" xfId="7703"/>
    <cellStyle name="Normal 42 2 20" xfId="7704"/>
    <cellStyle name="Normal 42 2 20 10" xfId="7705"/>
    <cellStyle name="Normal 42 2 20 11" xfId="7706"/>
    <cellStyle name="Normal 42 2 20 12" xfId="7707"/>
    <cellStyle name="Normal 42 2 20 2" xfId="7708"/>
    <cellStyle name="Normal 42 2 20 2 10" xfId="7709"/>
    <cellStyle name="Normal 42 2 20 2 2" xfId="7710"/>
    <cellStyle name="Normal 42 2 20 2 3" xfId="7711"/>
    <cellStyle name="Normal 42 2 20 2 4" xfId="7712"/>
    <cellStyle name="Normal 42 2 20 2 5" xfId="7713"/>
    <cellStyle name="Normal 42 2 20 2 6" xfId="7714"/>
    <cellStyle name="Normal 42 2 20 2 7" xfId="7715"/>
    <cellStyle name="Normal 42 2 20 2 8" xfId="7716"/>
    <cellStyle name="Normal 42 2 20 2 9" xfId="7717"/>
    <cellStyle name="Normal 42 2 20 3" xfId="7718"/>
    <cellStyle name="Normal 42 2 20 4" xfId="7719"/>
    <cellStyle name="Normal 42 2 20 5" xfId="7720"/>
    <cellStyle name="Normal 42 2 20 6" xfId="7721"/>
    <cellStyle name="Normal 42 2 20 7" xfId="7722"/>
    <cellStyle name="Normal 42 2 20 8" xfId="7723"/>
    <cellStyle name="Normal 42 2 20 9" xfId="7724"/>
    <cellStyle name="Normal 42 2 21" xfId="7725"/>
    <cellStyle name="Normal 42 2 22" xfId="7726"/>
    <cellStyle name="Normal 42 2 23" xfId="7727"/>
    <cellStyle name="Normal 42 2 24" xfId="7728"/>
    <cellStyle name="Normal 42 2 25" xfId="7729"/>
    <cellStyle name="Normal 42 2 25 2" xfId="7730"/>
    <cellStyle name="Normal 42 2 25 3" xfId="7731"/>
    <cellStyle name="Normal 42 2 25 4" xfId="7732"/>
    <cellStyle name="Normal 42 2 25 5" xfId="7733"/>
    <cellStyle name="Normal 42 2 26" xfId="7734"/>
    <cellStyle name="Normal 42 2 27" xfId="7735"/>
    <cellStyle name="Normal 42 2 28" xfId="7736"/>
    <cellStyle name="Normal 42 2 29" xfId="7737"/>
    <cellStyle name="Normal 42 2 3" xfId="7738"/>
    <cellStyle name="Normal 42 2 3 10" xfId="7739"/>
    <cellStyle name="Normal 42 2 3 11" xfId="7740"/>
    <cellStyle name="Normal 42 2 3 12" xfId="7741"/>
    <cellStyle name="Normal 42 2 3 13" xfId="7742"/>
    <cellStyle name="Normal 42 2 3 14" xfId="7743"/>
    <cellStyle name="Normal 42 2 3 15" xfId="7744"/>
    <cellStyle name="Normal 42 2 3 16" xfId="7745"/>
    <cellStyle name="Normal 42 2 3 17" xfId="7746"/>
    <cellStyle name="Normal 42 2 3 18" xfId="7747"/>
    <cellStyle name="Normal 42 2 3 19" xfId="7748"/>
    <cellStyle name="Normal 42 2 3 2" xfId="7749"/>
    <cellStyle name="Normal 42 2 3 3" xfId="7750"/>
    <cellStyle name="Normal 42 2 3 4" xfId="7751"/>
    <cellStyle name="Normal 42 2 3 5" xfId="7752"/>
    <cellStyle name="Normal 42 2 3 6" xfId="7753"/>
    <cellStyle name="Normal 42 2 3 7" xfId="7754"/>
    <cellStyle name="Normal 42 2 3 8" xfId="7755"/>
    <cellStyle name="Normal 42 2 3 9" xfId="7756"/>
    <cellStyle name="Normal 42 2 30" xfId="7757"/>
    <cellStyle name="Normal 42 2 31" xfId="7758"/>
    <cellStyle name="Normal 42 2 32" xfId="7759"/>
    <cellStyle name="Normal 42 2 33" xfId="7760"/>
    <cellStyle name="Normal 42 2 34" xfId="7761"/>
    <cellStyle name="Normal 42 2 35" xfId="7762"/>
    <cellStyle name="Normal 42 2 36" xfId="7763"/>
    <cellStyle name="Normal 42 2 37" xfId="7764"/>
    <cellStyle name="Normal 42 2 38" xfId="7765"/>
    <cellStyle name="Normal 42 2 39" xfId="7766"/>
    <cellStyle name="Normal 42 2 4" xfId="7767"/>
    <cellStyle name="Normal 42 2 4 10" xfId="7768"/>
    <cellStyle name="Normal 42 2 4 11" xfId="7769"/>
    <cellStyle name="Normal 42 2 4 12" xfId="7770"/>
    <cellStyle name="Normal 42 2 4 13" xfId="7771"/>
    <cellStyle name="Normal 42 2 4 14" xfId="7772"/>
    <cellStyle name="Normal 42 2 4 15" xfId="7773"/>
    <cellStyle name="Normal 42 2 4 16" xfId="7774"/>
    <cellStyle name="Normal 42 2 4 17" xfId="7775"/>
    <cellStyle name="Normal 42 2 4 18" xfId="7776"/>
    <cellStyle name="Normal 42 2 4 19" xfId="7777"/>
    <cellStyle name="Normal 42 2 4 2" xfId="7778"/>
    <cellStyle name="Normal 42 2 4 3" xfId="7779"/>
    <cellStyle name="Normal 42 2 4 4" xfId="7780"/>
    <cellStyle name="Normal 42 2 4 5" xfId="7781"/>
    <cellStyle name="Normal 42 2 4 6" xfId="7782"/>
    <cellStyle name="Normal 42 2 4 7" xfId="7783"/>
    <cellStyle name="Normal 42 2 4 8" xfId="7784"/>
    <cellStyle name="Normal 42 2 4 9" xfId="7785"/>
    <cellStyle name="Normal 42 2 40" xfId="7786"/>
    <cellStyle name="Normal 42 2 41" xfId="7787"/>
    <cellStyle name="Normal 42 2 42" xfId="7788"/>
    <cellStyle name="Normal 42 2 43" xfId="7789"/>
    <cellStyle name="Normal 42 2 44" xfId="7790"/>
    <cellStyle name="Normal 42 2 45" xfId="7791"/>
    <cellStyle name="Normal 42 2 46" xfId="7792"/>
    <cellStyle name="Normal 42 2 47" xfId="7793"/>
    <cellStyle name="Normal 42 2 47 2" xfId="7794"/>
    <cellStyle name="Normal 42 2 47 2 2" xfId="7795"/>
    <cellStyle name="Normal 42 2 47 2 3" xfId="7796"/>
    <cellStyle name="Normal 42 2 47 2 4" xfId="7797"/>
    <cellStyle name="Normal 42 2 47 3" xfId="7798"/>
    <cellStyle name="Normal 42 2 47 4" xfId="7799"/>
    <cellStyle name="Normal 42 2 47 5" xfId="7800"/>
    <cellStyle name="Normal 42 2 48" xfId="7801"/>
    <cellStyle name="Normal 42 2 48 10" xfId="7802"/>
    <cellStyle name="Normal 42 2 48 2" xfId="7803"/>
    <cellStyle name="Normal 42 2 48 3" xfId="7804"/>
    <cellStyle name="Normal 42 2 48 4" xfId="7805"/>
    <cellStyle name="Normal 42 2 48 5" xfId="7806"/>
    <cellStyle name="Normal 42 2 48 6" xfId="7807"/>
    <cellStyle name="Normal 42 2 48 7" xfId="7808"/>
    <cellStyle name="Normal 42 2 48 8" xfId="7809"/>
    <cellStyle name="Normal 42 2 48 9" xfId="7810"/>
    <cellStyle name="Normal 42 2 49" xfId="7811"/>
    <cellStyle name="Normal 42 2 5" xfId="7812"/>
    <cellStyle name="Normal 42 2 5 10" xfId="7813"/>
    <cellStyle name="Normal 42 2 5 11" xfId="7814"/>
    <cellStyle name="Normal 42 2 5 12" xfId="7815"/>
    <cellStyle name="Normal 42 2 5 13" xfId="7816"/>
    <cellStyle name="Normal 42 2 5 14" xfId="7817"/>
    <cellStyle name="Normal 42 2 5 15" xfId="7818"/>
    <cellStyle name="Normal 42 2 5 16" xfId="7819"/>
    <cellStyle name="Normal 42 2 5 17" xfId="7820"/>
    <cellStyle name="Normal 42 2 5 18" xfId="7821"/>
    <cellStyle name="Normal 42 2 5 19" xfId="7822"/>
    <cellStyle name="Normal 42 2 5 2" xfId="7823"/>
    <cellStyle name="Normal 42 2 5 3" xfId="7824"/>
    <cellStyle name="Normal 42 2 5 4" xfId="7825"/>
    <cellStyle name="Normal 42 2 5 5" xfId="7826"/>
    <cellStyle name="Normal 42 2 5 6" xfId="7827"/>
    <cellStyle name="Normal 42 2 5 7" xfId="7828"/>
    <cellStyle name="Normal 42 2 5 8" xfId="7829"/>
    <cellStyle name="Normal 42 2 5 9" xfId="7830"/>
    <cellStyle name="Normal 42 2 50" xfId="7831"/>
    <cellStyle name="Normal 42 2 50 2" xfId="7832"/>
    <cellStyle name="Normal 42 2 51" xfId="7833"/>
    <cellStyle name="Normal 42 2 51 2" xfId="7834"/>
    <cellStyle name="Normal 42 2 52" xfId="7835"/>
    <cellStyle name="Normal 42 2 52 2" xfId="7836"/>
    <cellStyle name="Normal 42 2 53" xfId="7837"/>
    <cellStyle name="Normal 42 2 53 2" xfId="7838"/>
    <cellStyle name="Normal 42 2 54" xfId="7839"/>
    <cellStyle name="Normal 42 2 54 2" xfId="7840"/>
    <cellStyle name="Normal 42 2 55" xfId="7841"/>
    <cellStyle name="Normal 42 2 55 2" xfId="7842"/>
    <cellStyle name="Normal 42 2 56" xfId="7843"/>
    <cellStyle name="Normal 42 2 56 2" xfId="7844"/>
    <cellStyle name="Normal 42 2 57" xfId="7845"/>
    <cellStyle name="Normal 42 2 57 2" xfId="7846"/>
    <cellStyle name="Normal 42 2 58" xfId="7847"/>
    <cellStyle name="Normal 42 2 59" xfId="7848"/>
    <cellStyle name="Normal 42 2 6" xfId="7849"/>
    <cellStyle name="Normal 42 2 6 10" xfId="7850"/>
    <cellStyle name="Normal 42 2 6 11" xfId="7851"/>
    <cellStyle name="Normal 42 2 6 12" xfId="7852"/>
    <cellStyle name="Normal 42 2 6 13" xfId="7853"/>
    <cellStyle name="Normal 42 2 6 14" xfId="7854"/>
    <cellStyle name="Normal 42 2 6 15" xfId="7855"/>
    <cellStyle name="Normal 42 2 6 16" xfId="7856"/>
    <cellStyle name="Normal 42 2 6 17" xfId="7857"/>
    <cellStyle name="Normal 42 2 6 18" xfId="7858"/>
    <cellStyle name="Normal 42 2 6 19" xfId="7859"/>
    <cellStyle name="Normal 42 2 6 2" xfId="7860"/>
    <cellStyle name="Normal 42 2 6 3" xfId="7861"/>
    <cellStyle name="Normal 42 2 6 4" xfId="7862"/>
    <cellStyle name="Normal 42 2 6 5" xfId="7863"/>
    <cellStyle name="Normal 42 2 6 6" xfId="7864"/>
    <cellStyle name="Normal 42 2 6 7" xfId="7865"/>
    <cellStyle name="Normal 42 2 6 8" xfId="7866"/>
    <cellStyle name="Normal 42 2 6 9" xfId="7867"/>
    <cellStyle name="Normal 42 2 60" xfId="7868"/>
    <cellStyle name="Normal 42 2 61" xfId="7869"/>
    <cellStyle name="Normal 42 2 62" xfId="7870"/>
    <cellStyle name="Normal 42 2 63" xfId="7871"/>
    <cellStyle name="Normal 42 2 64" xfId="7872"/>
    <cellStyle name="Normal 42 2 65" xfId="7873"/>
    <cellStyle name="Normal 42 2 7" xfId="7874"/>
    <cellStyle name="Normal 42 2 7 10" xfId="7875"/>
    <cellStyle name="Normal 42 2 7 11" xfId="7876"/>
    <cellStyle name="Normal 42 2 7 12" xfId="7877"/>
    <cellStyle name="Normal 42 2 7 13" xfId="7878"/>
    <cellStyle name="Normal 42 2 7 14" xfId="7879"/>
    <cellStyle name="Normal 42 2 7 15" xfId="7880"/>
    <cellStyle name="Normal 42 2 7 16" xfId="7881"/>
    <cellStyle name="Normal 42 2 7 17" xfId="7882"/>
    <cellStyle name="Normal 42 2 7 18" xfId="7883"/>
    <cellStyle name="Normal 42 2 7 19" xfId="7884"/>
    <cellStyle name="Normal 42 2 7 2" xfId="7885"/>
    <cellStyle name="Normal 42 2 7 3" xfId="7886"/>
    <cellStyle name="Normal 42 2 7 4" xfId="7887"/>
    <cellStyle name="Normal 42 2 7 5" xfId="7888"/>
    <cellStyle name="Normal 42 2 7 6" xfId="7889"/>
    <cellStyle name="Normal 42 2 7 7" xfId="7890"/>
    <cellStyle name="Normal 42 2 7 8" xfId="7891"/>
    <cellStyle name="Normal 42 2 7 9" xfId="7892"/>
    <cellStyle name="Normal 42 2 8" xfId="7893"/>
    <cellStyle name="Normal 42 2 8 10" xfId="7894"/>
    <cellStyle name="Normal 42 2 8 11" xfId="7895"/>
    <cellStyle name="Normal 42 2 8 12" xfId="7896"/>
    <cellStyle name="Normal 42 2 8 13" xfId="7897"/>
    <cellStyle name="Normal 42 2 8 14" xfId="7898"/>
    <cellStyle name="Normal 42 2 8 15" xfId="7899"/>
    <cellStyle name="Normal 42 2 8 16" xfId="7900"/>
    <cellStyle name="Normal 42 2 8 17" xfId="7901"/>
    <cellStyle name="Normal 42 2 8 18" xfId="7902"/>
    <cellStyle name="Normal 42 2 8 19" xfId="7903"/>
    <cellStyle name="Normal 42 2 8 2" xfId="7904"/>
    <cellStyle name="Normal 42 2 8 3" xfId="7905"/>
    <cellStyle name="Normal 42 2 8 4" xfId="7906"/>
    <cellStyle name="Normal 42 2 8 5" xfId="7907"/>
    <cellStyle name="Normal 42 2 8 6" xfId="7908"/>
    <cellStyle name="Normal 42 2 8 7" xfId="7909"/>
    <cellStyle name="Normal 42 2 8 8" xfId="7910"/>
    <cellStyle name="Normal 42 2 8 9" xfId="7911"/>
    <cellStyle name="Normal 42 2 9" xfId="7912"/>
    <cellStyle name="Normal 42 2 9 10" xfId="7913"/>
    <cellStyle name="Normal 42 2 9 11" xfId="7914"/>
    <cellStyle name="Normal 42 2 9 12" xfId="7915"/>
    <cellStyle name="Normal 42 2 9 13" xfId="7916"/>
    <cellStyle name="Normal 42 2 9 14" xfId="7917"/>
    <cellStyle name="Normal 42 2 9 15" xfId="7918"/>
    <cellStyle name="Normal 42 2 9 16" xfId="7919"/>
    <cellStyle name="Normal 42 2 9 17" xfId="7920"/>
    <cellStyle name="Normal 42 2 9 18" xfId="7921"/>
    <cellStyle name="Normal 42 2 9 19" xfId="7922"/>
    <cellStyle name="Normal 42 2 9 2" xfId="7923"/>
    <cellStyle name="Normal 42 2 9 3" xfId="7924"/>
    <cellStyle name="Normal 42 2 9 4" xfId="7925"/>
    <cellStyle name="Normal 42 2 9 5" xfId="7926"/>
    <cellStyle name="Normal 42 2 9 6" xfId="7927"/>
    <cellStyle name="Normal 42 2 9 7" xfId="7928"/>
    <cellStyle name="Normal 42 2 9 8" xfId="7929"/>
    <cellStyle name="Normal 42 2 9 9" xfId="7930"/>
    <cellStyle name="Normal 42 20" xfId="7931"/>
    <cellStyle name="Normal 42 21" xfId="7932"/>
    <cellStyle name="Normal 42 22" xfId="7933"/>
    <cellStyle name="Normal 42 23" xfId="7934"/>
    <cellStyle name="Normal 42 24" xfId="7935"/>
    <cellStyle name="Normal 42 25" xfId="7936"/>
    <cellStyle name="Normal 42 25 2" xfId="7937"/>
    <cellStyle name="Normal 42 25 2 2" xfId="7938"/>
    <cellStyle name="Normal 42 25 3" xfId="7939"/>
    <cellStyle name="Normal 42 25 4" xfId="7940"/>
    <cellStyle name="Normal 42 25 5" xfId="7941"/>
    <cellStyle name="Normal 42 26" xfId="7942"/>
    <cellStyle name="Normal 42 26 2" xfId="7943"/>
    <cellStyle name="Normal 42 27" xfId="7944"/>
    <cellStyle name="Normal 42 27 2" xfId="7945"/>
    <cellStyle name="Normal 42 28" xfId="7946"/>
    <cellStyle name="Normal 42 28 2" xfId="7947"/>
    <cellStyle name="Normal 42 29" xfId="7948"/>
    <cellStyle name="Normal 42 29 2" xfId="7949"/>
    <cellStyle name="Normal 42 3" xfId="7950"/>
    <cellStyle name="Normal 42 3 10" xfId="7951"/>
    <cellStyle name="Normal 42 3 10 10" xfId="7952"/>
    <cellStyle name="Normal 42 3 10 11" xfId="7953"/>
    <cellStyle name="Normal 42 3 10 12" xfId="7954"/>
    <cellStyle name="Normal 42 3 10 13" xfId="7955"/>
    <cellStyle name="Normal 42 3 10 14" xfId="7956"/>
    <cellStyle name="Normal 42 3 10 15" xfId="7957"/>
    <cellStyle name="Normal 42 3 10 16" xfId="7958"/>
    <cellStyle name="Normal 42 3 10 17" xfId="7959"/>
    <cellStyle name="Normal 42 3 10 18" xfId="7960"/>
    <cellStyle name="Normal 42 3 10 19" xfId="7961"/>
    <cellStyle name="Normal 42 3 10 2" xfId="7962"/>
    <cellStyle name="Normal 42 3 10 3" xfId="7963"/>
    <cellStyle name="Normal 42 3 10 4" xfId="7964"/>
    <cellStyle name="Normal 42 3 10 5" xfId="7965"/>
    <cellStyle name="Normal 42 3 10 6" xfId="7966"/>
    <cellStyle name="Normal 42 3 10 7" xfId="7967"/>
    <cellStyle name="Normal 42 3 10 8" xfId="7968"/>
    <cellStyle name="Normal 42 3 10 9" xfId="7969"/>
    <cellStyle name="Normal 42 3 11" xfId="7970"/>
    <cellStyle name="Normal 42 3 11 10" xfId="7971"/>
    <cellStyle name="Normal 42 3 11 11" xfId="7972"/>
    <cellStyle name="Normal 42 3 11 12" xfId="7973"/>
    <cellStyle name="Normal 42 3 11 13" xfId="7974"/>
    <cellStyle name="Normal 42 3 11 14" xfId="7975"/>
    <cellStyle name="Normal 42 3 11 15" xfId="7976"/>
    <cellStyle name="Normal 42 3 11 16" xfId="7977"/>
    <cellStyle name="Normal 42 3 11 17" xfId="7978"/>
    <cellStyle name="Normal 42 3 11 18" xfId="7979"/>
    <cellStyle name="Normal 42 3 11 19" xfId="7980"/>
    <cellStyle name="Normal 42 3 11 2" xfId="7981"/>
    <cellStyle name="Normal 42 3 11 3" xfId="7982"/>
    <cellStyle name="Normal 42 3 11 4" xfId="7983"/>
    <cellStyle name="Normal 42 3 11 5" xfId="7984"/>
    <cellStyle name="Normal 42 3 11 6" xfId="7985"/>
    <cellStyle name="Normal 42 3 11 7" xfId="7986"/>
    <cellStyle name="Normal 42 3 11 8" xfId="7987"/>
    <cellStyle name="Normal 42 3 11 9" xfId="7988"/>
    <cellStyle name="Normal 42 3 12" xfId="7989"/>
    <cellStyle name="Normal 42 3 12 10" xfId="7990"/>
    <cellStyle name="Normal 42 3 12 11" xfId="7991"/>
    <cellStyle name="Normal 42 3 12 12" xfId="7992"/>
    <cellStyle name="Normal 42 3 12 13" xfId="7993"/>
    <cellStyle name="Normal 42 3 12 14" xfId="7994"/>
    <cellStyle name="Normal 42 3 12 15" xfId="7995"/>
    <cellStyle name="Normal 42 3 12 16" xfId="7996"/>
    <cellStyle name="Normal 42 3 12 17" xfId="7997"/>
    <cellStyle name="Normal 42 3 12 18" xfId="7998"/>
    <cellStyle name="Normal 42 3 12 19" xfId="7999"/>
    <cellStyle name="Normal 42 3 12 2" xfId="8000"/>
    <cellStyle name="Normal 42 3 12 3" xfId="8001"/>
    <cellStyle name="Normal 42 3 12 4" xfId="8002"/>
    <cellStyle name="Normal 42 3 12 5" xfId="8003"/>
    <cellStyle name="Normal 42 3 12 6" xfId="8004"/>
    <cellStyle name="Normal 42 3 12 7" xfId="8005"/>
    <cellStyle name="Normal 42 3 12 8" xfId="8006"/>
    <cellStyle name="Normal 42 3 12 9" xfId="8007"/>
    <cellStyle name="Normal 42 3 13" xfId="8008"/>
    <cellStyle name="Normal 42 3 14" xfId="8009"/>
    <cellStyle name="Normal 42 3 15" xfId="8010"/>
    <cellStyle name="Normal 42 3 16" xfId="8011"/>
    <cellStyle name="Normal 42 3 17" xfId="8012"/>
    <cellStyle name="Normal 42 3 18" xfId="8013"/>
    <cellStyle name="Normal 42 3 19" xfId="8014"/>
    <cellStyle name="Normal 42 3 2" xfId="8015"/>
    <cellStyle name="Normal 42 3 2 10" xfId="8016"/>
    <cellStyle name="Normal 42 3 2 10 10" xfId="8017"/>
    <cellStyle name="Normal 42 3 2 10 11" xfId="8018"/>
    <cellStyle name="Normal 42 3 2 10 2" xfId="8019"/>
    <cellStyle name="Normal 42 3 2 10 3" xfId="8020"/>
    <cellStyle name="Normal 42 3 2 10 4" xfId="8021"/>
    <cellStyle name="Normal 42 3 2 10 5" xfId="8022"/>
    <cellStyle name="Normal 42 3 2 10 6" xfId="8023"/>
    <cellStyle name="Normal 42 3 2 10 7" xfId="8024"/>
    <cellStyle name="Normal 42 3 2 10 8" xfId="8025"/>
    <cellStyle name="Normal 42 3 2 10 9" xfId="8026"/>
    <cellStyle name="Normal 42 3 2 11" xfId="8027"/>
    <cellStyle name="Normal 42 3 2 11 10" xfId="8028"/>
    <cellStyle name="Normal 42 3 2 11 11" xfId="8029"/>
    <cellStyle name="Normal 42 3 2 11 2" xfId="8030"/>
    <cellStyle name="Normal 42 3 2 11 3" xfId="8031"/>
    <cellStyle name="Normal 42 3 2 11 4" xfId="8032"/>
    <cellStyle name="Normal 42 3 2 11 5" xfId="8033"/>
    <cellStyle name="Normal 42 3 2 11 6" xfId="8034"/>
    <cellStyle name="Normal 42 3 2 11 7" xfId="8035"/>
    <cellStyle name="Normal 42 3 2 11 8" xfId="8036"/>
    <cellStyle name="Normal 42 3 2 11 9" xfId="8037"/>
    <cellStyle name="Normal 42 3 2 12" xfId="8038"/>
    <cellStyle name="Normal 42 3 2 12 10" xfId="8039"/>
    <cellStyle name="Normal 42 3 2 12 11" xfId="8040"/>
    <cellStyle name="Normal 42 3 2 12 2" xfId="8041"/>
    <cellStyle name="Normal 42 3 2 12 3" xfId="8042"/>
    <cellStyle name="Normal 42 3 2 12 4" xfId="8043"/>
    <cellStyle name="Normal 42 3 2 12 5" xfId="8044"/>
    <cellStyle name="Normal 42 3 2 12 6" xfId="8045"/>
    <cellStyle name="Normal 42 3 2 12 7" xfId="8046"/>
    <cellStyle name="Normal 42 3 2 12 8" xfId="8047"/>
    <cellStyle name="Normal 42 3 2 12 9" xfId="8048"/>
    <cellStyle name="Normal 42 3 2 13" xfId="8049"/>
    <cellStyle name="Normal 42 3 2 13 10" xfId="8050"/>
    <cellStyle name="Normal 42 3 2 13 11" xfId="8051"/>
    <cellStyle name="Normal 42 3 2 13 2" xfId="8052"/>
    <cellStyle name="Normal 42 3 2 13 3" xfId="8053"/>
    <cellStyle name="Normal 42 3 2 13 4" xfId="8054"/>
    <cellStyle name="Normal 42 3 2 13 5" xfId="8055"/>
    <cellStyle name="Normal 42 3 2 13 6" xfId="8056"/>
    <cellStyle name="Normal 42 3 2 13 7" xfId="8057"/>
    <cellStyle name="Normal 42 3 2 13 8" xfId="8058"/>
    <cellStyle name="Normal 42 3 2 13 9" xfId="8059"/>
    <cellStyle name="Normal 42 3 2 14" xfId="8060"/>
    <cellStyle name="Normal 42 3 2 14 10" xfId="8061"/>
    <cellStyle name="Normal 42 3 2 14 11" xfId="8062"/>
    <cellStyle name="Normal 42 3 2 14 2" xfId="8063"/>
    <cellStyle name="Normal 42 3 2 14 3" xfId="8064"/>
    <cellStyle name="Normal 42 3 2 14 4" xfId="8065"/>
    <cellStyle name="Normal 42 3 2 14 5" xfId="8066"/>
    <cellStyle name="Normal 42 3 2 14 6" xfId="8067"/>
    <cellStyle name="Normal 42 3 2 14 7" xfId="8068"/>
    <cellStyle name="Normal 42 3 2 14 8" xfId="8069"/>
    <cellStyle name="Normal 42 3 2 14 9" xfId="8070"/>
    <cellStyle name="Normal 42 3 2 15" xfId="8071"/>
    <cellStyle name="Normal 42 3 2 15 2" xfId="8072"/>
    <cellStyle name="Normal 42 3 2 15 3" xfId="8073"/>
    <cellStyle name="Normal 42 3 2 15 4" xfId="8074"/>
    <cellStyle name="Normal 42 3 2 15 5" xfId="8075"/>
    <cellStyle name="Normal 42 3 2 16" xfId="8076"/>
    <cellStyle name="Normal 42 3 2 16 2" xfId="8077"/>
    <cellStyle name="Normal 42 3 2 16 3" xfId="8078"/>
    <cellStyle name="Normal 42 3 2 16 4" xfId="8079"/>
    <cellStyle name="Normal 42 3 2 16 5" xfId="8080"/>
    <cellStyle name="Normal 42 3 2 17" xfId="8081"/>
    <cellStyle name="Normal 42 3 2 17 2" xfId="8082"/>
    <cellStyle name="Normal 42 3 2 17 3" xfId="8083"/>
    <cellStyle name="Normal 42 3 2 17 4" xfId="8084"/>
    <cellStyle name="Normal 42 3 2 17 5" xfId="8085"/>
    <cellStyle name="Normal 42 3 2 18" xfId="8086"/>
    <cellStyle name="Normal 42 3 2 18 2" xfId="8087"/>
    <cellStyle name="Normal 42 3 2 18 3" xfId="8088"/>
    <cellStyle name="Normal 42 3 2 18 4" xfId="8089"/>
    <cellStyle name="Normal 42 3 2 18 5" xfId="8090"/>
    <cellStyle name="Normal 42 3 2 19" xfId="8091"/>
    <cellStyle name="Normal 42 3 2 19 2" xfId="8092"/>
    <cellStyle name="Normal 42 3 2 19 3" xfId="8093"/>
    <cellStyle name="Normal 42 3 2 19 4" xfId="8094"/>
    <cellStyle name="Normal 42 3 2 19 5" xfId="8095"/>
    <cellStyle name="Normal 42 3 2 2" xfId="8096"/>
    <cellStyle name="Normal 42 3 2 2 10" xfId="8097"/>
    <cellStyle name="Normal 42 3 2 2 11" xfId="8098"/>
    <cellStyle name="Normal 42 3 2 2 2" xfId="8099"/>
    <cellStyle name="Normal 42 3 2 2 3" xfId="8100"/>
    <cellStyle name="Normal 42 3 2 2 4" xfId="8101"/>
    <cellStyle name="Normal 42 3 2 2 5" xfId="8102"/>
    <cellStyle name="Normal 42 3 2 2 6" xfId="8103"/>
    <cellStyle name="Normal 42 3 2 2 7" xfId="8104"/>
    <cellStyle name="Normal 42 3 2 2 8" xfId="8105"/>
    <cellStyle name="Normal 42 3 2 2 9" xfId="8106"/>
    <cellStyle name="Normal 42 3 2 20" xfId="8107"/>
    <cellStyle name="Normal 42 3 2 20 2" xfId="8108"/>
    <cellStyle name="Normal 42 3 2 20 3" xfId="8109"/>
    <cellStyle name="Normal 42 3 2 20 4" xfId="8110"/>
    <cellStyle name="Normal 42 3 2 20 5" xfId="8111"/>
    <cellStyle name="Normal 42 3 2 21" xfId="8112"/>
    <cellStyle name="Normal 42 3 2 21 2" xfId="8113"/>
    <cellStyle name="Normal 42 3 2 21 3" xfId="8114"/>
    <cellStyle name="Normal 42 3 2 21 4" xfId="8115"/>
    <cellStyle name="Normal 42 3 2 21 5" xfId="8116"/>
    <cellStyle name="Normal 42 3 2 22" xfId="8117"/>
    <cellStyle name="Normal 42 3 2 22 2" xfId="8118"/>
    <cellStyle name="Normal 42 3 2 22 3" xfId="8119"/>
    <cellStyle name="Normal 42 3 2 22 4" xfId="8120"/>
    <cellStyle name="Normal 42 3 2 22 5" xfId="8121"/>
    <cellStyle name="Normal 42 3 2 23" xfId="8122"/>
    <cellStyle name="Normal 42 3 2 23 2" xfId="8123"/>
    <cellStyle name="Normal 42 3 2 23 3" xfId="8124"/>
    <cellStyle name="Normal 42 3 2 23 4" xfId="8125"/>
    <cellStyle name="Normal 42 3 2 23 5" xfId="8126"/>
    <cellStyle name="Normal 42 3 2 24" xfId="8127"/>
    <cellStyle name="Normal 42 3 2 24 2" xfId="8128"/>
    <cellStyle name="Normal 42 3 2 24 3" xfId="8129"/>
    <cellStyle name="Normal 42 3 2 24 4" xfId="8130"/>
    <cellStyle name="Normal 42 3 2 24 5" xfId="8131"/>
    <cellStyle name="Normal 42 3 2 25" xfId="8132"/>
    <cellStyle name="Normal 42 3 2 25 2" xfId="8133"/>
    <cellStyle name="Normal 42 3 2 25 3" xfId="8134"/>
    <cellStyle name="Normal 42 3 2 25 4" xfId="8135"/>
    <cellStyle name="Normal 42 3 2 25 5" xfId="8136"/>
    <cellStyle name="Normal 42 3 2 26" xfId="8137"/>
    <cellStyle name="Normal 42 3 2 26 2" xfId="8138"/>
    <cellStyle name="Normal 42 3 2 26 3" xfId="8139"/>
    <cellStyle name="Normal 42 3 2 26 4" xfId="8140"/>
    <cellStyle name="Normal 42 3 2 26 5" xfId="8141"/>
    <cellStyle name="Normal 42 3 2 27" xfId="8142"/>
    <cellStyle name="Normal 42 3 2 27 2" xfId="8143"/>
    <cellStyle name="Normal 42 3 2 27 3" xfId="8144"/>
    <cellStyle name="Normal 42 3 2 27 4" xfId="8145"/>
    <cellStyle name="Normal 42 3 2 27 5" xfId="8146"/>
    <cellStyle name="Normal 42 3 2 28" xfId="8147"/>
    <cellStyle name="Normal 42 3 2 28 2" xfId="8148"/>
    <cellStyle name="Normal 42 3 2 28 3" xfId="8149"/>
    <cellStyle name="Normal 42 3 2 28 4" xfId="8150"/>
    <cellStyle name="Normal 42 3 2 28 5" xfId="8151"/>
    <cellStyle name="Normal 42 3 2 29" xfId="8152"/>
    <cellStyle name="Normal 42 3 2 29 2" xfId="8153"/>
    <cellStyle name="Normal 42 3 2 29 3" xfId="8154"/>
    <cellStyle name="Normal 42 3 2 29 4" xfId="8155"/>
    <cellStyle name="Normal 42 3 2 29 5" xfId="8156"/>
    <cellStyle name="Normal 42 3 2 3" xfId="8157"/>
    <cellStyle name="Normal 42 3 2 3 10" xfId="8158"/>
    <cellStyle name="Normal 42 3 2 3 11" xfId="8159"/>
    <cellStyle name="Normal 42 3 2 3 2" xfId="8160"/>
    <cellStyle name="Normal 42 3 2 3 3" xfId="8161"/>
    <cellStyle name="Normal 42 3 2 3 4" xfId="8162"/>
    <cellStyle name="Normal 42 3 2 3 5" xfId="8163"/>
    <cellStyle name="Normal 42 3 2 3 6" xfId="8164"/>
    <cellStyle name="Normal 42 3 2 3 7" xfId="8165"/>
    <cellStyle name="Normal 42 3 2 3 8" xfId="8166"/>
    <cellStyle name="Normal 42 3 2 3 9" xfId="8167"/>
    <cellStyle name="Normal 42 3 2 30" xfId="8168"/>
    <cellStyle name="Normal 42 3 2 30 2" xfId="8169"/>
    <cellStyle name="Normal 42 3 2 30 3" xfId="8170"/>
    <cellStyle name="Normal 42 3 2 30 4" xfId="8171"/>
    <cellStyle name="Normal 42 3 2 30 5" xfId="8172"/>
    <cellStyle name="Normal 42 3 2 31" xfId="8173"/>
    <cellStyle name="Normal 42 3 2 31 2" xfId="8174"/>
    <cellStyle name="Normal 42 3 2 31 3" xfId="8175"/>
    <cellStyle name="Normal 42 3 2 31 4" xfId="8176"/>
    <cellStyle name="Normal 42 3 2 31 5" xfId="8177"/>
    <cellStyle name="Normal 42 3 2 32" xfId="8178"/>
    <cellStyle name="Normal 42 3 2 32 2" xfId="8179"/>
    <cellStyle name="Normal 42 3 2 32 3" xfId="8180"/>
    <cellStyle name="Normal 42 3 2 32 4" xfId="8181"/>
    <cellStyle name="Normal 42 3 2 32 5" xfId="8182"/>
    <cellStyle name="Normal 42 3 2 33" xfId="8183"/>
    <cellStyle name="Normal 42 3 2 33 2" xfId="8184"/>
    <cellStyle name="Normal 42 3 2 33 3" xfId="8185"/>
    <cellStyle name="Normal 42 3 2 33 4" xfId="8186"/>
    <cellStyle name="Normal 42 3 2 33 5" xfId="8187"/>
    <cellStyle name="Normal 42 3 2 34" xfId="8188"/>
    <cellStyle name="Normal 42 3 2 34 2" xfId="8189"/>
    <cellStyle name="Normal 42 3 2 34 3" xfId="8190"/>
    <cellStyle name="Normal 42 3 2 34 4" xfId="8191"/>
    <cellStyle name="Normal 42 3 2 34 5" xfId="8192"/>
    <cellStyle name="Normal 42 3 2 35" xfId="8193"/>
    <cellStyle name="Normal 42 3 2 35 2" xfId="8194"/>
    <cellStyle name="Normal 42 3 2 35 3" xfId="8195"/>
    <cellStyle name="Normal 42 3 2 35 4" xfId="8196"/>
    <cellStyle name="Normal 42 3 2 35 5" xfId="8197"/>
    <cellStyle name="Normal 42 3 2 36" xfId="8198"/>
    <cellStyle name="Normal 42 3 2 36 2" xfId="8199"/>
    <cellStyle name="Normal 42 3 2 36 3" xfId="8200"/>
    <cellStyle name="Normal 42 3 2 36 4" xfId="8201"/>
    <cellStyle name="Normal 42 3 2 36 5" xfId="8202"/>
    <cellStyle name="Normal 42 3 2 37" xfId="8203"/>
    <cellStyle name="Normal 42 3 2 37 2" xfId="8204"/>
    <cellStyle name="Normal 42 3 2 37 3" xfId="8205"/>
    <cellStyle name="Normal 42 3 2 37 4" xfId="8206"/>
    <cellStyle name="Normal 42 3 2 38" xfId="8207"/>
    <cellStyle name="Normal 42 3 2 39" xfId="8208"/>
    <cellStyle name="Normal 42 3 2 4" xfId="8209"/>
    <cellStyle name="Normal 42 3 2 4 10" xfId="8210"/>
    <cellStyle name="Normal 42 3 2 4 11" xfId="8211"/>
    <cellStyle name="Normal 42 3 2 4 2" xfId="8212"/>
    <cellStyle name="Normal 42 3 2 4 3" xfId="8213"/>
    <cellStyle name="Normal 42 3 2 4 4" xfId="8214"/>
    <cellStyle name="Normal 42 3 2 4 5" xfId="8215"/>
    <cellStyle name="Normal 42 3 2 4 6" xfId="8216"/>
    <cellStyle name="Normal 42 3 2 4 7" xfId="8217"/>
    <cellStyle name="Normal 42 3 2 4 8" xfId="8218"/>
    <cellStyle name="Normal 42 3 2 4 9" xfId="8219"/>
    <cellStyle name="Normal 42 3 2 40" xfId="8220"/>
    <cellStyle name="Normal 42 3 2 41" xfId="8221"/>
    <cellStyle name="Normal 42 3 2 42" xfId="8222"/>
    <cellStyle name="Normal 42 3 2 43" xfId="8223"/>
    <cellStyle name="Normal 42 3 2 44" xfId="8224"/>
    <cellStyle name="Normal 42 3 2 45" xfId="8225"/>
    <cellStyle name="Normal 42 3 2 46" xfId="8226"/>
    <cellStyle name="Normal 42 3 2 47" xfId="8227"/>
    <cellStyle name="Normal 42 3 2 48" xfId="8228"/>
    <cellStyle name="Normal 42 3 2 5" xfId="8229"/>
    <cellStyle name="Normal 42 3 2 5 10" xfId="8230"/>
    <cellStyle name="Normal 42 3 2 5 11" xfId="8231"/>
    <cellStyle name="Normal 42 3 2 5 2" xfId="8232"/>
    <cellStyle name="Normal 42 3 2 5 3" xfId="8233"/>
    <cellStyle name="Normal 42 3 2 5 4" xfId="8234"/>
    <cellStyle name="Normal 42 3 2 5 5" xfId="8235"/>
    <cellStyle name="Normal 42 3 2 5 6" xfId="8236"/>
    <cellStyle name="Normal 42 3 2 5 7" xfId="8237"/>
    <cellStyle name="Normal 42 3 2 5 8" xfId="8238"/>
    <cellStyle name="Normal 42 3 2 5 9" xfId="8239"/>
    <cellStyle name="Normal 42 3 2 6" xfId="8240"/>
    <cellStyle name="Normal 42 3 2 6 10" xfId="8241"/>
    <cellStyle name="Normal 42 3 2 6 11" xfId="8242"/>
    <cellStyle name="Normal 42 3 2 6 2" xfId="8243"/>
    <cellStyle name="Normal 42 3 2 6 3" xfId="8244"/>
    <cellStyle name="Normal 42 3 2 6 4" xfId="8245"/>
    <cellStyle name="Normal 42 3 2 6 5" xfId="8246"/>
    <cellStyle name="Normal 42 3 2 6 6" xfId="8247"/>
    <cellStyle name="Normal 42 3 2 6 7" xfId="8248"/>
    <cellStyle name="Normal 42 3 2 6 8" xfId="8249"/>
    <cellStyle name="Normal 42 3 2 6 9" xfId="8250"/>
    <cellStyle name="Normal 42 3 2 7" xfId="8251"/>
    <cellStyle name="Normal 42 3 2 7 10" xfId="8252"/>
    <cellStyle name="Normal 42 3 2 7 11" xfId="8253"/>
    <cellStyle name="Normal 42 3 2 7 2" xfId="8254"/>
    <cellStyle name="Normal 42 3 2 7 3" xfId="8255"/>
    <cellStyle name="Normal 42 3 2 7 4" xfId="8256"/>
    <cellStyle name="Normal 42 3 2 7 5" xfId="8257"/>
    <cellStyle name="Normal 42 3 2 7 6" xfId="8258"/>
    <cellStyle name="Normal 42 3 2 7 7" xfId="8259"/>
    <cellStyle name="Normal 42 3 2 7 8" xfId="8260"/>
    <cellStyle name="Normal 42 3 2 7 9" xfId="8261"/>
    <cellStyle name="Normal 42 3 2 8" xfId="8262"/>
    <cellStyle name="Normal 42 3 2 8 10" xfId="8263"/>
    <cellStyle name="Normal 42 3 2 8 11" xfId="8264"/>
    <cellStyle name="Normal 42 3 2 8 2" xfId="8265"/>
    <cellStyle name="Normal 42 3 2 8 3" xfId="8266"/>
    <cellStyle name="Normal 42 3 2 8 4" xfId="8267"/>
    <cellStyle name="Normal 42 3 2 8 5" xfId="8268"/>
    <cellStyle name="Normal 42 3 2 8 6" xfId="8269"/>
    <cellStyle name="Normal 42 3 2 8 7" xfId="8270"/>
    <cellStyle name="Normal 42 3 2 8 8" xfId="8271"/>
    <cellStyle name="Normal 42 3 2 8 9" xfId="8272"/>
    <cellStyle name="Normal 42 3 2 9" xfId="8273"/>
    <cellStyle name="Normal 42 3 2 9 10" xfId="8274"/>
    <cellStyle name="Normal 42 3 2 9 11" xfId="8275"/>
    <cellStyle name="Normal 42 3 2 9 2" xfId="8276"/>
    <cellStyle name="Normal 42 3 2 9 3" xfId="8277"/>
    <cellStyle name="Normal 42 3 2 9 4" xfId="8278"/>
    <cellStyle name="Normal 42 3 2 9 5" xfId="8279"/>
    <cellStyle name="Normal 42 3 2 9 6" xfId="8280"/>
    <cellStyle name="Normal 42 3 2 9 7" xfId="8281"/>
    <cellStyle name="Normal 42 3 2 9 8" xfId="8282"/>
    <cellStyle name="Normal 42 3 2 9 9" xfId="8283"/>
    <cellStyle name="Normal 42 3 20" xfId="8284"/>
    <cellStyle name="Normal 42 3 21" xfId="8285"/>
    <cellStyle name="Normal 42 3 22" xfId="8286"/>
    <cellStyle name="Normal 42 3 23" xfId="8287"/>
    <cellStyle name="Normal 42 3 24" xfId="8288"/>
    <cellStyle name="Normal 42 3 25" xfId="8289"/>
    <cellStyle name="Normal 42 3 26" xfId="8290"/>
    <cellStyle name="Normal 42 3 27" xfId="8291"/>
    <cellStyle name="Normal 42 3 28" xfId="8292"/>
    <cellStyle name="Normal 42 3 29" xfId="8293"/>
    <cellStyle name="Normal 42 3 3" xfId="8294"/>
    <cellStyle name="Normal 42 3 3 10" xfId="8295"/>
    <cellStyle name="Normal 42 3 3 11" xfId="8296"/>
    <cellStyle name="Normal 42 3 3 12" xfId="8297"/>
    <cellStyle name="Normal 42 3 3 13" xfId="8298"/>
    <cellStyle name="Normal 42 3 3 14" xfId="8299"/>
    <cellStyle name="Normal 42 3 3 15" xfId="8300"/>
    <cellStyle name="Normal 42 3 3 16" xfId="8301"/>
    <cellStyle name="Normal 42 3 3 17" xfId="8302"/>
    <cellStyle name="Normal 42 3 3 18" xfId="8303"/>
    <cellStyle name="Normal 42 3 3 19" xfId="8304"/>
    <cellStyle name="Normal 42 3 3 2" xfId="8305"/>
    <cellStyle name="Normal 42 3 3 3" xfId="8306"/>
    <cellStyle name="Normal 42 3 3 4" xfId="8307"/>
    <cellStyle name="Normal 42 3 3 5" xfId="8308"/>
    <cellStyle name="Normal 42 3 3 6" xfId="8309"/>
    <cellStyle name="Normal 42 3 3 7" xfId="8310"/>
    <cellStyle name="Normal 42 3 3 8" xfId="8311"/>
    <cellStyle name="Normal 42 3 3 9" xfId="8312"/>
    <cellStyle name="Normal 42 3 30" xfId="8313"/>
    <cellStyle name="Normal 42 3 31" xfId="8314"/>
    <cellStyle name="Normal 42 3 32" xfId="8315"/>
    <cellStyle name="Normal 42 3 33" xfId="8316"/>
    <cellStyle name="Normal 42 3 34" xfId="8317"/>
    <cellStyle name="Normal 42 3 35" xfId="8318"/>
    <cellStyle name="Normal 42 3 36" xfId="8319"/>
    <cellStyle name="Normal 42 3 37" xfId="8320"/>
    <cellStyle name="Normal 42 3 38" xfId="8321"/>
    <cellStyle name="Normal 42 3 39" xfId="8322"/>
    <cellStyle name="Normal 42 3 4" xfId="8323"/>
    <cellStyle name="Normal 42 3 4 10" xfId="8324"/>
    <cellStyle name="Normal 42 3 4 11" xfId="8325"/>
    <cellStyle name="Normal 42 3 4 12" xfId="8326"/>
    <cellStyle name="Normal 42 3 4 13" xfId="8327"/>
    <cellStyle name="Normal 42 3 4 14" xfId="8328"/>
    <cellStyle name="Normal 42 3 4 15" xfId="8329"/>
    <cellStyle name="Normal 42 3 4 16" xfId="8330"/>
    <cellStyle name="Normal 42 3 4 17" xfId="8331"/>
    <cellStyle name="Normal 42 3 4 18" xfId="8332"/>
    <cellStyle name="Normal 42 3 4 19" xfId="8333"/>
    <cellStyle name="Normal 42 3 4 2" xfId="8334"/>
    <cellStyle name="Normal 42 3 4 3" xfId="8335"/>
    <cellStyle name="Normal 42 3 4 4" xfId="8336"/>
    <cellStyle name="Normal 42 3 4 5" xfId="8337"/>
    <cellStyle name="Normal 42 3 4 6" xfId="8338"/>
    <cellStyle name="Normal 42 3 4 7" xfId="8339"/>
    <cellStyle name="Normal 42 3 4 8" xfId="8340"/>
    <cellStyle name="Normal 42 3 4 9" xfId="8341"/>
    <cellStyle name="Normal 42 3 40" xfId="8342"/>
    <cellStyle name="Normal 42 3 41" xfId="8343"/>
    <cellStyle name="Normal 42 3 42" xfId="8344"/>
    <cellStyle name="Normal 42 3 43" xfId="8345"/>
    <cellStyle name="Normal 42 3 44" xfId="8346"/>
    <cellStyle name="Normal 42 3 45" xfId="8347"/>
    <cellStyle name="Normal 42 3 46" xfId="8348"/>
    <cellStyle name="Normal 42 3 47" xfId="8349"/>
    <cellStyle name="Normal 42 3 47 2" xfId="8350"/>
    <cellStyle name="Normal 42 3 47 2 2" xfId="8351"/>
    <cellStyle name="Normal 42 3 47 2 3" xfId="8352"/>
    <cellStyle name="Normal 42 3 47 2 4" xfId="8353"/>
    <cellStyle name="Normal 42 3 47 3" xfId="8354"/>
    <cellStyle name="Normal 42 3 47 4" xfId="8355"/>
    <cellStyle name="Normal 42 3 47 5" xfId="8356"/>
    <cellStyle name="Normal 42 3 48" xfId="8357"/>
    <cellStyle name="Normal 42 3 48 2" xfId="8358"/>
    <cellStyle name="Normal 42 3 48 3" xfId="8359"/>
    <cellStyle name="Normal 42 3 48 4" xfId="8360"/>
    <cellStyle name="Normal 42 3 49" xfId="8361"/>
    <cellStyle name="Normal 42 3 49 2" xfId="8362"/>
    <cellStyle name="Normal 42 3 5" xfId="8363"/>
    <cellStyle name="Normal 42 3 5 10" xfId="8364"/>
    <cellStyle name="Normal 42 3 5 11" xfId="8365"/>
    <cellStyle name="Normal 42 3 5 12" xfId="8366"/>
    <cellStyle name="Normal 42 3 5 13" xfId="8367"/>
    <cellStyle name="Normal 42 3 5 14" xfId="8368"/>
    <cellStyle name="Normal 42 3 5 15" xfId="8369"/>
    <cellStyle name="Normal 42 3 5 16" xfId="8370"/>
    <cellStyle name="Normal 42 3 5 17" xfId="8371"/>
    <cellStyle name="Normal 42 3 5 18" xfId="8372"/>
    <cellStyle name="Normal 42 3 5 19" xfId="8373"/>
    <cellStyle name="Normal 42 3 5 2" xfId="8374"/>
    <cellStyle name="Normal 42 3 5 3" xfId="8375"/>
    <cellStyle name="Normal 42 3 5 4" xfId="8376"/>
    <cellStyle name="Normal 42 3 5 5" xfId="8377"/>
    <cellStyle name="Normal 42 3 5 6" xfId="8378"/>
    <cellStyle name="Normal 42 3 5 7" xfId="8379"/>
    <cellStyle name="Normal 42 3 5 8" xfId="8380"/>
    <cellStyle name="Normal 42 3 5 9" xfId="8381"/>
    <cellStyle name="Normal 42 3 50" xfId="8382"/>
    <cellStyle name="Normal 42 3 50 2" xfId="8383"/>
    <cellStyle name="Normal 42 3 51" xfId="8384"/>
    <cellStyle name="Normal 42 3 51 2" xfId="8385"/>
    <cellStyle name="Normal 42 3 52" xfId="8386"/>
    <cellStyle name="Normal 42 3 52 2" xfId="8387"/>
    <cellStyle name="Normal 42 3 53" xfId="8388"/>
    <cellStyle name="Normal 42 3 53 2" xfId="8389"/>
    <cellStyle name="Normal 42 3 54" xfId="8390"/>
    <cellStyle name="Normal 42 3 54 2" xfId="8391"/>
    <cellStyle name="Normal 42 3 55" xfId="8392"/>
    <cellStyle name="Normal 42 3 55 2" xfId="8393"/>
    <cellStyle name="Normal 42 3 56" xfId="8394"/>
    <cellStyle name="Normal 42 3 56 2" xfId="8395"/>
    <cellStyle name="Normal 42 3 57" xfId="8396"/>
    <cellStyle name="Normal 42 3 57 2" xfId="8397"/>
    <cellStyle name="Normal 42 3 58" xfId="8398"/>
    <cellStyle name="Normal 42 3 59" xfId="8399"/>
    <cellStyle name="Normal 42 3 6" xfId="8400"/>
    <cellStyle name="Normal 42 3 6 10" xfId="8401"/>
    <cellStyle name="Normal 42 3 6 11" xfId="8402"/>
    <cellStyle name="Normal 42 3 6 12" xfId="8403"/>
    <cellStyle name="Normal 42 3 6 13" xfId="8404"/>
    <cellStyle name="Normal 42 3 6 14" xfId="8405"/>
    <cellStyle name="Normal 42 3 6 15" xfId="8406"/>
    <cellStyle name="Normal 42 3 6 16" xfId="8407"/>
    <cellStyle name="Normal 42 3 6 17" xfId="8408"/>
    <cellStyle name="Normal 42 3 6 18" xfId="8409"/>
    <cellStyle name="Normal 42 3 6 19" xfId="8410"/>
    <cellStyle name="Normal 42 3 6 2" xfId="8411"/>
    <cellStyle name="Normal 42 3 6 3" xfId="8412"/>
    <cellStyle name="Normal 42 3 6 4" xfId="8413"/>
    <cellStyle name="Normal 42 3 6 5" xfId="8414"/>
    <cellStyle name="Normal 42 3 6 6" xfId="8415"/>
    <cellStyle name="Normal 42 3 6 7" xfId="8416"/>
    <cellStyle name="Normal 42 3 6 8" xfId="8417"/>
    <cellStyle name="Normal 42 3 6 9" xfId="8418"/>
    <cellStyle name="Normal 42 3 60" xfId="8419"/>
    <cellStyle name="Normal 42 3 61" xfId="8420"/>
    <cellStyle name="Normal 42 3 62" xfId="8421"/>
    <cellStyle name="Normal 42 3 63" xfId="8422"/>
    <cellStyle name="Normal 42 3 64" xfId="8423"/>
    <cellStyle name="Normal 42 3 65" xfId="8424"/>
    <cellStyle name="Normal 42 3 7" xfId="8425"/>
    <cellStyle name="Normal 42 3 7 10" xfId="8426"/>
    <cellStyle name="Normal 42 3 7 11" xfId="8427"/>
    <cellStyle name="Normal 42 3 7 12" xfId="8428"/>
    <cellStyle name="Normal 42 3 7 13" xfId="8429"/>
    <cellStyle name="Normal 42 3 7 14" xfId="8430"/>
    <cellStyle name="Normal 42 3 7 15" xfId="8431"/>
    <cellStyle name="Normal 42 3 7 16" xfId="8432"/>
    <cellStyle name="Normal 42 3 7 17" xfId="8433"/>
    <cellStyle name="Normal 42 3 7 18" xfId="8434"/>
    <cellStyle name="Normal 42 3 7 19" xfId="8435"/>
    <cellStyle name="Normal 42 3 7 2" xfId="8436"/>
    <cellStyle name="Normal 42 3 7 3" xfId="8437"/>
    <cellStyle name="Normal 42 3 7 4" xfId="8438"/>
    <cellStyle name="Normal 42 3 7 5" xfId="8439"/>
    <cellStyle name="Normal 42 3 7 6" xfId="8440"/>
    <cellStyle name="Normal 42 3 7 7" xfId="8441"/>
    <cellStyle name="Normal 42 3 7 8" xfId="8442"/>
    <cellStyle name="Normal 42 3 7 9" xfId="8443"/>
    <cellStyle name="Normal 42 3 8" xfId="8444"/>
    <cellStyle name="Normal 42 3 8 10" xfId="8445"/>
    <cellStyle name="Normal 42 3 8 11" xfId="8446"/>
    <cellStyle name="Normal 42 3 8 12" xfId="8447"/>
    <cellStyle name="Normal 42 3 8 13" xfId="8448"/>
    <cellStyle name="Normal 42 3 8 14" xfId="8449"/>
    <cellStyle name="Normal 42 3 8 15" xfId="8450"/>
    <cellStyle name="Normal 42 3 8 16" xfId="8451"/>
    <cellStyle name="Normal 42 3 8 17" xfId="8452"/>
    <cellStyle name="Normal 42 3 8 18" xfId="8453"/>
    <cellStyle name="Normal 42 3 8 19" xfId="8454"/>
    <cellStyle name="Normal 42 3 8 2" xfId="8455"/>
    <cellStyle name="Normal 42 3 8 3" xfId="8456"/>
    <cellStyle name="Normal 42 3 8 4" xfId="8457"/>
    <cellStyle name="Normal 42 3 8 5" xfId="8458"/>
    <cellStyle name="Normal 42 3 8 6" xfId="8459"/>
    <cellStyle name="Normal 42 3 8 7" xfId="8460"/>
    <cellStyle name="Normal 42 3 8 8" xfId="8461"/>
    <cellStyle name="Normal 42 3 8 9" xfId="8462"/>
    <cellStyle name="Normal 42 3 9" xfId="8463"/>
    <cellStyle name="Normal 42 3 9 10" xfId="8464"/>
    <cellStyle name="Normal 42 3 9 11" xfId="8465"/>
    <cellStyle name="Normal 42 3 9 12" xfId="8466"/>
    <cellStyle name="Normal 42 3 9 13" xfId="8467"/>
    <cellStyle name="Normal 42 3 9 14" xfId="8468"/>
    <cellStyle name="Normal 42 3 9 15" xfId="8469"/>
    <cellStyle name="Normal 42 3 9 16" xfId="8470"/>
    <cellStyle name="Normal 42 3 9 17" xfId="8471"/>
    <cellStyle name="Normal 42 3 9 18" xfId="8472"/>
    <cellStyle name="Normal 42 3 9 19" xfId="8473"/>
    <cellStyle name="Normal 42 3 9 2" xfId="8474"/>
    <cellStyle name="Normal 42 3 9 3" xfId="8475"/>
    <cellStyle name="Normal 42 3 9 4" xfId="8476"/>
    <cellStyle name="Normal 42 3 9 5" xfId="8477"/>
    <cellStyle name="Normal 42 3 9 6" xfId="8478"/>
    <cellStyle name="Normal 42 3 9 7" xfId="8479"/>
    <cellStyle name="Normal 42 3 9 8" xfId="8480"/>
    <cellStyle name="Normal 42 3 9 9" xfId="8481"/>
    <cellStyle name="Normal 42 30" xfId="8482"/>
    <cellStyle name="Normal 42 30 2" xfId="8483"/>
    <cellStyle name="Normal 42 31" xfId="8484"/>
    <cellStyle name="Normal 42 31 2" xfId="8485"/>
    <cellStyle name="Normal 42 32" xfId="8486"/>
    <cellStyle name="Normal 42 32 2" xfId="8487"/>
    <cellStyle name="Normal 42 33" xfId="8488"/>
    <cellStyle name="Normal 42 33 2" xfId="8489"/>
    <cellStyle name="Normal 42 34" xfId="8490"/>
    <cellStyle name="Normal 42 34 10" xfId="8491"/>
    <cellStyle name="Normal 42 34 11" xfId="8492"/>
    <cellStyle name="Normal 42 34 2" xfId="8493"/>
    <cellStyle name="Normal 42 34 3" xfId="8494"/>
    <cellStyle name="Normal 42 34 4" xfId="8495"/>
    <cellStyle name="Normal 42 34 5" xfId="8496"/>
    <cellStyle name="Normal 42 34 6" xfId="8497"/>
    <cellStyle name="Normal 42 34 7" xfId="8498"/>
    <cellStyle name="Normal 42 34 8" xfId="8499"/>
    <cellStyle name="Normal 42 34 9" xfId="8500"/>
    <cellStyle name="Normal 42 35" xfId="8501"/>
    <cellStyle name="Normal 42 36" xfId="8502"/>
    <cellStyle name="Normal 42 36 2" xfId="8503"/>
    <cellStyle name="Normal 42 37" xfId="8504"/>
    <cellStyle name="Normal 42 37 2" xfId="8505"/>
    <cellStyle name="Normal 42 38" xfId="8506"/>
    <cellStyle name="Normal 42 39" xfId="8507"/>
    <cellStyle name="Normal 42 4" xfId="8508"/>
    <cellStyle name="Normal 42 4 10" xfId="8509"/>
    <cellStyle name="Normal 42 4 11" xfId="8510"/>
    <cellStyle name="Normal 42 4 12" xfId="8511"/>
    <cellStyle name="Normal 42 4 13" xfId="8512"/>
    <cellStyle name="Normal 42 4 14" xfId="8513"/>
    <cellStyle name="Normal 42 4 15" xfId="8514"/>
    <cellStyle name="Normal 42 4 16" xfId="8515"/>
    <cellStyle name="Normal 42 4 17" xfId="8516"/>
    <cellStyle name="Normal 42 4 18" xfId="8517"/>
    <cellStyle name="Normal 42 4 19" xfId="8518"/>
    <cellStyle name="Normal 42 4 2" xfId="8519"/>
    <cellStyle name="Normal 42 4 3" xfId="8520"/>
    <cellStyle name="Normal 42 4 4" xfId="8521"/>
    <cellStyle name="Normal 42 4 5" xfId="8522"/>
    <cellStyle name="Normal 42 4 6" xfId="8523"/>
    <cellStyle name="Normal 42 4 7" xfId="8524"/>
    <cellStyle name="Normal 42 4 8" xfId="8525"/>
    <cellStyle name="Normal 42 4 9" xfId="8526"/>
    <cellStyle name="Normal 42 40" xfId="8527"/>
    <cellStyle name="Normal 42 41" xfId="8528"/>
    <cellStyle name="Normal 42 5" xfId="8529"/>
    <cellStyle name="Normal 42 5 10" xfId="8530"/>
    <cellStyle name="Normal 42 5 11" xfId="8531"/>
    <cellStyle name="Normal 42 5 12" xfId="8532"/>
    <cellStyle name="Normal 42 5 13" xfId="8533"/>
    <cellStyle name="Normal 42 5 14" xfId="8534"/>
    <cellStyle name="Normal 42 5 15" xfId="8535"/>
    <cellStyle name="Normal 42 5 16" xfId="8536"/>
    <cellStyle name="Normal 42 5 17" xfId="8537"/>
    <cellStyle name="Normal 42 5 18" xfId="8538"/>
    <cellStyle name="Normal 42 5 19" xfId="8539"/>
    <cellStyle name="Normal 42 5 2" xfId="8540"/>
    <cellStyle name="Normal 42 5 2 10" xfId="8541"/>
    <cellStyle name="Normal 42 5 2 11" xfId="8542"/>
    <cellStyle name="Normal 42 5 2 12" xfId="8543"/>
    <cellStyle name="Normal 42 5 2 13" xfId="8544"/>
    <cellStyle name="Normal 42 5 2 2" xfId="8545"/>
    <cellStyle name="Normal 42 5 2 3" xfId="8546"/>
    <cellStyle name="Normal 42 5 2 4" xfId="8547"/>
    <cellStyle name="Normal 42 5 2 5" xfId="8548"/>
    <cellStyle name="Normal 42 5 2 6" xfId="8549"/>
    <cellStyle name="Normal 42 5 2 7" xfId="8550"/>
    <cellStyle name="Normal 42 5 2 8" xfId="8551"/>
    <cellStyle name="Normal 42 5 2 9" xfId="8552"/>
    <cellStyle name="Normal 42 5 20" xfId="8553"/>
    <cellStyle name="Normal 42 5 21" xfId="8554"/>
    <cellStyle name="Normal 42 5 22" xfId="8555"/>
    <cellStyle name="Normal 42 5 23" xfId="8556"/>
    <cellStyle name="Normal 42 5 24" xfId="8557"/>
    <cellStyle name="Normal 42 5 25" xfId="8558"/>
    <cellStyle name="Normal 42 5 26" xfId="8559"/>
    <cellStyle name="Normal 42 5 27" xfId="8560"/>
    <cellStyle name="Normal 42 5 28" xfId="8561"/>
    <cellStyle name="Normal 42 5 29" xfId="8562"/>
    <cellStyle name="Normal 42 5 3" xfId="8563"/>
    <cellStyle name="Normal 42 5 30" xfId="8564"/>
    <cellStyle name="Normal 42 5 31" xfId="8565"/>
    <cellStyle name="Normal 42 5 4" xfId="8566"/>
    <cellStyle name="Normal 42 5 5" xfId="8567"/>
    <cellStyle name="Normal 42 5 6" xfId="8568"/>
    <cellStyle name="Normal 42 5 7" xfId="8569"/>
    <cellStyle name="Normal 42 5 8" xfId="8570"/>
    <cellStyle name="Normal 42 5 9" xfId="8571"/>
    <cellStyle name="Normal 42 6" xfId="8572"/>
    <cellStyle name="Normal 42 6 10" xfId="8573"/>
    <cellStyle name="Normal 42 6 11" xfId="8574"/>
    <cellStyle name="Normal 42 6 12" xfId="8575"/>
    <cellStyle name="Normal 42 6 13" xfId="8576"/>
    <cellStyle name="Normal 42 6 14" xfId="8577"/>
    <cellStyle name="Normal 42 6 15" xfId="8578"/>
    <cellStyle name="Normal 42 6 16" xfId="8579"/>
    <cellStyle name="Normal 42 6 17" xfId="8580"/>
    <cellStyle name="Normal 42 6 18" xfId="8581"/>
    <cellStyle name="Normal 42 6 19" xfId="8582"/>
    <cellStyle name="Normal 42 6 2" xfId="8583"/>
    <cellStyle name="Normal 42 6 20" xfId="8584"/>
    <cellStyle name="Normal 42 6 21" xfId="8585"/>
    <cellStyle name="Normal 42 6 22" xfId="8586"/>
    <cellStyle name="Normal 42 6 23" xfId="8587"/>
    <cellStyle name="Normal 42 6 24" xfId="8588"/>
    <cellStyle name="Normal 42 6 25" xfId="8589"/>
    <cellStyle name="Normal 42 6 26" xfId="8590"/>
    <cellStyle name="Normal 42 6 27" xfId="8591"/>
    <cellStyle name="Normal 42 6 28" xfId="8592"/>
    <cellStyle name="Normal 42 6 29" xfId="8593"/>
    <cellStyle name="Normal 42 6 3" xfId="8594"/>
    <cellStyle name="Normal 42 6 30" xfId="8595"/>
    <cellStyle name="Normal 42 6 31" xfId="8596"/>
    <cellStyle name="Normal 42 6 32" xfId="8597"/>
    <cellStyle name="Normal 42 6 33" xfId="8598"/>
    <cellStyle name="Normal 42 6 34" xfId="8599"/>
    <cellStyle name="Normal 42 6 35" xfId="8600"/>
    <cellStyle name="Normal 42 6 36" xfId="8601"/>
    <cellStyle name="Normal 42 6 37" xfId="8602"/>
    <cellStyle name="Normal 42 6 38" xfId="8603"/>
    <cellStyle name="Normal 42 6 39" xfId="8604"/>
    <cellStyle name="Normal 42 6 4" xfId="8605"/>
    <cellStyle name="Normal 42 6 5" xfId="8606"/>
    <cellStyle name="Normal 42 6 6" xfId="8607"/>
    <cellStyle name="Normal 42 6 7" xfId="8608"/>
    <cellStyle name="Normal 42 6 8" xfId="8609"/>
    <cellStyle name="Normal 42 6 9" xfId="8610"/>
    <cellStyle name="Normal 42 7" xfId="8611"/>
    <cellStyle name="Normal 42 8" xfId="8612"/>
    <cellStyle name="Normal 42 9" xfId="8613"/>
    <cellStyle name="Normal 43" xfId="8614"/>
    <cellStyle name="Normal 43 10" xfId="8615"/>
    <cellStyle name="Normal 43 10 10" xfId="8616"/>
    <cellStyle name="Normal 43 10 11" xfId="8617"/>
    <cellStyle name="Normal 43 10 12" xfId="8618"/>
    <cellStyle name="Normal 43 10 13" xfId="8619"/>
    <cellStyle name="Normal 43 10 14" xfId="8620"/>
    <cellStyle name="Normal 43 10 15" xfId="8621"/>
    <cellStyle name="Normal 43 10 16" xfId="8622"/>
    <cellStyle name="Normal 43 10 17" xfId="8623"/>
    <cellStyle name="Normal 43 10 18" xfId="8624"/>
    <cellStyle name="Normal 43 10 19" xfId="8625"/>
    <cellStyle name="Normal 43 10 2" xfId="8626"/>
    <cellStyle name="Normal 43 10 3" xfId="8627"/>
    <cellStyle name="Normal 43 10 4" xfId="8628"/>
    <cellStyle name="Normal 43 10 5" xfId="8629"/>
    <cellStyle name="Normal 43 10 6" xfId="8630"/>
    <cellStyle name="Normal 43 10 7" xfId="8631"/>
    <cellStyle name="Normal 43 10 8" xfId="8632"/>
    <cellStyle name="Normal 43 10 9" xfId="8633"/>
    <cellStyle name="Normal 43 11" xfId="8634"/>
    <cellStyle name="Normal 43 11 10" xfId="8635"/>
    <cellStyle name="Normal 43 11 11" xfId="8636"/>
    <cellStyle name="Normal 43 11 12" xfId="8637"/>
    <cellStyle name="Normal 43 11 13" xfId="8638"/>
    <cellStyle name="Normal 43 11 14" xfId="8639"/>
    <cellStyle name="Normal 43 11 15" xfId="8640"/>
    <cellStyle name="Normal 43 11 16" xfId="8641"/>
    <cellStyle name="Normal 43 11 17" xfId="8642"/>
    <cellStyle name="Normal 43 11 18" xfId="8643"/>
    <cellStyle name="Normal 43 11 19" xfId="8644"/>
    <cellStyle name="Normal 43 11 2" xfId="8645"/>
    <cellStyle name="Normal 43 11 3" xfId="8646"/>
    <cellStyle name="Normal 43 11 4" xfId="8647"/>
    <cellStyle name="Normal 43 11 5" xfId="8648"/>
    <cellStyle name="Normal 43 11 6" xfId="8649"/>
    <cellStyle name="Normal 43 11 7" xfId="8650"/>
    <cellStyle name="Normal 43 11 8" xfId="8651"/>
    <cellStyle name="Normal 43 11 9" xfId="8652"/>
    <cellStyle name="Normal 43 12" xfId="8653"/>
    <cellStyle name="Normal 43 12 10" xfId="8654"/>
    <cellStyle name="Normal 43 12 11" xfId="8655"/>
    <cellStyle name="Normal 43 12 12" xfId="8656"/>
    <cellStyle name="Normal 43 12 13" xfId="8657"/>
    <cellStyle name="Normal 43 12 14" xfId="8658"/>
    <cellStyle name="Normal 43 12 15" xfId="8659"/>
    <cellStyle name="Normal 43 12 16" xfId="8660"/>
    <cellStyle name="Normal 43 12 17" xfId="8661"/>
    <cellStyle name="Normal 43 12 18" xfId="8662"/>
    <cellStyle name="Normal 43 12 19" xfId="8663"/>
    <cellStyle name="Normal 43 12 2" xfId="8664"/>
    <cellStyle name="Normal 43 12 3" xfId="8665"/>
    <cellStyle name="Normal 43 12 4" xfId="8666"/>
    <cellStyle name="Normal 43 12 5" xfId="8667"/>
    <cellStyle name="Normal 43 12 6" xfId="8668"/>
    <cellStyle name="Normal 43 12 7" xfId="8669"/>
    <cellStyle name="Normal 43 12 8" xfId="8670"/>
    <cellStyle name="Normal 43 12 9" xfId="8671"/>
    <cellStyle name="Normal 43 13" xfId="8672"/>
    <cellStyle name="Normal 43 13 10" xfId="8673"/>
    <cellStyle name="Normal 43 13 11" xfId="8674"/>
    <cellStyle name="Normal 43 13 12" xfId="8675"/>
    <cellStyle name="Normal 43 13 2" xfId="8676"/>
    <cellStyle name="Normal 43 13 2 10" xfId="8677"/>
    <cellStyle name="Normal 43 13 2 2" xfId="8678"/>
    <cellStyle name="Normal 43 13 2 3" xfId="8679"/>
    <cellStyle name="Normal 43 13 2 4" xfId="8680"/>
    <cellStyle name="Normal 43 13 2 5" xfId="8681"/>
    <cellStyle name="Normal 43 13 2 6" xfId="8682"/>
    <cellStyle name="Normal 43 13 2 7" xfId="8683"/>
    <cellStyle name="Normal 43 13 2 8" xfId="8684"/>
    <cellStyle name="Normal 43 13 2 9" xfId="8685"/>
    <cellStyle name="Normal 43 13 3" xfId="8686"/>
    <cellStyle name="Normal 43 13 4" xfId="8687"/>
    <cellStyle name="Normal 43 13 5" xfId="8688"/>
    <cellStyle name="Normal 43 13 6" xfId="8689"/>
    <cellStyle name="Normal 43 13 7" xfId="8690"/>
    <cellStyle name="Normal 43 13 8" xfId="8691"/>
    <cellStyle name="Normal 43 13 9" xfId="8692"/>
    <cellStyle name="Normal 43 14" xfId="8693"/>
    <cellStyle name="Normal 43 14 10" xfId="8694"/>
    <cellStyle name="Normal 43 14 11" xfId="8695"/>
    <cellStyle name="Normal 43 14 12" xfId="8696"/>
    <cellStyle name="Normal 43 14 2" xfId="8697"/>
    <cellStyle name="Normal 43 14 2 10" xfId="8698"/>
    <cellStyle name="Normal 43 14 2 2" xfId="8699"/>
    <cellStyle name="Normal 43 14 2 3" xfId="8700"/>
    <cellStyle name="Normal 43 14 2 4" xfId="8701"/>
    <cellStyle name="Normal 43 14 2 5" xfId="8702"/>
    <cellStyle name="Normal 43 14 2 6" xfId="8703"/>
    <cellStyle name="Normal 43 14 2 7" xfId="8704"/>
    <cellStyle name="Normal 43 14 2 8" xfId="8705"/>
    <cellStyle name="Normal 43 14 2 9" xfId="8706"/>
    <cellStyle name="Normal 43 14 3" xfId="8707"/>
    <cellStyle name="Normal 43 14 4" xfId="8708"/>
    <cellStyle name="Normal 43 14 5" xfId="8709"/>
    <cellStyle name="Normal 43 14 6" xfId="8710"/>
    <cellStyle name="Normal 43 14 7" xfId="8711"/>
    <cellStyle name="Normal 43 14 8" xfId="8712"/>
    <cellStyle name="Normal 43 14 9" xfId="8713"/>
    <cellStyle name="Normal 43 15" xfId="8714"/>
    <cellStyle name="Normal 43 15 10" xfId="8715"/>
    <cellStyle name="Normal 43 15 11" xfId="8716"/>
    <cellStyle name="Normal 43 15 12" xfId="8717"/>
    <cellStyle name="Normal 43 15 2" xfId="8718"/>
    <cellStyle name="Normal 43 15 2 10" xfId="8719"/>
    <cellStyle name="Normal 43 15 2 2" xfId="8720"/>
    <cellStyle name="Normal 43 15 2 3" xfId="8721"/>
    <cellStyle name="Normal 43 15 2 4" xfId="8722"/>
    <cellStyle name="Normal 43 15 2 5" xfId="8723"/>
    <cellStyle name="Normal 43 15 2 6" xfId="8724"/>
    <cellStyle name="Normal 43 15 2 7" xfId="8725"/>
    <cellStyle name="Normal 43 15 2 8" xfId="8726"/>
    <cellStyle name="Normal 43 15 2 9" xfId="8727"/>
    <cellStyle name="Normal 43 15 3" xfId="8728"/>
    <cellStyle name="Normal 43 15 4" xfId="8729"/>
    <cellStyle name="Normal 43 15 5" xfId="8730"/>
    <cellStyle name="Normal 43 15 6" xfId="8731"/>
    <cellStyle name="Normal 43 15 7" xfId="8732"/>
    <cellStyle name="Normal 43 15 8" xfId="8733"/>
    <cellStyle name="Normal 43 15 9" xfId="8734"/>
    <cellStyle name="Normal 43 16" xfId="8735"/>
    <cellStyle name="Normal 43 16 10" xfId="8736"/>
    <cellStyle name="Normal 43 16 11" xfId="8737"/>
    <cellStyle name="Normal 43 16 12" xfId="8738"/>
    <cellStyle name="Normal 43 16 2" xfId="8739"/>
    <cellStyle name="Normal 43 16 2 10" xfId="8740"/>
    <cellStyle name="Normal 43 16 2 2" xfId="8741"/>
    <cellStyle name="Normal 43 16 2 3" xfId="8742"/>
    <cellStyle name="Normal 43 16 2 4" xfId="8743"/>
    <cellStyle name="Normal 43 16 2 5" xfId="8744"/>
    <cellStyle name="Normal 43 16 2 6" xfId="8745"/>
    <cellStyle name="Normal 43 16 2 7" xfId="8746"/>
    <cellStyle name="Normal 43 16 2 8" xfId="8747"/>
    <cellStyle name="Normal 43 16 2 9" xfId="8748"/>
    <cellStyle name="Normal 43 16 3" xfId="8749"/>
    <cellStyle name="Normal 43 16 4" xfId="8750"/>
    <cellStyle name="Normal 43 16 5" xfId="8751"/>
    <cellStyle name="Normal 43 16 6" xfId="8752"/>
    <cellStyle name="Normal 43 16 7" xfId="8753"/>
    <cellStyle name="Normal 43 16 8" xfId="8754"/>
    <cellStyle name="Normal 43 16 9" xfId="8755"/>
    <cellStyle name="Normal 43 17" xfId="8756"/>
    <cellStyle name="Normal 43 17 10" xfId="8757"/>
    <cellStyle name="Normal 43 17 11" xfId="8758"/>
    <cellStyle name="Normal 43 17 12" xfId="8759"/>
    <cellStyle name="Normal 43 17 2" xfId="8760"/>
    <cellStyle name="Normal 43 17 2 10" xfId="8761"/>
    <cellStyle name="Normal 43 17 2 2" xfId="8762"/>
    <cellStyle name="Normal 43 17 2 3" xfId="8763"/>
    <cellStyle name="Normal 43 17 2 4" xfId="8764"/>
    <cellStyle name="Normal 43 17 2 5" xfId="8765"/>
    <cellStyle name="Normal 43 17 2 6" xfId="8766"/>
    <cellStyle name="Normal 43 17 2 7" xfId="8767"/>
    <cellStyle name="Normal 43 17 2 8" xfId="8768"/>
    <cellStyle name="Normal 43 17 2 9" xfId="8769"/>
    <cellStyle name="Normal 43 17 3" xfId="8770"/>
    <cellStyle name="Normal 43 17 4" xfId="8771"/>
    <cellStyle name="Normal 43 17 5" xfId="8772"/>
    <cellStyle name="Normal 43 17 6" xfId="8773"/>
    <cellStyle name="Normal 43 17 7" xfId="8774"/>
    <cellStyle name="Normal 43 17 8" xfId="8775"/>
    <cellStyle name="Normal 43 17 9" xfId="8776"/>
    <cellStyle name="Normal 43 18" xfId="8777"/>
    <cellStyle name="Normal 43 18 10" xfId="8778"/>
    <cellStyle name="Normal 43 18 11" xfId="8779"/>
    <cellStyle name="Normal 43 18 12" xfId="8780"/>
    <cellStyle name="Normal 43 18 2" xfId="8781"/>
    <cellStyle name="Normal 43 18 2 10" xfId="8782"/>
    <cellStyle name="Normal 43 18 2 2" xfId="8783"/>
    <cellStyle name="Normal 43 18 2 3" xfId="8784"/>
    <cellStyle name="Normal 43 18 2 4" xfId="8785"/>
    <cellStyle name="Normal 43 18 2 5" xfId="8786"/>
    <cellStyle name="Normal 43 18 2 6" xfId="8787"/>
    <cellStyle name="Normal 43 18 2 7" xfId="8788"/>
    <cellStyle name="Normal 43 18 2 8" xfId="8789"/>
    <cellStyle name="Normal 43 18 2 9" xfId="8790"/>
    <cellStyle name="Normal 43 18 3" xfId="8791"/>
    <cellStyle name="Normal 43 18 4" xfId="8792"/>
    <cellStyle name="Normal 43 18 5" xfId="8793"/>
    <cellStyle name="Normal 43 18 6" xfId="8794"/>
    <cellStyle name="Normal 43 18 7" xfId="8795"/>
    <cellStyle name="Normal 43 18 8" xfId="8796"/>
    <cellStyle name="Normal 43 18 9" xfId="8797"/>
    <cellStyle name="Normal 43 19" xfId="8798"/>
    <cellStyle name="Normal 43 19 10" xfId="8799"/>
    <cellStyle name="Normal 43 19 11" xfId="8800"/>
    <cellStyle name="Normal 43 19 12" xfId="8801"/>
    <cellStyle name="Normal 43 19 2" xfId="8802"/>
    <cellStyle name="Normal 43 19 2 10" xfId="8803"/>
    <cellStyle name="Normal 43 19 2 2" xfId="8804"/>
    <cellStyle name="Normal 43 19 2 3" xfId="8805"/>
    <cellStyle name="Normal 43 19 2 4" xfId="8806"/>
    <cellStyle name="Normal 43 19 2 5" xfId="8807"/>
    <cellStyle name="Normal 43 19 2 6" xfId="8808"/>
    <cellStyle name="Normal 43 19 2 7" xfId="8809"/>
    <cellStyle name="Normal 43 19 2 8" xfId="8810"/>
    <cellStyle name="Normal 43 19 2 9" xfId="8811"/>
    <cellStyle name="Normal 43 19 3" xfId="8812"/>
    <cellStyle name="Normal 43 19 4" xfId="8813"/>
    <cellStyle name="Normal 43 19 5" xfId="8814"/>
    <cellStyle name="Normal 43 19 6" xfId="8815"/>
    <cellStyle name="Normal 43 19 7" xfId="8816"/>
    <cellStyle name="Normal 43 19 8" xfId="8817"/>
    <cellStyle name="Normal 43 19 9" xfId="8818"/>
    <cellStyle name="Normal 43 2" xfId="8819"/>
    <cellStyle name="Normal 43 2 10" xfId="8820"/>
    <cellStyle name="Normal 43 2 10 10" xfId="8821"/>
    <cellStyle name="Normal 43 2 10 11" xfId="8822"/>
    <cellStyle name="Normal 43 2 10 2" xfId="8823"/>
    <cellStyle name="Normal 43 2 10 3" xfId="8824"/>
    <cellStyle name="Normal 43 2 10 4" xfId="8825"/>
    <cellStyle name="Normal 43 2 10 5" xfId="8826"/>
    <cellStyle name="Normal 43 2 10 6" xfId="8827"/>
    <cellStyle name="Normal 43 2 10 7" xfId="8828"/>
    <cellStyle name="Normal 43 2 10 8" xfId="8829"/>
    <cellStyle name="Normal 43 2 10 9" xfId="8830"/>
    <cellStyle name="Normal 43 2 11" xfId="8831"/>
    <cellStyle name="Normal 43 2 11 10" xfId="8832"/>
    <cellStyle name="Normal 43 2 11 11" xfId="8833"/>
    <cellStyle name="Normal 43 2 11 2" xfId="8834"/>
    <cellStyle name="Normal 43 2 11 3" xfId="8835"/>
    <cellStyle name="Normal 43 2 11 4" xfId="8836"/>
    <cellStyle name="Normal 43 2 11 5" xfId="8837"/>
    <cellStyle name="Normal 43 2 11 6" xfId="8838"/>
    <cellStyle name="Normal 43 2 11 7" xfId="8839"/>
    <cellStyle name="Normal 43 2 11 8" xfId="8840"/>
    <cellStyle name="Normal 43 2 11 9" xfId="8841"/>
    <cellStyle name="Normal 43 2 12" xfId="8842"/>
    <cellStyle name="Normal 43 2 12 10" xfId="8843"/>
    <cellStyle name="Normal 43 2 12 11" xfId="8844"/>
    <cellStyle name="Normal 43 2 12 2" xfId="8845"/>
    <cellStyle name="Normal 43 2 12 3" xfId="8846"/>
    <cellStyle name="Normal 43 2 12 4" xfId="8847"/>
    <cellStyle name="Normal 43 2 12 5" xfId="8848"/>
    <cellStyle name="Normal 43 2 12 6" xfId="8849"/>
    <cellStyle name="Normal 43 2 12 7" xfId="8850"/>
    <cellStyle name="Normal 43 2 12 8" xfId="8851"/>
    <cellStyle name="Normal 43 2 12 9" xfId="8852"/>
    <cellStyle name="Normal 43 2 13" xfId="8853"/>
    <cellStyle name="Normal 43 2 13 10" xfId="8854"/>
    <cellStyle name="Normal 43 2 13 11" xfId="8855"/>
    <cellStyle name="Normal 43 2 13 2" xfId="8856"/>
    <cellStyle name="Normal 43 2 13 3" xfId="8857"/>
    <cellStyle name="Normal 43 2 13 4" xfId="8858"/>
    <cellStyle name="Normal 43 2 13 5" xfId="8859"/>
    <cellStyle name="Normal 43 2 13 6" xfId="8860"/>
    <cellStyle name="Normal 43 2 13 7" xfId="8861"/>
    <cellStyle name="Normal 43 2 13 8" xfId="8862"/>
    <cellStyle name="Normal 43 2 13 9" xfId="8863"/>
    <cellStyle name="Normal 43 2 14" xfId="8864"/>
    <cellStyle name="Normal 43 2 14 10" xfId="8865"/>
    <cellStyle name="Normal 43 2 14 11" xfId="8866"/>
    <cellStyle name="Normal 43 2 14 2" xfId="8867"/>
    <cellStyle name="Normal 43 2 14 3" xfId="8868"/>
    <cellStyle name="Normal 43 2 14 4" xfId="8869"/>
    <cellStyle name="Normal 43 2 14 5" xfId="8870"/>
    <cellStyle name="Normal 43 2 14 6" xfId="8871"/>
    <cellStyle name="Normal 43 2 14 7" xfId="8872"/>
    <cellStyle name="Normal 43 2 14 8" xfId="8873"/>
    <cellStyle name="Normal 43 2 14 9" xfId="8874"/>
    <cellStyle name="Normal 43 2 15" xfId="8875"/>
    <cellStyle name="Normal 43 2 15 2" xfId="8876"/>
    <cellStyle name="Normal 43 2 15 3" xfId="8877"/>
    <cellStyle name="Normal 43 2 15 4" xfId="8878"/>
    <cellStyle name="Normal 43 2 15 5" xfId="8879"/>
    <cellStyle name="Normal 43 2 16" xfId="8880"/>
    <cellStyle name="Normal 43 2 16 2" xfId="8881"/>
    <cellStyle name="Normal 43 2 16 3" xfId="8882"/>
    <cellStyle name="Normal 43 2 16 4" xfId="8883"/>
    <cellStyle name="Normal 43 2 16 5" xfId="8884"/>
    <cellStyle name="Normal 43 2 17" xfId="8885"/>
    <cellStyle name="Normal 43 2 17 2" xfId="8886"/>
    <cellStyle name="Normal 43 2 17 3" xfId="8887"/>
    <cellStyle name="Normal 43 2 17 4" xfId="8888"/>
    <cellStyle name="Normal 43 2 17 5" xfId="8889"/>
    <cellStyle name="Normal 43 2 18" xfId="8890"/>
    <cellStyle name="Normal 43 2 18 2" xfId="8891"/>
    <cellStyle name="Normal 43 2 18 3" xfId="8892"/>
    <cellStyle name="Normal 43 2 18 4" xfId="8893"/>
    <cellStyle name="Normal 43 2 18 5" xfId="8894"/>
    <cellStyle name="Normal 43 2 19" xfId="8895"/>
    <cellStyle name="Normal 43 2 19 2" xfId="8896"/>
    <cellStyle name="Normal 43 2 19 3" xfId="8897"/>
    <cellStyle name="Normal 43 2 19 4" xfId="8898"/>
    <cellStyle name="Normal 43 2 19 5" xfId="8899"/>
    <cellStyle name="Normal 43 2 2" xfId="8900"/>
    <cellStyle name="Normal 43 2 2 10" xfId="8901"/>
    <cellStyle name="Normal 43 2 2 10 2" xfId="8902"/>
    <cellStyle name="Normal 43 2 2 11" xfId="8903"/>
    <cellStyle name="Normal 43 2 2 11 2" xfId="8904"/>
    <cellStyle name="Normal 43 2 2 12" xfId="8905"/>
    <cellStyle name="Normal 43 2 2 2" xfId="8906"/>
    <cellStyle name="Normal 43 2 2 2 10" xfId="8907"/>
    <cellStyle name="Normal 43 2 2 2 11" xfId="8908"/>
    <cellStyle name="Normal 43 2 2 2 2" xfId="8909"/>
    <cellStyle name="Normal 43 2 2 2 3" xfId="8910"/>
    <cellStyle name="Normal 43 2 2 2 4" xfId="8911"/>
    <cellStyle name="Normal 43 2 2 2 5" xfId="8912"/>
    <cellStyle name="Normal 43 2 2 2 6" xfId="8913"/>
    <cellStyle name="Normal 43 2 2 2 7" xfId="8914"/>
    <cellStyle name="Normal 43 2 2 2 8" xfId="8915"/>
    <cellStyle name="Normal 43 2 2 2 9" xfId="8916"/>
    <cellStyle name="Normal 43 2 2 3" xfId="8917"/>
    <cellStyle name="Normal 43 2 2 4" xfId="8918"/>
    <cellStyle name="Normal 43 2 2 5" xfId="8919"/>
    <cellStyle name="Normal 43 2 2 5 2" xfId="8920"/>
    <cellStyle name="Normal 43 2 2 6" xfId="8921"/>
    <cellStyle name="Normal 43 2 2 6 2" xfId="8922"/>
    <cellStyle name="Normal 43 2 2 7" xfId="8923"/>
    <cellStyle name="Normal 43 2 2 7 2" xfId="8924"/>
    <cellStyle name="Normal 43 2 2 8" xfId="8925"/>
    <cellStyle name="Normal 43 2 2 8 2" xfId="8926"/>
    <cellStyle name="Normal 43 2 2 9" xfId="8927"/>
    <cellStyle name="Normal 43 2 2 9 2" xfId="8928"/>
    <cellStyle name="Normal 43 2 20" xfId="8929"/>
    <cellStyle name="Normal 43 2 20 2" xfId="8930"/>
    <cellStyle name="Normal 43 2 20 3" xfId="8931"/>
    <cellStyle name="Normal 43 2 20 4" xfId="8932"/>
    <cellStyle name="Normal 43 2 20 5" xfId="8933"/>
    <cellStyle name="Normal 43 2 21" xfId="8934"/>
    <cellStyle name="Normal 43 2 21 2" xfId="8935"/>
    <cellStyle name="Normal 43 2 21 3" xfId="8936"/>
    <cellStyle name="Normal 43 2 21 4" xfId="8937"/>
    <cellStyle name="Normal 43 2 21 5" xfId="8938"/>
    <cellStyle name="Normal 43 2 22" xfId="8939"/>
    <cellStyle name="Normal 43 2 22 2" xfId="8940"/>
    <cellStyle name="Normal 43 2 22 3" xfId="8941"/>
    <cellStyle name="Normal 43 2 22 4" xfId="8942"/>
    <cellStyle name="Normal 43 2 22 5" xfId="8943"/>
    <cellStyle name="Normal 43 2 23" xfId="8944"/>
    <cellStyle name="Normal 43 2 23 2" xfId="8945"/>
    <cellStyle name="Normal 43 2 23 3" xfId="8946"/>
    <cellStyle name="Normal 43 2 23 4" xfId="8947"/>
    <cellStyle name="Normal 43 2 23 5" xfId="8948"/>
    <cellStyle name="Normal 43 2 24" xfId="8949"/>
    <cellStyle name="Normal 43 2 24 2" xfId="8950"/>
    <cellStyle name="Normal 43 2 24 3" xfId="8951"/>
    <cellStyle name="Normal 43 2 24 4" xfId="8952"/>
    <cellStyle name="Normal 43 2 24 5" xfId="8953"/>
    <cellStyle name="Normal 43 2 25" xfId="8954"/>
    <cellStyle name="Normal 43 2 25 2" xfId="8955"/>
    <cellStyle name="Normal 43 2 25 3" xfId="8956"/>
    <cellStyle name="Normal 43 2 25 4" xfId="8957"/>
    <cellStyle name="Normal 43 2 25 5" xfId="8958"/>
    <cellStyle name="Normal 43 2 26" xfId="8959"/>
    <cellStyle name="Normal 43 2 26 2" xfId="8960"/>
    <cellStyle name="Normal 43 2 26 3" xfId="8961"/>
    <cellStyle name="Normal 43 2 26 4" xfId="8962"/>
    <cellStyle name="Normal 43 2 26 5" xfId="8963"/>
    <cellStyle name="Normal 43 2 27" xfId="8964"/>
    <cellStyle name="Normal 43 2 27 2" xfId="8965"/>
    <cellStyle name="Normal 43 2 27 3" xfId="8966"/>
    <cellStyle name="Normal 43 2 27 4" xfId="8967"/>
    <cellStyle name="Normal 43 2 27 5" xfId="8968"/>
    <cellStyle name="Normal 43 2 28" xfId="8969"/>
    <cellStyle name="Normal 43 2 28 2" xfId="8970"/>
    <cellStyle name="Normal 43 2 28 3" xfId="8971"/>
    <cellStyle name="Normal 43 2 28 4" xfId="8972"/>
    <cellStyle name="Normal 43 2 28 5" xfId="8973"/>
    <cellStyle name="Normal 43 2 29" xfId="8974"/>
    <cellStyle name="Normal 43 2 29 2" xfId="8975"/>
    <cellStyle name="Normal 43 2 29 3" xfId="8976"/>
    <cellStyle name="Normal 43 2 29 4" xfId="8977"/>
    <cellStyle name="Normal 43 2 29 5" xfId="8978"/>
    <cellStyle name="Normal 43 2 3" xfId="8979"/>
    <cellStyle name="Normal 43 2 3 10" xfId="8980"/>
    <cellStyle name="Normal 43 2 3 11" xfId="8981"/>
    <cellStyle name="Normal 43 2 3 2" xfId="8982"/>
    <cellStyle name="Normal 43 2 3 3" xfId="8983"/>
    <cellStyle name="Normal 43 2 3 4" xfId="8984"/>
    <cellStyle name="Normal 43 2 3 5" xfId="8985"/>
    <cellStyle name="Normal 43 2 3 6" xfId="8986"/>
    <cellStyle name="Normal 43 2 3 7" xfId="8987"/>
    <cellStyle name="Normal 43 2 3 8" xfId="8988"/>
    <cellStyle name="Normal 43 2 3 9" xfId="8989"/>
    <cellStyle name="Normal 43 2 30" xfId="8990"/>
    <cellStyle name="Normal 43 2 30 2" xfId="8991"/>
    <cellStyle name="Normal 43 2 30 3" xfId="8992"/>
    <cellStyle name="Normal 43 2 30 4" xfId="8993"/>
    <cellStyle name="Normal 43 2 30 5" xfId="8994"/>
    <cellStyle name="Normal 43 2 31" xfId="8995"/>
    <cellStyle name="Normal 43 2 31 2" xfId="8996"/>
    <cellStyle name="Normal 43 2 31 3" xfId="8997"/>
    <cellStyle name="Normal 43 2 31 4" xfId="8998"/>
    <cellStyle name="Normal 43 2 31 5" xfId="8999"/>
    <cellStyle name="Normal 43 2 32" xfId="9000"/>
    <cellStyle name="Normal 43 2 32 2" xfId="9001"/>
    <cellStyle name="Normal 43 2 32 3" xfId="9002"/>
    <cellStyle name="Normal 43 2 32 4" xfId="9003"/>
    <cellStyle name="Normal 43 2 32 5" xfId="9004"/>
    <cellStyle name="Normal 43 2 33" xfId="9005"/>
    <cellStyle name="Normal 43 2 33 2" xfId="9006"/>
    <cellStyle name="Normal 43 2 33 3" xfId="9007"/>
    <cellStyle name="Normal 43 2 33 4" xfId="9008"/>
    <cellStyle name="Normal 43 2 33 5" xfId="9009"/>
    <cellStyle name="Normal 43 2 34" xfId="9010"/>
    <cellStyle name="Normal 43 2 34 2" xfId="9011"/>
    <cellStyle name="Normal 43 2 34 3" xfId="9012"/>
    <cellStyle name="Normal 43 2 34 4" xfId="9013"/>
    <cellStyle name="Normal 43 2 34 5" xfId="9014"/>
    <cellStyle name="Normal 43 2 35" xfId="9015"/>
    <cellStyle name="Normal 43 2 35 2" xfId="9016"/>
    <cellStyle name="Normal 43 2 35 3" xfId="9017"/>
    <cellStyle name="Normal 43 2 35 4" xfId="9018"/>
    <cellStyle name="Normal 43 2 35 5" xfId="9019"/>
    <cellStyle name="Normal 43 2 36" xfId="9020"/>
    <cellStyle name="Normal 43 2 36 2" xfId="9021"/>
    <cellStyle name="Normal 43 2 36 3" xfId="9022"/>
    <cellStyle name="Normal 43 2 36 4" xfId="9023"/>
    <cellStyle name="Normal 43 2 36 5" xfId="9024"/>
    <cellStyle name="Normal 43 2 37" xfId="9025"/>
    <cellStyle name="Normal 43 2 37 2" xfId="9026"/>
    <cellStyle name="Normal 43 2 37 3" xfId="9027"/>
    <cellStyle name="Normal 43 2 37 4" xfId="9028"/>
    <cellStyle name="Normal 43 2 38" xfId="9029"/>
    <cellStyle name="Normal 43 2 38 10" xfId="9030"/>
    <cellStyle name="Normal 43 2 38 2" xfId="9031"/>
    <cellStyle name="Normal 43 2 38 3" xfId="9032"/>
    <cellStyle name="Normal 43 2 38 4" xfId="9033"/>
    <cellStyle name="Normal 43 2 38 5" xfId="9034"/>
    <cellStyle name="Normal 43 2 38 6" xfId="9035"/>
    <cellStyle name="Normal 43 2 38 7" xfId="9036"/>
    <cellStyle name="Normal 43 2 38 8" xfId="9037"/>
    <cellStyle name="Normal 43 2 38 9" xfId="9038"/>
    <cellStyle name="Normal 43 2 39" xfId="9039"/>
    <cellStyle name="Normal 43 2 39 2" xfId="9040"/>
    <cellStyle name="Normal 43 2 4" xfId="9041"/>
    <cellStyle name="Normal 43 2 4 10" xfId="9042"/>
    <cellStyle name="Normal 43 2 4 11" xfId="9043"/>
    <cellStyle name="Normal 43 2 4 2" xfId="9044"/>
    <cellStyle name="Normal 43 2 4 3" xfId="9045"/>
    <cellStyle name="Normal 43 2 4 4" xfId="9046"/>
    <cellStyle name="Normal 43 2 4 5" xfId="9047"/>
    <cellStyle name="Normal 43 2 4 6" xfId="9048"/>
    <cellStyle name="Normal 43 2 4 7" xfId="9049"/>
    <cellStyle name="Normal 43 2 4 8" xfId="9050"/>
    <cellStyle name="Normal 43 2 4 9" xfId="9051"/>
    <cellStyle name="Normal 43 2 40" xfId="9052"/>
    <cellStyle name="Normal 43 2 41" xfId="9053"/>
    <cellStyle name="Normal 43 2 42" xfId="9054"/>
    <cellStyle name="Normal 43 2 43" xfId="9055"/>
    <cellStyle name="Normal 43 2 44" xfId="9056"/>
    <cellStyle name="Normal 43 2 45" xfId="9057"/>
    <cellStyle name="Normal 43 2 46" xfId="9058"/>
    <cellStyle name="Normal 43 2 47" xfId="9059"/>
    <cellStyle name="Normal 43 2 48" xfId="9060"/>
    <cellStyle name="Normal 43 2 5" xfId="9061"/>
    <cellStyle name="Normal 43 2 5 10" xfId="9062"/>
    <cellStyle name="Normal 43 2 5 11" xfId="9063"/>
    <cellStyle name="Normal 43 2 5 2" xfId="9064"/>
    <cellStyle name="Normal 43 2 5 3" xfId="9065"/>
    <cellStyle name="Normal 43 2 5 4" xfId="9066"/>
    <cellStyle name="Normal 43 2 5 5" xfId="9067"/>
    <cellStyle name="Normal 43 2 5 6" xfId="9068"/>
    <cellStyle name="Normal 43 2 5 7" xfId="9069"/>
    <cellStyle name="Normal 43 2 5 8" xfId="9070"/>
    <cellStyle name="Normal 43 2 5 9" xfId="9071"/>
    <cellStyle name="Normal 43 2 6" xfId="9072"/>
    <cellStyle name="Normal 43 2 6 10" xfId="9073"/>
    <cellStyle name="Normal 43 2 6 11" xfId="9074"/>
    <cellStyle name="Normal 43 2 6 2" xfId="9075"/>
    <cellStyle name="Normal 43 2 6 3" xfId="9076"/>
    <cellStyle name="Normal 43 2 6 4" xfId="9077"/>
    <cellStyle name="Normal 43 2 6 5" xfId="9078"/>
    <cellStyle name="Normal 43 2 6 6" xfId="9079"/>
    <cellStyle name="Normal 43 2 6 7" xfId="9080"/>
    <cellStyle name="Normal 43 2 6 8" xfId="9081"/>
    <cellStyle name="Normal 43 2 6 9" xfId="9082"/>
    <cellStyle name="Normal 43 2 7" xfId="9083"/>
    <cellStyle name="Normal 43 2 7 10" xfId="9084"/>
    <cellStyle name="Normal 43 2 7 11" xfId="9085"/>
    <cellStyle name="Normal 43 2 7 2" xfId="9086"/>
    <cellStyle name="Normal 43 2 7 3" xfId="9087"/>
    <cellStyle name="Normal 43 2 7 4" xfId="9088"/>
    <cellStyle name="Normal 43 2 7 5" xfId="9089"/>
    <cellStyle name="Normal 43 2 7 6" xfId="9090"/>
    <cellStyle name="Normal 43 2 7 7" xfId="9091"/>
    <cellStyle name="Normal 43 2 7 8" xfId="9092"/>
    <cellStyle name="Normal 43 2 7 9" xfId="9093"/>
    <cellStyle name="Normal 43 2 8" xfId="9094"/>
    <cellStyle name="Normal 43 2 8 10" xfId="9095"/>
    <cellStyle name="Normal 43 2 8 11" xfId="9096"/>
    <cellStyle name="Normal 43 2 8 2" xfId="9097"/>
    <cellStyle name="Normal 43 2 8 3" xfId="9098"/>
    <cellStyle name="Normal 43 2 8 4" xfId="9099"/>
    <cellStyle name="Normal 43 2 8 5" xfId="9100"/>
    <cellStyle name="Normal 43 2 8 6" xfId="9101"/>
    <cellStyle name="Normal 43 2 8 7" xfId="9102"/>
    <cellStyle name="Normal 43 2 8 8" xfId="9103"/>
    <cellStyle name="Normal 43 2 8 9" xfId="9104"/>
    <cellStyle name="Normal 43 2 9" xfId="9105"/>
    <cellStyle name="Normal 43 2 9 10" xfId="9106"/>
    <cellStyle name="Normal 43 2 9 11" xfId="9107"/>
    <cellStyle name="Normal 43 2 9 2" xfId="9108"/>
    <cellStyle name="Normal 43 2 9 3" xfId="9109"/>
    <cellStyle name="Normal 43 2 9 4" xfId="9110"/>
    <cellStyle name="Normal 43 2 9 5" xfId="9111"/>
    <cellStyle name="Normal 43 2 9 6" xfId="9112"/>
    <cellStyle name="Normal 43 2 9 7" xfId="9113"/>
    <cellStyle name="Normal 43 2 9 8" xfId="9114"/>
    <cellStyle name="Normal 43 2 9 9" xfId="9115"/>
    <cellStyle name="Normal 43 20" xfId="9116"/>
    <cellStyle name="Normal 43 20 10" xfId="9117"/>
    <cellStyle name="Normal 43 20 11" xfId="9118"/>
    <cellStyle name="Normal 43 20 12" xfId="9119"/>
    <cellStyle name="Normal 43 20 2" xfId="9120"/>
    <cellStyle name="Normal 43 20 2 10" xfId="9121"/>
    <cellStyle name="Normal 43 20 2 2" xfId="9122"/>
    <cellStyle name="Normal 43 20 2 3" xfId="9123"/>
    <cellStyle name="Normal 43 20 2 4" xfId="9124"/>
    <cellStyle name="Normal 43 20 2 5" xfId="9125"/>
    <cellStyle name="Normal 43 20 2 6" xfId="9126"/>
    <cellStyle name="Normal 43 20 2 7" xfId="9127"/>
    <cellStyle name="Normal 43 20 2 8" xfId="9128"/>
    <cellStyle name="Normal 43 20 2 9" xfId="9129"/>
    <cellStyle name="Normal 43 20 3" xfId="9130"/>
    <cellStyle name="Normal 43 20 4" xfId="9131"/>
    <cellStyle name="Normal 43 20 5" xfId="9132"/>
    <cellStyle name="Normal 43 20 6" xfId="9133"/>
    <cellStyle name="Normal 43 20 7" xfId="9134"/>
    <cellStyle name="Normal 43 20 8" xfId="9135"/>
    <cellStyle name="Normal 43 20 9" xfId="9136"/>
    <cellStyle name="Normal 43 21" xfId="9137"/>
    <cellStyle name="Normal 43 22" xfId="9138"/>
    <cellStyle name="Normal 43 23" xfId="9139"/>
    <cellStyle name="Normal 43 24" xfId="9140"/>
    <cellStyle name="Normal 43 25" xfId="9141"/>
    <cellStyle name="Normal 43 26" xfId="9142"/>
    <cellStyle name="Normal 43 27" xfId="9143"/>
    <cellStyle name="Normal 43 28" xfId="9144"/>
    <cellStyle name="Normal 43 29" xfId="9145"/>
    <cellStyle name="Normal 43 3" xfId="9146"/>
    <cellStyle name="Normal 43 3 10" xfId="9147"/>
    <cellStyle name="Normal 43 3 10 10" xfId="9148"/>
    <cellStyle name="Normal 43 3 10 11" xfId="9149"/>
    <cellStyle name="Normal 43 3 10 2" xfId="9150"/>
    <cellStyle name="Normal 43 3 10 3" xfId="9151"/>
    <cellStyle name="Normal 43 3 10 4" xfId="9152"/>
    <cellStyle name="Normal 43 3 10 5" xfId="9153"/>
    <cellStyle name="Normal 43 3 10 6" xfId="9154"/>
    <cellStyle name="Normal 43 3 10 7" xfId="9155"/>
    <cellStyle name="Normal 43 3 10 8" xfId="9156"/>
    <cellStyle name="Normal 43 3 10 9" xfId="9157"/>
    <cellStyle name="Normal 43 3 11" xfId="9158"/>
    <cellStyle name="Normal 43 3 11 10" xfId="9159"/>
    <cellStyle name="Normal 43 3 11 11" xfId="9160"/>
    <cellStyle name="Normal 43 3 11 2" xfId="9161"/>
    <cellStyle name="Normal 43 3 11 3" xfId="9162"/>
    <cellStyle name="Normal 43 3 11 4" xfId="9163"/>
    <cellStyle name="Normal 43 3 11 5" xfId="9164"/>
    <cellStyle name="Normal 43 3 11 6" xfId="9165"/>
    <cellStyle name="Normal 43 3 11 7" xfId="9166"/>
    <cellStyle name="Normal 43 3 11 8" xfId="9167"/>
    <cellStyle name="Normal 43 3 11 9" xfId="9168"/>
    <cellStyle name="Normal 43 3 12" xfId="9169"/>
    <cellStyle name="Normal 43 3 12 10" xfId="9170"/>
    <cellStyle name="Normal 43 3 12 11" xfId="9171"/>
    <cellStyle name="Normal 43 3 12 2" xfId="9172"/>
    <cellStyle name="Normal 43 3 12 3" xfId="9173"/>
    <cellStyle name="Normal 43 3 12 4" xfId="9174"/>
    <cellStyle name="Normal 43 3 12 5" xfId="9175"/>
    <cellStyle name="Normal 43 3 12 6" xfId="9176"/>
    <cellStyle name="Normal 43 3 12 7" xfId="9177"/>
    <cellStyle name="Normal 43 3 12 8" xfId="9178"/>
    <cellStyle name="Normal 43 3 12 9" xfId="9179"/>
    <cellStyle name="Normal 43 3 13" xfId="9180"/>
    <cellStyle name="Normal 43 3 13 10" xfId="9181"/>
    <cellStyle name="Normal 43 3 13 11" xfId="9182"/>
    <cellStyle name="Normal 43 3 13 2" xfId="9183"/>
    <cellStyle name="Normal 43 3 13 3" xfId="9184"/>
    <cellStyle name="Normal 43 3 13 4" xfId="9185"/>
    <cellStyle name="Normal 43 3 13 5" xfId="9186"/>
    <cellStyle name="Normal 43 3 13 6" xfId="9187"/>
    <cellStyle name="Normal 43 3 13 7" xfId="9188"/>
    <cellStyle name="Normal 43 3 13 8" xfId="9189"/>
    <cellStyle name="Normal 43 3 13 9" xfId="9190"/>
    <cellStyle name="Normal 43 3 14" xfId="9191"/>
    <cellStyle name="Normal 43 3 14 10" xfId="9192"/>
    <cellStyle name="Normal 43 3 14 11" xfId="9193"/>
    <cellStyle name="Normal 43 3 14 2" xfId="9194"/>
    <cellStyle name="Normal 43 3 14 3" xfId="9195"/>
    <cellStyle name="Normal 43 3 14 4" xfId="9196"/>
    <cellStyle name="Normal 43 3 14 5" xfId="9197"/>
    <cellStyle name="Normal 43 3 14 6" xfId="9198"/>
    <cellStyle name="Normal 43 3 14 7" xfId="9199"/>
    <cellStyle name="Normal 43 3 14 8" xfId="9200"/>
    <cellStyle name="Normal 43 3 14 9" xfId="9201"/>
    <cellStyle name="Normal 43 3 15" xfId="9202"/>
    <cellStyle name="Normal 43 3 15 2" xfId="9203"/>
    <cellStyle name="Normal 43 3 15 3" xfId="9204"/>
    <cellStyle name="Normal 43 3 15 4" xfId="9205"/>
    <cellStyle name="Normal 43 3 15 5" xfId="9206"/>
    <cellStyle name="Normal 43 3 16" xfId="9207"/>
    <cellStyle name="Normal 43 3 16 2" xfId="9208"/>
    <cellStyle name="Normal 43 3 16 3" xfId="9209"/>
    <cellStyle name="Normal 43 3 16 4" xfId="9210"/>
    <cellStyle name="Normal 43 3 16 5" xfId="9211"/>
    <cellStyle name="Normal 43 3 17" xfId="9212"/>
    <cellStyle name="Normal 43 3 17 2" xfId="9213"/>
    <cellStyle name="Normal 43 3 17 3" xfId="9214"/>
    <cellStyle name="Normal 43 3 17 4" xfId="9215"/>
    <cellStyle name="Normal 43 3 17 5" xfId="9216"/>
    <cellStyle name="Normal 43 3 18" xfId="9217"/>
    <cellStyle name="Normal 43 3 18 2" xfId="9218"/>
    <cellStyle name="Normal 43 3 18 3" xfId="9219"/>
    <cellStyle name="Normal 43 3 18 4" xfId="9220"/>
    <cellStyle name="Normal 43 3 18 5" xfId="9221"/>
    <cellStyle name="Normal 43 3 19" xfId="9222"/>
    <cellStyle name="Normal 43 3 19 2" xfId="9223"/>
    <cellStyle name="Normal 43 3 19 3" xfId="9224"/>
    <cellStyle name="Normal 43 3 19 4" xfId="9225"/>
    <cellStyle name="Normal 43 3 19 5" xfId="9226"/>
    <cellStyle name="Normal 43 3 2" xfId="9227"/>
    <cellStyle name="Normal 43 3 2 10" xfId="9228"/>
    <cellStyle name="Normal 43 3 2 10 2" xfId="9229"/>
    <cellStyle name="Normal 43 3 2 11" xfId="9230"/>
    <cellStyle name="Normal 43 3 2 11 2" xfId="9231"/>
    <cellStyle name="Normal 43 3 2 12" xfId="9232"/>
    <cellStyle name="Normal 43 3 2 2" xfId="9233"/>
    <cellStyle name="Normal 43 3 2 2 10" xfId="9234"/>
    <cellStyle name="Normal 43 3 2 2 11" xfId="9235"/>
    <cellStyle name="Normal 43 3 2 2 2" xfId="9236"/>
    <cellStyle name="Normal 43 3 2 2 3" xfId="9237"/>
    <cellStyle name="Normal 43 3 2 2 4" xfId="9238"/>
    <cellStyle name="Normal 43 3 2 2 5" xfId="9239"/>
    <cellStyle name="Normal 43 3 2 2 6" xfId="9240"/>
    <cellStyle name="Normal 43 3 2 2 7" xfId="9241"/>
    <cellStyle name="Normal 43 3 2 2 8" xfId="9242"/>
    <cellStyle name="Normal 43 3 2 2 9" xfId="9243"/>
    <cellStyle name="Normal 43 3 2 3" xfId="9244"/>
    <cellStyle name="Normal 43 3 2 4" xfId="9245"/>
    <cellStyle name="Normal 43 3 2 5" xfId="9246"/>
    <cellStyle name="Normal 43 3 2 5 2" xfId="9247"/>
    <cellStyle name="Normal 43 3 2 6" xfId="9248"/>
    <cellStyle name="Normal 43 3 2 6 2" xfId="9249"/>
    <cellStyle name="Normal 43 3 2 7" xfId="9250"/>
    <cellStyle name="Normal 43 3 2 7 2" xfId="9251"/>
    <cellStyle name="Normal 43 3 2 8" xfId="9252"/>
    <cellStyle name="Normal 43 3 2 8 2" xfId="9253"/>
    <cellStyle name="Normal 43 3 2 9" xfId="9254"/>
    <cellStyle name="Normal 43 3 2 9 2" xfId="9255"/>
    <cellStyle name="Normal 43 3 20" xfId="9256"/>
    <cellStyle name="Normal 43 3 20 2" xfId="9257"/>
    <cellStyle name="Normal 43 3 20 3" xfId="9258"/>
    <cellStyle name="Normal 43 3 20 4" xfId="9259"/>
    <cellStyle name="Normal 43 3 20 5" xfId="9260"/>
    <cellStyle name="Normal 43 3 21" xfId="9261"/>
    <cellStyle name="Normal 43 3 21 2" xfId="9262"/>
    <cellStyle name="Normal 43 3 21 3" xfId="9263"/>
    <cellStyle name="Normal 43 3 21 4" xfId="9264"/>
    <cellStyle name="Normal 43 3 21 5" xfId="9265"/>
    <cellStyle name="Normal 43 3 22" xfId="9266"/>
    <cellStyle name="Normal 43 3 22 2" xfId="9267"/>
    <cellStyle name="Normal 43 3 22 3" xfId="9268"/>
    <cellStyle name="Normal 43 3 22 4" xfId="9269"/>
    <cellStyle name="Normal 43 3 22 5" xfId="9270"/>
    <cellStyle name="Normal 43 3 23" xfId="9271"/>
    <cellStyle name="Normal 43 3 23 2" xfId="9272"/>
    <cellStyle name="Normal 43 3 23 3" xfId="9273"/>
    <cellStyle name="Normal 43 3 23 4" xfId="9274"/>
    <cellStyle name="Normal 43 3 23 5" xfId="9275"/>
    <cellStyle name="Normal 43 3 24" xfId="9276"/>
    <cellStyle name="Normal 43 3 24 2" xfId="9277"/>
    <cellStyle name="Normal 43 3 24 3" xfId="9278"/>
    <cellStyle name="Normal 43 3 24 4" xfId="9279"/>
    <cellStyle name="Normal 43 3 24 5" xfId="9280"/>
    <cellStyle name="Normal 43 3 25" xfId="9281"/>
    <cellStyle name="Normal 43 3 25 2" xfId="9282"/>
    <cellStyle name="Normal 43 3 25 3" xfId="9283"/>
    <cellStyle name="Normal 43 3 25 4" xfId="9284"/>
    <cellStyle name="Normal 43 3 25 5" xfId="9285"/>
    <cellStyle name="Normal 43 3 26" xfId="9286"/>
    <cellStyle name="Normal 43 3 26 2" xfId="9287"/>
    <cellStyle name="Normal 43 3 26 3" xfId="9288"/>
    <cellStyle name="Normal 43 3 26 4" xfId="9289"/>
    <cellStyle name="Normal 43 3 26 5" xfId="9290"/>
    <cellStyle name="Normal 43 3 27" xfId="9291"/>
    <cellStyle name="Normal 43 3 27 2" xfId="9292"/>
    <cellStyle name="Normal 43 3 27 3" xfId="9293"/>
    <cellStyle name="Normal 43 3 27 4" xfId="9294"/>
    <cellStyle name="Normal 43 3 27 5" xfId="9295"/>
    <cellStyle name="Normal 43 3 28" xfId="9296"/>
    <cellStyle name="Normal 43 3 28 2" xfId="9297"/>
    <cellStyle name="Normal 43 3 28 3" xfId="9298"/>
    <cellStyle name="Normal 43 3 28 4" xfId="9299"/>
    <cellStyle name="Normal 43 3 28 5" xfId="9300"/>
    <cellStyle name="Normal 43 3 29" xfId="9301"/>
    <cellStyle name="Normal 43 3 29 2" xfId="9302"/>
    <cellStyle name="Normal 43 3 29 3" xfId="9303"/>
    <cellStyle name="Normal 43 3 29 4" xfId="9304"/>
    <cellStyle name="Normal 43 3 29 5" xfId="9305"/>
    <cellStyle name="Normal 43 3 3" xfId="9306"/>
    <cellStyle name="Normal 43 3 3 10" xfId="9307"/>
    <cellStyle name="Normal 43 3 3 11" xfId="9308"/>
    <cellStyle name="Normal 43 3 3 2" xfId="9309"/>
    <cellStyle name="Normal 43 3 3 3" xfId="9310"/>
    <cellStyle name="Normal 43 3 3 4" xfId="9311"/>
    <cellStyle name="Normal 43 3 3 5" xfId="9312"/>
    <cellStyle name="Normal 43 3 3 6" xfId="9313"/>
    <cellStyle name="Normal 43 3 3 7" xfId="9314"/>
    <cellStyle name="Normal 43 3 3 8" xfId="9315"/>
    <cellStyle name="Normal 43 3 3 9" xfId="9316"/>
    <cellStyle name="Normal 43 3 30" xfId="9317"/>
    <cellStyle name="Normal 43 3 30 2" xfId="9318"/>
    <cellStyle name="Normal 43 3 30 3" xfId="9319"/>
    <cellStyle name="Normal 43 3 30 4" xfId="9320"/>
    <cellStyle name="Normal 43 3 30 5" xfId="9321"/>
    <cellStyle name="Normal 43 3 31" xfId="9322"/>
    <cellStyle name="Normal 43 3 31 2" xfId="9323"/>
    <cellStyle name="Normal 43 3 31 3" xfId="9324"/>
    <cellStyle name="Normal 43 3 31 4" xfId="9325"/>
    <cellStyle name="Normal 43 3 31 5" xfId="9326"/>
    <cellStyle name="Normal 43 3 32" xfId="9327"/>
    <cellStyle name="Normal 43 3 32 2" xfId="9328"/>
    <cellStyle name="Normal 43 3 32 3" xfId="9329"/>
    <cellStyle name="Normal 43 3 32 4" xfId="9330"/>
    <cellStyle name="Normal 43 3 32 5" xfId="9331"/>
    <cellStyle name="Normal 43 3 33" xfId="9332"/>
    <cellStyle name="Normal 43 3 33 2" xfId="9333"/>
    <cellStyle name="Normal 43 3 33 3" xfId="9334"/>
    <cellStyle name="Normal 43 3 33 4" xfId="9335"/>
    <cellStyle name="Normal 43 3 33 5" xfId="9336"/>
    <cellStyle name="Normal 43 3 34" xfId="9337"/>
    <cellStyle name="Normal 43 3 34 2" xfId="9338"/>
    <cellStyle name="Normal 43 3 34 3" xfId="9339"/>
    <cellStyle name="Normal 43 3 34 4" xfId="9340"/>
    <cellStyle name="Normal 43 3 34 5" xfId="9341"/>
    <cellStyle name="Normal 43 3 35" xfId="9342"/>
    <cellStyle name="Normal 43 3 35 2" xfId="9343"/>
    <cellStyle name="Normal 43 3 35 3" xfId="9344"/>
    <cellStyle name="Normal 43 3 35 4" xfId="9345"/>
    <cellStyle name="Normal 43 3 35 5" xfId="9346"/>
    <cellStyle name="Normal 43 3 36" xfId="9347"/>
    <cellStyle name="Normal 43 3 36 2" xfId="9348"/>
    <cellStyle name="Normal 43 3 36 3" xfId="9349"/>
    <cellStyle name="Normal 43 3 36 4" xfId="9350"/>
    <cellStyle name="Normal 43 3 36 5" xfId="9351"/>
    <cellStyle name="Normal 43 3 37" xfId="9352"/>
    <cellStyle name="Normal 43 3 37 2" xfId="9353"/>
    <cellStyle name="Normal 43 3 37 3" xfId="9354"/>
    <cellStyle name="Normal 43 3 37 4" xfId="9355"/>
    <cellStyle name="Normal 43 3 38" xfId="9356"/>
    <cellStyle name="Normal 43 3 38 10" xfId="9357"/>
    <cellStyle name="Normal 43 3 38 2" xfId="9358"/>
    <cellStyle name="Normal 43 3 38 3" xfId="9359"/>
    <cellStyle name="Normal 43 3 38 4" xfId="9360"/>
    <cellStyle name="Normal 43 3 38 5" xfId="9361"/>
    <cellStyle name="Normal 43 3 38 6" xfId="9362"/>
    <cellStyle name="Normal 43 3 38 7" xfId="9363"/>
    <cellStyle name="Normal 43 3 38 8" xfId="9364"/>
    <cellStyle name="Normal 43 3 38 9" xfId="9365"/>
    <cellStyle name="Normal 43 3 39" xfId="9366"/>
    <cellStyle name="Normal 43 3 39 2" xfId="9367"/>
    <cellStyle name="Normal 43 3 4" xfId="9368"/>
    <cellStyle name="Normal 43 3 4 10" xfId="9369"/>
    <cellStyle name="Normal 43 3 4 11" xfId="9370"/>
    <cellStyle name="Normal 43 3 4 2" xfId="9371"/>
    <cellStyle name="Normal 43 3 4 3" xfId="9372"/>
    <cellStyle name="Normal 43 3 4 4" xfId="9373"/>
    <cellStyle name="Normal 43 3 4 5" xfId="9374"/>
    <cellStyle name="Normal 43 3 4 6" xfId="9375"/>
    <cellStyle name="Normal 43 3 4 7" xfId="9376"/>
    <cellStyle name="Normal 43 3 4 8" xfId="9377"/>
    <cellStyle name="Normal 43 3 4 9" xfId="9378"/>
    <cellStyle name="Normal 43 3 40" xfId="9379"/>
    <cellStyle name="Normal 43 3 41" xfId="9380"/>
    <cellStyle name="Normal 43 3 42" xfId="9381"/>
    <cellStyle name="Normal 43 3 43" xfId="9382"/>
    <cellStyle name="Normal 43 3 44" xfId="9383"/>
    <cellStyle name="Normal 43 3 45" xfId="9384"/>
    <cellStyle name="Normal 43 3 46" xfId="9385"/>
    <cellStyle name="Normal 43 3 47" xfId="9386"/>
    <cellStyle name="Normal 43 3 48" xfId="9387"/>
    <cellStyle name="Normal 43 3 5" xfId="9388"/>
    <cellStyle name="Normal 43 3 5 10" xfId="9389"/>
    <cellStyle name="Normal 43 3 5 11" xfId="9390"/>
    <cellStyle name="Normal 43 3 5 2" xfId="9391"/>
    <cellStyle name="Normal 43 3 5 3" xfId="9392"/>
    <cellStyle name="Normal 43 3 5 4" xfId="9393"/>
    <cellStyle name="Normal 43 3 5 5" xfId="9394"/>
    <cellStyle name="Normal 43 3 5 6" xfId="9395"/>
    <cellStyle name="Normal 43 3 5 7" xfId="9396"/>
    <cellStyle name="Normal 43 3 5 8" xfId="9397"/>
    <cellStyle name="Normal 43 3 5 9" xfId="9398"/>
    <cellStyle name="Normal 43 3 6" xfId="9399"/>
    <cellStyle name="Normal 43 3 6 10" xfId="9400"/>
    <cellStyle name="Normal 43 3 6 11" xfId="9401"/>
    <cellStyle name="Normal 43 3 6 2" xfId="9402"/>
    <cellStyle name="Normal 43 3 6 3" xfId="9403"/>
    <cellStyle name="Normal 43 3 6 4" xfId="9404"/>
    <cellStyle name="Normal 43 3 6 5" xfId="9405"/>
    <cellStyle name="Normal 43 3 6 6" xfId="9406"/>
    <cellStyle name="Normal 43 3 6 7" xfId="9407"/>
    <cellStyle name="Normal 43 3 6 8" xfId="9408"/>
    <cellStyle name="Normal 43 3 6 9" xfId="9409"/>
    <cellStyle name="Normal 43 3 7" xfId="9410"/>
    <cellStyle name="Normal 43 3 7 10" xfId="9411"/>
    <cellStyle name="Normal 43 3 7 11" xfId="9412"/>
    <cellStyle name="Normal 43 3 7 2" xfId="9413"/>
    <cellStyle name="Normal 43 3 7 3" xfId="9414"/>
    <cellStyle name="Normal 43 3 7 4" xfId="9415"/>
    <cellStyle name="Normal 43 3 7 5" xfId="9416"/>
    <cellStyle name="Normal 43 3 7 6" xfId="9417"/>
    <cellStyle name="Normal 43 3 7 7" xfId="9418"/>
    <cellStyle name="Normal 43 3 7 8" xfId="9419"/>
    <cellStyle name="Normal 43 3 7 9" xfId="9420"/>
    <cellStyle name="Normal 43 3 8" xfId="9421"/>
    <cellStyle name="Normal 43 3 8 10" xfId="9422"/>
    <cellStyle name="Normal 43 3 8 11" xfId="9423"/>
    <cellStyle name="Normal 43 3 8 2" xfId="9424"/>
    <cellStyle name="Normal 43 3 8 3" xfId="9425"/>
    <cellStyle name="Normal 43 3 8 4" xfId="9426"/>
    <cellStyle name="Normal 43 3 8 5" xfId="9427"/>
    <cellStyle name="Normal 43 3 8 6" xfId="9428"/>
    <cellStyle name="Normal 43 3 8 7" xfId="9429"/>
    <cellStyle name="Normal 43 3 8 8" xfId="9430"/>
    <cellStyle name="Normal 43 3 8 9" xfId="9431"/>
    <cellStyle name="Normal 43 3 9" xfId="9432"/>
    <cellStyle name="Normal 43 3 9 10" xfId="9433"/>
    <cellStyle name="Normal 43 3 9 11" xfId="9434"/>
    <cellStyle name="Normal 43 3 9 2" xfId="9435"/>
    <cellStyle name="Normal 43 3 9 3" xfId="9436"/>
    <cellStyle name="Normal 43 3 9 4" xfId="9437"/>
    <cellStyle name="Normal 43 3 9 5" xfId="9438"/>
    <cellStyle name="Normal 43 3 9 6" xfId="9439"/>
    <cellStyle name="Normal 43 3 9 7" xfId="9440"/>
    <cellStyle name="Normal 43 3 9 8" xfId="9441"/>
    <cellStyle name="Normal 43 3 9 9" xfId="9442"/>
    <cellStyle name="Normal 43 30" xfId="9443"/>
    <cellStyle name="Normal 43 31" xfId="9444"/>
    <cellStyle name="Normal 43 32" xfId="9445"/>
    <cellStyle name="Normal 43 33" xfId="9446"/>
    <cellStyle name="Normal 43 34" xfId="9447"/>
    <cellStyle name="Normal 43 35" xfId="9448"/>
    <cellStyle name="Normal 43 36" xfId="9449"/>
    <cellStyle name="Normal 43 37" xfId="9450"/>
    <cellStyle name="Normal 43 38" xfId="9451"/>
    <cellStyle name="Normal 43 39" xfId="9452"/>
    <cellStyle name="Normal 43 4" xfId="9453"/>
    <cellStyle name="Normal 43 4 10" xfId="9454"/>
    <cellStyle name="Normal 43 4 11" xfId="9455"/>
    <cellStyle name="Normal 43 4 12" xfId="9456"/>
    <cellStyle name="Normal 43 4 13" xfId="9457"/>
    <cellStyle name="Normal 43 4 14" xfId="9458"/>
    <cellStyle name="Normal 43 4 15" xfId="9459"/>
    <cellStyle name="Normal 43 4 16" xfId="9460"/>
    <cellStyle name="Normal 43 4 17" xfId="9461"/>
    <cellStyle name="Normal 43 4 18" xfId="9462"/>
    <cellStyle name="Normal 43 4 19" xfId="9463"/>
    <cellStyle name="Normal 43 4 2" xfId="9464"/>
    <cellStyle name="Normal 43 4 3" xfId="9465"/>
    <cellStyle name="Normal 43 4 4" xfId="9466"/>
    <cellStyle name="Normal 43 4 5" xfId="9467"/>
    <cellStyle name="Normal 43 4 6" xfId="9468"/>
    <cellStyle name="Normal 43 4 7" xfId="9469"/>
    <cellStyle name="Normal 43 4 8" xfId="9470"/>
    <cellStyle name="Normal 43 4 9" xfId="9471"/>
    <cellStyle name="Normal 43 40" xfId="9472"/>
    <cellStyle name="Normal 43 41" xfId="9473"/>
    <cellStyle name="Normal 43 42" xfId="9474"/>
    <cellStyle name="Normal 43 43" xfId="9475"/>
    <cellStyle name="Normal 43 44" xfId="9476"/>
    <cellStyle name="Normal 43 45" xfId="9477"/>
    <cellStyle name="Normal 43 46" xfId="9478"/>
    <cellStyle name="Normal 43 47" xfId="9479"/>
    <cellStyle name="Normal 43 47 2" xfId="9480"/>
    <cellStyle name="Normal 43 47 2 2" xfId="9481"/>
    <cellStyle name="Normal 43 47 2 3" xfId="9482"/>
    <cellStyle name="Normal 43 47 2 4" xfId="9483"/>
    <cellStyle name="Normal 43 47 3" xfId="9484"/>
    <cellStyle name="Normal 43 47 4" xfId="9485"/>
    <cellStyle name="Normal 43 47 5" xfId="9486"/>
    <cellStyle name="Normal 43 48" xfId="9487"/>
    <cellStyle name="Normal 43 48 10" xfId="9488"/>
    <cellStyle name="Normal 43 48 2" xfId="9489"/>
    <cellStyle name="Normal 43 48 3" xfId="9490"/>
    <cellStyle name="Normal 43 48 4" xfId="9491"/>
    <cellStyle name="Normal 43 48 5" xfId="9492"/>
    <cellStyle name="Normal 43 48 6" xfId="9493"/>
    <cellStyle name="Normal 43 48 7" xfId="9494"/>
    <cellStyle name="Normal 43 48 8" xfId="9495"/>
    <cellStyle name="Normal 43 48 9" xfId="9496"/>
    <cellStyle name="Normal 43 49" xfId="9497"/>
    <cellStyle name="Normal 43 5" xfId="9498"/>
    <cellStyle name="Normal 43 5 10" xfId="9499"/>
    <cellStyle name="Normal 43 5 11" xfId="9500"/>
    <cellStyle name="Normal 43 5 12" xfId="9501"/>
    <cellStyle name="Normal 43 5 13" xfId="9502"/>
    <cellStyle name="Normal 43 5 14" xfId="9503"/>
    <cellStyle name="Normal 43 5 15" xfId="9504"/>
    <cellStyle name="Normal 43 5 16" xfId="9505"/>
    <cellStyle name="Normal 43 5 17" xfId="9506"/>
    <cellStyle name="Normal 43 5 18" xfId="9507"/>
    <cellStyle name="Normal 43 5 19" xfId="9508"/>
    <cellStyle name="Normal 43 5 2" xfId="9509"/>
    <cellStyle name="Normal 43 5 3" xfId="9510"/>
    <cellStyle name="Normal 43 5 4" xfId="9511"/>
    <cellStyle name="Normal 43 5 5" xfId="9512"/>
    <cellStyle name="Normal 43 5 6" xfId="9513"/>
    <cellStyle name="Normal 43 5 7" xfId="9514"/>
    <cellStyle name="Normal 43 5 8" xfId="9515"/>
    <cellStyle name="Normal 43 5 9" xfId="9516"/>
    <cellStyle name="Normal 43 50" xfId="9517"/>
    <cellStyle name="Normal 43 50 2" xfId="9518"/>
    <cellStyle name="Normal 43 51" xfId="9519"/>
    <cellStyle name="Normal 43 51 2" xfId="9520"/>
    <cellStyle name="Normal 43 52" xfId="9521"/>
    <cellStyle name="Normal 43 52 2" xfId="9522"/>
    <cellStyle name="Normal 43 53" xfId="9523"/>
    <cellStyle name="Normal 43 53 2" xfId="9524"/>
    <cellStyle name="Normal 43 54" xfId="9525"/>
    <cellStyle name="Normal 43 54 2" xfId="9526"/>
    <cellStyle name="Normal 43 55" xfId="9527"/>
    <cellStyle name="Normal 43 55 2" xfId="9528"/>
    <cellStyle name="Normal 43 56" xfId="9529"/>
    <cellStyle name="Normal 43 56 2" xfId="9530"/>
    <cellStyle name="Normal 43 57" xfId="9531"/>
    <cellStyle name="Normal 43 57 2" xfId="9532"/>
    <cellStyle name="Normal 43 58" xfId="9533"/>
    <cellStyle name="Normal 43 59" xfId="9534"/>
    <cellStyle name="Normal 43 6" xfId="9535"/>
    <cellStyle name="Normal 43 6 10" xfId="9536"/>
    <cellStyle name="Normal 43 6 11" xfId="9537"/>
    <cellStyle name="Normal 43 6 12" xfId="9538"/>
    <cellStyle name="Normal 43 6 13" xfId="9539"/>
    <cellStyle name="Normal 43 6 14" xfId="9540"/>
    <cellStyle name="Normal 43 6 15" xfId="9541"/>
    <cellStyle name="Normal 43 6 16" xfId="9542"/>
    <cellStyle name="Normal 43 6 17" xfId="9543"/>
    <cellStyle name="Normal 43 6 18" xfId="9544"/>
    <cellStyle name="Normal 43 6 19" xfId="9545"/>
    <cellStyle name="Normal 43 6 2" xfId="9546"/>
    <cellStyle name="Normal 43 6 3" xfId="9547"/>
    <cellStyle name="Normal 43 6 4" xfId="9548"/>
    <cellStyle name="Normal 43 6 5" xfId="9549"/>
    <cellStyle name="Normal 43 6 6" xfId="9550"/>
    <cellStyle name="Normal 43 6 7" xfId="9551"/>
    <cellStyle name="Normal 43 6 8" xfId="9552"/>
    <cellStyle name="Normal 43 6 9" xfId="9553"/>
    <cellStyle name="Normal 43 60" xfId="9554"/>
    <cellStyle name="Normal 43 61" xfId="9555"/>
    <cellStyle name="Normal 43 62" xfId="9556"/>
    <cellStyle name="Normal 43 63" xfId="9557"/>
    <cellStyle name="Normal 43 64" xfId="9558"/>
    <cellStyle name="Normal 43 65" xfId="9559"/>
    <cellStyle name="Normal 43 7" xfId="9560"/>
    <cellStyle name="Normal 43 7 10" xfId="9561"/>
    <cellStyle name="Normal 43 7 11" xfId="9562"/>
    <cellStyle name="Normal 43 7 12" xfId="9563"/>
    <cellStyle name="Normal 43 7 13" xfId="9564"/>
    <cellStyle name="Normal 43 7 14" xfId="9565"/>
    <cellStyle name="Normal 43 7 15" xfId="9566"/>
    <cellStyle name="Normal 43 7 16" xfId="9567"/>
    <cellStyle name="Normal 43 7 17" xfId="9568"/>
    <cellStyle name="Normal 43 7 18" xfId="9569"/>
    <cellStyle name="Normal 43 7 19" xfId="9570"/>
    <cellStyle name="Normal 43 7 2" xfId="9571"/>
    <cellStyle name="Normal 43 7 3" xfId="9572"/>
    <cellStyle name="Normal 43 7 4" xfId="9573"/>
    <cellStyle name="Normal 43 7 5" xfId="9574"/>
    <cellStyle name="Normal 43 7 6" xfId="9575"/>
    <cellStyle name="Normal 43 7 7" xfId="9576"/>
    <cellStyle name="Normal 43 7 8" xfId="9577"/>
    <cellStyle name="Normal 43 7 9" xfId="9578"/>
    <cellStyle name="Normal 43 8" xfId="9579"/>
    <cellStyle name="Normal 43 8 10" xfId="9580"/>
    <cellStyle name="Normal 43 8 11" xfId="9581"/>
    <cellStyle name="Normal 43 8 12" xfId="9582"/>
    <cellStyle name="Normal 43 8 13" xfId="9583"/>
    <cellStyle name="Normal 43 8 14" xfId="9584"/>
    <cellStyle name="Normal 43 8 15" xfId="9585"/>
    <cellStyle name="Normal 43 8 16" xfId="9586"/>
    <cellStyle name="Normal 43 8 17" xfId="9587"/>
    <cellStyle name="Normal 43 8 18" xfId="9588"/>
    <cellStyle name="Normal 43 8 19" xfId="9589"/>
    <cellStyle name="Normal 43 8 2" xfId="9590"/>
    <cellStyle name="Normal 43 8 3" xfId="9591"/>
    <cellStyle name="Normal 43 8 4" xfId="9592"/>
    <cellStyle name="Normal 43 8 5" xfId="9593"/>
    <cellStyle name="Normal 43 8 6" xfId="9594"/>
    <cellStyle name="Normal 43 8 7" xfId="9595"/>
    <cellStyle name="Normal 43 8 8" xfId="9596"/>
    <cellStyle name="Normal 43 8 9" xfId="9597"/>
    <cellStyle name="Normal 43 9" xfId="9598"/>
    <cellStyle name="Normal 43 9 10" xfId="9599"/>
    <cellStyle name="Normal 43 9 11" xfId="9600"/>
    <cellStyle name="Normal 43 9 12" xfId="9601"/>
    <cellStyle name="Normal 43 9 13" xfId="9602"/>
    <cellStyle name="Normal 43 9 14" xfId="9603"/>
    <cellStyle name="Normal 43 9 15" xfId="9604"/>
    <cellStyle name="Normal 43 9 16" xfId="9605"/>
    <cellStyle name="Normal 43 9 17" xfId="9606"/>
    <cellStyle name="Normal 43 9 18" xfId="9607"/>
    <cellStyle name="Normal 43 9 19" xfId="9608"/>
    <cellStyle name="Normal 43 9 2" xfId="9609"/>
    <cellStyle name="Normal 43 9 3" xfId="9610"/>
    <cellStyle name="Normal 43 9 4" xfId="9611"/>
    <cellStyle name="Normal 43 9 5" xfId="9612"/>
    <cellStyle name="Normal 43 9 6" xfId="9613"/>
    <cellStyle name="Normal 43 9 7" xfId="9614"/>
    <cellStyle name="Normal 43 9 8" xfId="9615"/>
    <cellStyle name="Normal 43 9 9" xfId="9616"/>
    <cellStyle name="Normal 44" xfId="9617"/>
    <cellStyle name="Normal 44 10" xfId="9618"/>
    <cellStyle name="Normal 44 10 10" xfId="9619"/>
    <cellStyle name="Normal 44 10 11" xfId="9620"/>
    <cellStyle name="Normal 44 10 12" xfId="9621"/>
    <cellStyle name="Normal 44 10 13" xfId="9622"/>
    <cellStyle name="Normal 44 10 14" xfId="9623"/>
    <cellStyle name="Normal 44 10 15" xfId="9624"/>
    <cellStyle name="Normal 44 10 16" xfId="9625"/>
    <cellStyle name="Normal 44 10 17" xfId="9626"/>
    <cellStyle name="Normal 44 10 18" xfId="9627"/>
    <cellStyle name="Normal 44 10 19" xfId="9628"/>
    <cellStyle name="Normal 44 10 2" xfId="9629"/>
    <cellStyle name="Normal 44 10 2 10" xfId="9630"/>
    <cellStyle name="Normal 44 10 2 11" xfId="9631"/>
    <cellStyle name="Normal 44 10 2 12" xfId="9632"/>
    <cellStyle name="Normal 44 10 2 2" xfId="9633"/>
    <cellStyle name="Normal 44 10 2 2 10" xfId="9634"/>
    <cellStyle name="Normal 44 10 2 2 2" xfId="9635"/>
    <cellStyle name="Normal 44 10 2 2 3" xfId="9636"/>
    <cellStyle name="Normal 44 10 2 2 4" xfId="9637"/>
    <cellStyle name="Normal 44 10 2 2 5" xfId="9638"/>
    <cellStyle name="Normal 44 10 2 2 6" xfId="9639"/>
    <cellStyle name="Normal 44 10 2 2 7" xfId="9640"/>
    <cellStyle name="Normal 44 10 2 2 8" xfId="9641"/>
    <cellStyle name="Normal 44 10 2 2 9" xfId="9642"/>
    <cellStyle name="Normal 44 10 2 3" xfId="9643"/>
    <cellStyle name="Normal 44 10 2 4" xfId="9644"/>
    <cellStyle name="Normal 44 10 2 5" xfId="9645"/>
    <cellStyle name="Normal 44 10 2 6" xfId="9646"/>
    <cellStyle name="Normal 44 10 2 7" xfId="9647"/>
    <cellStyle name="Normal 44 10 2 8" xfId="9648"/>
    <cellStyle name="Normal 44 10 2 9" xfId="9649"/>
    <cellStyle name="Normal 44 10 20" xfId="9650"/>
    <cellStyle name="Normal 44 10 21" xfId="9651"/>
    <cellStyle name="Normal 44 10 22" xfId="9652"/>
    <cellStyle name="Normal 44 10 23" xfId="9653"/>
    <cellStyle name="Normal 44 10 24" xfId="9654"/>
    <cellStyle name="Normal 44 10 25" xfId="9655"/>
    <cellStyle name="Normal 44 10 26" xfId="9656"/>
    <cellStyle name="Normal 44 10 27" xfId="9657"/>
    <cellStyle name="Normal 44 10 28" xfId="9658"/>
    <cellStyle name="Normal 44 10 29" xfId="9659"/>
    <cellStyle name="Normal 44 10 3" xfId="9660"/>
    <cellStyle name="Normal 44 10 30" xfId="9661"/>
    <cellStyle name="Normal 44 10 31" xfId="9662"/>
    <cellStyle name="Normal 44 10 32" xfId="9663"/>
    <cellStyle name="Normal 44 10 33" xfId="9664"/>
    <cellStyle name="Normal 44 10 34" xfId="9665"/>
    <cellStyle name="Normal 44 10 35" xfId="9666"/>
    <cellStyle name="Normal 44 10 36" xfId="9667"/>
    <cellStyle name="Normal 44 10 37" xfId="9668"/>
    <cellStyle name="Normal 44 10 38" xfId="9669"/>
    <cellStyle name="Normal 44 10 38 10" xfId="9670"/>
    <cellStyle name="Normal 44 10 38 2" xfId="9671"/>
    <cellStyle name="Normal 44 10 38 3" xfId="9672"/>
    <cellStyle name="Normal 44 10 38 4" xfId="9673"/>
    <cellStyle name="Normal 44 10 38 5" xfId="9674"/>
    <cellStyle name="Normal 44 10 38 6" xfId="9675"/>
    <cellStyle name="Normal 44 10 38 7" xfId="9676"/>
    <cellStyle name="Normal 44 10 38 8" xfId="9677"/>
    <cellStyle name="Normal 44 10 38 9" xfId="9678"/>
    <cellStyle name="Normal 44 10 39" xfId="9679"/>
    <cellStyle name="Normal 44 10 39 2" xfId="9680"/>
    <cellStyle name="Normal 44 10 4" xfId="9681"/>
    <cellStyle name="Normal 44 10 40" xfId="9682"/>
    <cellStyle name="Normal 44 10 41" xfId="9683"/>
    <cellStyle name="Normal 44 10 42" xfId="9684"/>
    <cellStyle name="Normal 44 10 43" xfId="9685"/>
    <cellStyle name="Normal 44 10 44" xfId="9686"/>
    <cellStyle name="Normal 44 10 45" xfId="9687"/>
    <cellStyle name="Normal 44 10 46" xfId="9688"/>
    <cellStyle name="Normal 44 10 47" xfId="9689"/>
    <cellStyle name="Normal 44 10 48" xfId="9690"/>
    <cellStyle name="Normal 44 10 49" xfId="9691"/>
    <cellStyle name="Normal 44 10 5" xfId="9692"/>
    <cellStyle name="Normal 44 10 50" xfId="9693"/>
    <cellStyle name="Normal 44 10 51" xfId="9694"/>
    <cellStyle name="Normal 44 10 52" xfId="9695"/>
    <cellStyle name="Normal 44 10 6" xfId="9696"/>
    <cellStyle name="Normal 44 10 7" xfId="9697"/>
    <cellStyle name="Normal 44 10 8" xfId="9698"/>
    <cellStyle name="Normal 44 10 9" xfId="9699"/>
    <cellStyle name="Normal 44 11" xfId="9700"/>
    <cellStyle name="Normal 44 11 10" xfId="9701"/>
    <cellStyle name="Normal 44 11 11" xfId="9702"/>
    <cellStyle name="Normal 44 11 12" xfId="9703"/>
    <cellStyle name="Normal 44 11 13" xfId="9704"/>
    <cellStyle name="Normal 44 11 14" xfId="9705"/>
    <cellStyle name="Normal 44 11 15" xfId="9706"/>
    <cellStyle name="Normal 44 11 16" xfId="9707"/>
    <cellStyle name="Normal 44 11 17" xfId="9708"/>
    <cellStyle name="Normal 44 11 18" xfId="9709"/>
    <cellStyle name="Normal 44 11 19" xfId="9710"/>
    <cellStyle name="Normal 44 11 2" xfId="9711"/>
    <cellStyle name="Normal 44 11 2 10" xfId="9712"/>
    <cellStyle name="Normal 44 11 2 11" xfId="9713"/>
    <cellStyle name="Normal 44 11 2 12" xfId="9714"/>
    <cellStyle name="Normal 44 11 2 2" xfId="9715"/>
    <cellStyle name="Normal 44 11 2 2 10" xfId="9716"/>
    <cellStyle name="Normal 44 11 2 2 2" xfId="9717"/>
    <cellStyle name="Normal 44 11 2 2 3" xfId="9718"/>
    <cellStyle name="Normal 44 11 2 2 4" xfId="9719"/>
    <cellStyle name="Normal 44 11 2 2 5" xfId="9720"/>
    <cellStyle name="Normal 44 11 2 2 6" xfId="9721"/>
    <cellStyle name="Normal 44 11 2 2 7" xfId="9722"/>
    <cellStyle name="Normal 44 11 2 2 8" xfId="9723"/>
    <cellStyle name="Normal 44 11 2 2 9" xfId="9724"/>
    <cellStyle name="Normal 44 11 2 3" xfId="9725"/>
    <cellStyle name="Normal 44 11 2 4" xfId="9726"/>
    <cellStyle name="Normal 44 11 2 5" xfId="9727"/>
    <cellStyle name="Normal 44 11 2 6" xfId="9728"/>
    <cellStyle name="Normal 44 11 2 7" xfId="9729"/>
    <cellStyle name="Normal 44 11 2 8" xfId="9730"/>
    <cellStyle name="Normal 44 11 2 9" xfId="9731"/>
    <cellStyle name="Normal 44 11 20" xfId="9732"/>
    <cellStyle name="Normal 44 11 21" xfId="9733"/>
    <cellStyle name="Normal 44 11 22" xfId="9734"/>
    <cellStyle name="Normal 44 11 23" xfId="9735"/>
    <cellStyle name="Normal 44 11 24" xfId="9736"/>
    <cellStyle name="Normal 44 11 25" xfId="9737"/>
    <cellStyle name="Normal 44 11 26" xfId="9738"/>
    <cellStyle name="Normal 44 11 27" xfId="9739"/>
    <cellStyle name="Normal 44 11 28" xfId="9740"/>
    <cellStyle name="Normal 44 11 29" xfId="9741"/>
    <cellStyle name="Normal 44 11 3" xfId="9742"/>
    <cellStyle name="Normal 44 11 30" xfId="9743"/>
    <cellStyle name="Normal 44 11 31" xfId="9744"/>
    <cellStyle name="Normal 44 11 32" xfId="9745"/>
    <cellStyle name="Normal 44 11 33" xfId="9746"/>
    <cellStyle name="Normal 44 11 34" xfId="9747"/>
    <cellStyle name="Normal 44 11 35" xfId="9748"/>
    <cellStyle name="Normal 44 11 36" xfId="9749"/>
    <cellStyle name="Normal 44 11 37" xfId="9750"/>
    <cellStyle name="Normal 44 11 38" xfId="9751"/>
    <cellStyle name="Normal 44 11 38 10" xfId="9752"/>
    <cellStyle name="Normal 44 11 38 2" xfId="9753"/>
    <cellStyle name="Normal 44 11 38 3" xfId="9754"/>
    <cellStyle name="Normal 44 11 38 4" xfId="9755"/>
    <cellStyle name="Normal 44 11 38 5" xfId="9756"/>
    <cellStyle name="Normal 44 11 38 6" xfId="9757"/>
    <cellStyle name="Normal 44 11 38 7" xfId="9758"/>
    <cellStyle name="Normal 44 11 38 8" xfId="9759"/>
    <cellStyle name="Normal 44 11 38 9" xfId="9760"/>
    <cellStyle name="Normal 44 11 39" xfId="9761"/>
    <cellStyle name="Normal 44 11 39 2" xfId="9762"/>
    <cellStyle name="Normal 44 11 4" xfId="9763"/>
    <cellStyle name="Normal 44 11 40" xfId="9764"/>
    <cellStyle name="Normal 44 11 41" xfId="9765"/>
    <cellStyle name="Normal 44 11 42" xfId="9766"/>
    <cellStyle name="Normal 44 11 43" xfId="9767"/>
    <cellStyle name="Normal 44 11 44" xfId="9768"/>
    <cellStyle name="Normal 44 11 45" xfId="9769"/>
    <cellStyle name="Normal 44 11 46" xfId="9770"/>
    <cellStyle name="Normal 44 11 47" xfId="9771"/>
    <cellStyle name="Normal 44 11 48" xfId="9772"/>
    <cellStyle name="Normal 44 11 49" xfId="9773"/>
    <cellStyle name="Normal 44 11 5" xfId="9774"/>
    <cellStyle name="Normal 44 11 50" xfId="9775"/>
    <cellStyle name="Normal 44 11 51" xfId="9776"/>
    <cellStyle name="Normal 44 11 52" xfId="9777"/>
    <cellStyle name="Normal 44 11 6" xfId="9778"/>
    <cellStyle name="Normal 44 11 7" xfId="9779"/>
    <cellStyle name="Normal 44 11 8" xfId="9780"/>
    <cellStyle name="Normal 44 11 9" xfId="9781"/>
    <cellStyle name="Normal 44 12" xfId="9782"/>
    <cellStyle name="Normal 44 12 10" xfId="9783"/>
    <cellStyle name="Normal 44 12 11" xfId="9784"/>
    <cellStyle name="Normal 44 12 12" xfId="9785"/>
    <cellStyle name="Normal 44 12 13" xfId="9786"/>
    <cellStyle name="Normal 44 12 14" xfId="9787"/>
    <cellStyle name="Normal 44 12 15" xfId="9788"/>
    <cellStyle name="Normal 44 12 16" xfId="9789"/>
    <cellStyle name="Normal 44 12 17" xfId="9790"/>
    <cellStyle name="Normal 44 12 18" xfId="9791"/>
    <cellStyle name="Normal 44 12 19" xfId="9792"/>
    <cellStyle name="Normal 44 12 2" xfId="9793"/>
    <cellStyle name="Normal 44 12 2 10" xfId="9794"/>
    <cellStyle name="Normal 44 12 2 11" xfId="9795"/>
    <cellStyle name="Normal 44 12 2 12" xfId="9796"/>
    <cellStyle name="Normal 44 12 2 2" xfId="9797"/>
    <cellStyle name="Normal 44 12 2 2 10" xfId="9798"/>
    <cellStyle name="Normal 44 12 2 2 2" xfId="9799"/>
    <cellStyle name="Normal 44 12 2 2 3" xfId="9800"/>
    <cellStyle name="Normal 44 12 2 2 4" xfId="9801"/>
    <cellStyle name="Normal 44 12 2 2 5" xfId="9802"/>
    <cellStyle name="Normal 44 12 2 2 6" xfId="9803"/>
    <cellStyle name="Normal 44 12 2 2 7" xfId="9804"/>
    <cellStyle name="Normal 44 12 2 2 8" xfId="9805"/>
    <cellStyle name="Normal 44 12 2 2 9" xfId="9806"/>
    <cellStyle name="Normal 44 12 2 3" xfId="9807"/>
    <cellStyle name="Normal 44 12 2 4" xfId="9808"/>
    <cellStyle name="Normal 44 12 2 5" xfId="9809"/>
    <cellStyle name="Normal 44 12 2 6" xfId="9810"/>
    <cellStyle name="Normal 44 12 2 7" xfId="9811"/>
    <cellStyle name="Normal 44 12 2 8" xfId="9812"/>
    <cellStyle name="Normal 44 12 2 9" xfId="9813"/>
    <cellStyle name="Normal 44 12 20" xfId="9814"/>
    <cellStyle name="Normal 44 12 21" xfId="9815"/>
    <cellStyle name="Normal 44 12 22" xfId="9816"/>
    <cellStyle name="Normal 44 12 23" xfId="9817"/>
    <cellStyle name="Normal 44 12 24" xfId="9818"/>
    <cellStyle name="Normal 44 12 25" xfId="9819"/>
    <cellStyle name="Normal 44 12 26" xfId="9820"/>
    <cellStyle name="Normal 44 12 27" xfId="9821"/>
    <cellStyle name="Normal 44 12 28" xfId="9822"/>
    <cellStyle name="Normal 44 12 29" xfId="9823"/>
    <cellStyle name="Normal 44 12 3" xfId="9824"/>
    <cellStyle name="Normal 44 12 30" xfId="9825"/>
    <cellStyle name="Normal 44 12 31" xfId="9826"/>
    <cellStyle name="Normal 44 12 32" xfId="9827"/>
    <cellStyle name="Normal 44 12 33" xfId="9828"/>
    <cellStyle name="Normal 44 12 34" xfId="9829"/>
    <cellStyle name="Normal 44 12 35" xfId="9830"/>
    <cellStyle name="Normal 44 12 36" xfId="9831"/>
    <cellStyle name="Normal 44 12 37" xfId="9832"/>
    <cellStyle name="Normal 44 12 38" xfId="9833"/>
    <cellStyle name="Normal 44 12 38 10" xfId="9834"/>
    <cellStyle name="Normal 44 12 38 2" xfId="9835"/>
    <cellStyle name="Normal 44 12 38 3" xfId="9836"/>
    <cellStyle name="Normal 44 12 38 4" xfId="9837"/>
    <cellStyle name="Normal 44 12 38 5" xfId="9838"/>
    <cellStyle name="Normal 44 12 38 6" xfId="9839"/>
    <cellStyle name="Normal 44 12 38 7" xfId="9840"/>
    <cellStyle name="Normal 44 12 38 8" xfId="9841"/>
    <cellStyle name="Normal 44 12 38 9" xfId="9842"/>
    <cellStyle name="Normal 44 12 39" xfId="9843"/>
    <cellStyle name="Normal 44 12 39 2" xfId="9844"/>
    <cellStyle name="Normal 44 12 4" xfId="9845"/>
    <cellStyle name="Normal 44 12 40" xfId="9846"/>
    <cellStyle name="Normal 44 12 41" xfId="9847"/>
    <cellStyle name="Normal 44 12 42" xfId="9848"/>
    <cellStyle name="Normal 44 12 43" xfId="9849"/>
    <cellStyle name="Normal 44 12 44" xfId="9850"/>
    <cellStyle name="Normal 44 12 45" xfId="9851"/>
    <cellStyle name="Normal 44 12 46" xfId="9852"/>
    <cellStyle name="Normal 44 12 47" xfId="9853"/>
    <cellStyle name="Normal 44 12 48" xfId="9854"/>
    <cellStyle name="Normal 44 12 49" xfId="9855"/>
    <cellStyle name="Normal 44 12 5" xfId="9856"/>
    <cellStyle name="Normal 44 12 50" xfId="9857"/>
    <cellStyle name="Normal 44 12 51" xfId="9858"/>
    <cellStyle name="Normal 44 12 52" xfId="9859"/>
    <cellStyle name="Normal 44 12 6" xfId="9860"/>
    <cellStyle name="Normal 44 12 7" xfId="9861"/>
    <cellStyle name="Normal 44 12 8" xfId="9862"/>
    <cellStyle name="Normal 44 12 9" xfId="9863"/>
    <cellStyle name="Normal 44 13" xfId="9864"/>
    <cellStyle name="Normal 44 13 10" xfId="9865"/>
    <cellStyle name="Normal 44 13 11" xfId="9866"/>
    <cellStyle name="Normal 44 13 12" xfId="9867"/>
    <cellStyle name="Normal 44 13 2" xfId="9868"/>
    <cellStyle name="Normal 44 13 2 10" xfId="9869"/>
    <cellStyle name="Normal 44 13 2 2" xfId="9870"/>
    <cellStyle name="Normal 44 13 2 3" xfId="9871"/>
    <cellStyle name="Normal 44 13 2 4" xfId="9872"/>
    <cellStyle name="Normal 44 13 2 5" xfId="9873"/>
    <cellStyle name="Normal 44 13 2 6" xfId="9874"/>
    <cellStyle name="Normal 44 13 2 7" xfId="9875"/>
    <cellStyle name="Normal 44 13 2 8" xfId="9876"/>
    <cellStyle name="Normal 44 13 2 9" xfId="9877"/>
    <cellStyle name="Normal 44 13 3" xfId="9878"/>
    <cellStyle name="Normal 44 13 4" xfId="9879"/>
    <cellStyle name="Normal 44 13 5" xfId="9880"/>
    <cellStyle name="Normal 44 13 6" xfId="9881"/>
    <cellStyle name="Normal 44 13 7" xfId="9882"/>
    <cellStyle name="Normal 44 13 8" xfId="9883"/>
    <cellStyle name="Normal 44 13 9" xfId="9884"/>
    <cellStyle name="Normal 44 14" xfId="9885"/>
    <cellStyle name="Normal 44 14 10" xfId="9886"/>
    <cellStyle name="Normal 44 14 11" xfId="9887"/>
    <cellStyle name="Normal 44 14 12" xfId="9888"/>
    <cellStyle name="Normal 44 14 2" xfId="9889"/>
    <cellStyle name="Normal 44 14 2 10" xfId="9890"/>
    <cellStyle name="Normal 44 14 2 2" xfId="9891"/>
    <cellStyle name="Normal 44 14 2 3" xfId="9892"/>
    <cellStyle name="Normal 44 14 2 4" xfId="9893"/>
    <cellStyle name="Normal 44 14 2 5" xfId="9894"/>
    <cellStyle name="Normal 44 14 2 6" xfId="9895"/>
    <cellStyle name="Normal 44 14 2 7" xfId="9896"/>
    <cellStyle name="Normal 44 14 2 8" xfId="9897"/>
    <cellStyle name="Normal 44 14 2 9" xfId="9898"/>
    <cellStyle name="Normal 44 14 3" xfId="9899"/>
    <cellStyle name="Normal 44 14 4" xfId="9900"/>
    <cellStyle name="Normal 44 14 5" xfId="9901"/>
    <cellStyle name="Normal 44 14 6" xfId="9902"/>
    <cellStyle name="Normal 44 14 7" xfId="9903"/>
    <cellStyle name="Normal 44 14 8" xfId="9904"/>
    <cellStyle name="Normal 44 14 9" xfId="9905"/>
    <cellStyle name="Normal 44 15" xfId="9906"/>
    <cellStyle name="Normal 44 15 10" xfId="9907"/>
    <cellStyle name="Normal 44 15 11" xfId="9908"/>
    <cellStyle name="Normal 44 15 12" xfId="9909"/>
    <cellStyle name="Normal 44 15 2" xfId="9910"/>
    <cellStyle name="Normal 44 15 2 10" xfId="9911"/>
    <cellStyle name="Normal 44 15 2 2" xfId="9912"/>
    <cellStyle name="Normal 44 15 2 3" xfId="9913"/>
    <cellStyle name="Normal 44 15 2 4" xfId="9914"/>
    <cellStyle name="Normal 44 15 2 5" xfId="9915"/>
    <cellStyle name="Normal 44 15 2 6" xfId="9916"/>
    <cellStyle name="Normal 44 15 2 7" xfId="9917"/>
    <cellStyle name="Normal 44 15 2 8" xfId="9918"/>
    <cellStyle name="Normal 44 15 2 9" xfId="9919"/>
    <cellStyle name="Normal 44 15 3" xfId="9920"/>
    <cellStyle name="Normal 44 15 4" xfId="9921"/>
    <cellStyle name="Normal 44 15 5" xfId="9922"/>
    <cellStyle name="Normal 44 15 6" xfId="9923"/>
    <cellStyle name="Normal 44 15 7" xfId="9924"/>
    <cellStyle name="Normal 44 15 8" xfId="9925"/>
    <cellStyle name="Normal 44 15 9" xfId="9926"/>
    <cellStyle name="Normal 44 16" xfId="9927"/>
    <cellStyle name="Normal 44 16 10" xfId="9928"/>
    <cellStyle name="Normal 44 16 11" xfId="9929"/>
    <cellStyle name="Normal 44 16 12" xfId="9930"/>
    <cellStyle name="Normal 44 16 2" xfId="9931"/>
    <cellStyle name="Normal 44 16 2 10" xfId="9932"/>
    <cellStyle name="Normal 44 16 2 2" xfId="9933"/>
    <cellStyle name="Normal 44 16 2 3" xfId="9934"/>
    <cellStyle name="Normal 44 16 2 4" xfId="9935"/>
    <cellStyle name="Normal 44 16 2 5" xfId="9936"/>
    <cellStyle name="Normal 44 16 2 6" xfId="9937"/>
    <cellStyle name="Normal 44 16 2 7" xfId="9938"/>
    <cellStyle name="Normal 44 16 2 8" xfId="9939"/>
    <cellStyle name="Normal 44 16 2 9" xfId="9940"/>
    <cellStyle name="Normal 44 16 3" xfId="9941"/>
    <cellStyle name="Normal 44 16 4" xfId="9942"/>
    <cellStyle name="Normal 44 16 5" xfId="9943"/>
    <cellStyle name="Normal 44 16 6" xfId="9944"/>
    <cellStyle name="Normal 44 16 7" xfId="9945"/>
    <cellStyle name="Normal 44 16 8" xfId="9946"/>
    <cellStyle name="Normal 44 16 9" xfId="9947"/>
    <cellStyle name="Normal 44 17" xfId="9948"/>
    <cellStyle name="Normal 44 17 10" xfId="9949"/>
    <cellStyle name="Normal 44 17 11" xfId="9950"/>
    <cellStyle name="Normal 44 17 12" xfId="9951"/>
    <cellStyle name="Normal 44 17 2" xfId="9952"/>
    <cellStyle name="Normal 44 17 2 10" xfId="9953"/>
    <cellStyle name="Normal 44 17 2 2" xfId="9954"/>
    <cellStyle name="Normal 44 17 2 3" xfId="9955"/>
    <cellStyle name="Normal 44 17 2 4" xfId="9956"/>
    <cellStyle name="Normal 44 17 2 5" xfId="9957"/>
    <cellStyle name="Normal 44 17 2 6" xfId="9958"/>
    <cellStyle name="Normal 44 17 2 7" xfId="9959"/>
    <cellStyle name="Normal 44 17 2 8" xfId="9960"/>
    <cellStyle name="Normal 44 17 2 9" xfId="9961"/>
    <cellStyle name="Normal 44 17 3" xfId="9962"/>
    <cellStyle name="Normal 44 17 4" xfId="9963"/>
    <cellStyle name="Normal 44 17 5" xfId="9964"/>
    <cellStyle name="Normal 44 17 6" xfId="9965"/>
    <cellStyle name="Normal 44 17 7" xfId="9966"/>
    <cellStyle name="Normal 44 17 8" xfId="9967"/>
    <cellStyle name="Normal 44 17 9" xfId="9968"/>
    <cellStyle name="Normal 44 18" xfId="9969"/>
    <cellStyle name="Normal 44 18 10" xfId="9970"/>
    <cellStyle name="Normal 44 18 11" xfId="9971"/>
    <cellStyle name="Normal 44 18 12" xfId="9972"/>
    <cellStyle name="Normal 44 18 2" xfId="9973"/>
    <cellStyle name="Normal 44 18 2 10" xfId="9974"/>
    <cellStyle name="Normal 44 18 2 2" xfId="9975"/>
    <cellStyle name="Normal 44 18 2 3" xfId="9976"/>
    <cellStyle name="Normal 44 18 2 4" xfId="9977"/>
    <cellStyle name="Normal 44 18 2 5" xfId="9978"/>
    <cellStyle name="Normal 44 18 2 6" xfId="9979"/>
    <cellStyle name="Normal 44 18 2 7" xfId="9980"/>
    <cellStyle name="Normal 44 18 2 8" xfId="9981"/>
    <cellStyle name="Normal 44 18 2 9" xfId="9982"/>
    <cellStyle name="Normal 44 18 3" xfId="9983"/>
    <cellStyle name="Normal 44 18 4" xfId="9984"/>
    <cellStyle name="Normal 44 18 5" xfId="9985"/>
    <cellStyle name="Normal 44 18 6" xfId="9986"/>
    <cellStyle name="Normal 44 18 7" xfId="9987"/>
    <cellStyle name="Normal 44 18 8" xfId="9988"/>
    <cellStyle name="Normal 44 18 9" xfId="9989"/>
    <cellStyle name="Normal 44 19" xfId="9990"/>
    <cellStyle name="Normal 44 19 10" xfId="9991"/>
    <cellStyle name="Normal 44 19 11" xfId="9992"/>
    <cellStyle name="Normal 44 19 12" xfId="9993"/>
    <cellStyle name="Normal 44 19 2" xfId="9994"/>
    <cellStyle name="Normal 44 19 2 10" xfId="9995"/>
    <cellStyle name="Normal 44 19 2 2" xfId="9996"/>
    <cellStyle name="Normal 44 19 2 3" xfId="9997"/>
    <cellStyle name="Normal 44 19 2 4" xfId="9998"/>
    <cellStyle name="Normal 44 19 2 5" xfId="9999"/>
    <cellStyle name="Normal 44 19 2 6" xfId="10000"/>
    <cellStyle name="Normal 44 19 2 7" xfId="10001"/>
    <cellStyle name="Normal 44 19 2 8" xfId="10002"/>
    <cellStyle name="Normal 44 19 2 9" xfId="10003"/>
    <cellStyle name="Normal 44 19 3" xfId="10004"/>
    <cellStyle name="Normal 44 19 4" xfId="10005"/>
    <cellStyle name="Normal 44 19 5" xfId="10006"/>
    <cellStyle name="Normal 44 19 6" xfId="10007"/>
    <cellStyle name="Normal 44 19 7" xfId="10008"/>
    <cellStyle name="Normal 44 19 8" xfId="10009"/>
    <cellStyle name="Normal 44 19 9" xfId="10010"/>
    <cellStyle name="Normal 44 2" xfId="10011"/>
    <cellStyle name="Normal 44 2 10" xfId="10012"/>
    <cellStyle name="Normal 44 2 11" xfId="10013"/>
    <cellStyle name="Normal 44 2 12" xfId="10014"/>
    <cellStyle name="Normal 44 2 13" xfId="10015"/>
    <cellStyle name="Normal 44 2 14" xfId="10016"/>
    <cellStyle name="Normal 44 2 15" xfId="10017"/>
    <cellStyle name="Normal 44 2 16" xfId="10018"/>
    <cellStyle name="Normal 44 2 17" xfId="10019"/>
    <cellStyle name="Normal 44 2 17 2" xfId="10020"/>
    <cellStyle name="Normal 44 2 18" xfId="10021"/>
    <cellStyle name="Normal 44 2 18 2" xfId="10022"/>
    <cellStyle name="Normal 44 2 19" xfId="10023"/>
    <cellStyle name="Normal 44 2 19 2" xfId="10024"/>
    <cellStyle name="Normal 44 2 2" xfId="10025"/>
    <cellStyle name="Normal 44 2 2 10" xfId="10026"/>
    <cellStyle name="Normal 44 2 2 11" xfId="10027"/>
    <cellStyle name="Normal 44 2 2 12" xfId="10028"/>
    <cellStyle name="Normal 44 2 2 13" xfId="10029"/>
    <cellStyle name="Normal 44 2 2 2" xfId="10030"/>
    <cellStyle name="Normal 44 2 2 2 10" xfId="10031"/>
    <cellStyle name="Normal 44 2 2 2 11" xfId="10032"/>
    <cellStyle name="Normal 44 2 2 2 2" xfId="10033"/>
    <cellStyle name="Normal 44 2 2 2 3" xfId="10034"/>
    <cellStyle name="Normal 44 2 2 2 4" xfId="10035"/>
    <cellStyle name="Normal 44 2 2 2 5" xfId="10036"/>
    <cellStyle name="Normal 44 2 2 2 6" xfId="10037"/>
    <cellStyle name="Normal 44 2 2 2 7" xfId="10038"/>
    <cellStyle name="Normal 44 2 2 2 8" xfId="10039"/>
    <cellStyle name="Normal 44 2 2 2 9" xfId="10040"/>
    <cellStyle name="Normal 44 2 2 3" xfId="10041"/>
    <cellStyle name="Normal 44 2 2 4" xfId="10042"/>
    <cellStyle name="Normal 44 2 2 5" xfId="10043"/>
    <cellStyle name="Normal 44 2 2 5 2" xfId="10044"/>
    <cellStyle name="Normal 44 2 2 6" xfId="10045"/>
    <cellStyle name="Normal 44 2 2 7" xfId="10046"/>
    <cellStyle name="Normal 44 2 2 8" xfId="10047"/>
    <cellStyle name="Normal 44 2 2 9" xfId="10048"/>
    <cellStyle name="Normal 44 2 20" xfId="10049"/>
    <cellStyle name="Normal 44 2 21" xfId="10050"/>
    <cellStyle name="Normal 44 2 22" xfId="10051"/>
    <cellStyle name="Normal 44 2 23" xfId="10052"/>
    <cellStyle name="Normal 44 2 24" xfId="10053"/>
    <cellStyle name="Normal 44 2 25" xfId="10054"/>
    <cellStyle name="Normal 44 2 26" xfId="10055"/>
    <cellStyle name="Normal 44 2 27" xfId="10056"/>
    <cellStyle name="Normal 44 2 28" xfId="10057"/>
    <cellStyle name="Normal 44 2 29" xfId="10058"/>
    <cellStyle name="Normal 44 2 3" xfId="10059"/>
    <cellStyle name="Normal 44 2 30" xfId="10060"/>
    <cellStyle name="Normal 44 2 31" xfId="10061"/>
    <cellStyle name="Normal 44 2 32" xfId="10062"/>
    <cellStyle name="Normal 44 2 33" xfId="10063"/>
    <cellStyle name="Normal 44 2 34" xfId="10064"/>
    <cellStyle name="Normal 44 2 35" xfId="10065"/>
    <cellStyle name="Normal 44 2 36" xfId="10066"/>
    <cellStyle name="Normal 44 2 37" xfId="10067"/>
    <cellStyle name="Normal 44 2 38" xfId="10068"/>
    <cellStyle name="Normal 44 2 38 10" xfId="10069"/>
    <cellStyle name="Normal 44 2 38 2" xfId="10070"/>
    <cellStyle name="Normal 44 2 38 3" xfId="10071"/>
    <cellStyle name="Normal 44 2 38 4" xfId="10072"/>
    <cellStyle name="Normal 44 2 38 5" xfId="10073"/>
    <cellStyle name="Normal 44 2 38 6" xfId="10074"/>
    <cellStyle name="Normal 44 2 38 7" xfId="10075"/>
    <cellStyle name="Normal 44 2 38 8" xfId="10076"/>
    <cellStyle name="Normal 44 2 38 9" xfId="10077"/>
    <cellStyle name="Normal 44 2 39" xfId="10078"/>
    <cellStyle name="Normal 44 2 39 2" xfId="10079"/>
    <cellStyle name="Normal 44 2 4" xfId="10080"/>
    <cellStyle name="Normal 44 2 40" xfId="10081"/>
    <cellStyle name="Normal 44 2 41" xfId="10082"/>
    <cellStyle name="Normal 44 2 42" xfId="10083"/>
    <cellStyle name="Normal 44 2 43" xfId="10084"/>
    <cellStyle name="Normal 44 2 44" xfId="10085"/>
    <cellStyle name="Normal 44 2 45" xfId="10086"/>
    <cellStyle name="Normal 44 2 46" xfId="10087"/>
    <cellStyle name="Normal 44 2 47" xfId="10088"/>
    <cellStyle name="Normal 44 2 48" xfId="10089"/>
    <cellStyle name="Normal 44 2 49" xfId="10090"/>
    <cellStyle name="Normal 44 2 5" xfId="10091"/>
    <cellStyle name="Normal 44 2 50" xfId="10092"/>
    <cellStyle name="Normal 44 2 51" xfId="10093"/>
    <cellStyle name="Normal 44 2 52" xfId="10094"/>
    <cellStyle name="Normal 44 2 6" xfId="10095"/>
    <cellStyle name="Normal 44 2 7" xfId="10096"/>
    <cellStyle name="Normal 44 2 8" xfId="10097"/>
    <cellStyle name="Normal 44 2 9" xfId="10098"/>
    <cellStyle name="Normal 44 20" xfId="10099"/>
    <cellStyle name="Normal 44 20 10" xfId="10100"/>
    <cellStyle name="Normal 44 20 11" xfId="10101"/>
    <cellStyle name="Normal 44 20 12" xfId="10102"/>
    <cellStyle name="Normal 44 20 2" xfId="10103"/>
    <cellStyle name="Normal 44 20 2 10" xfId="10104"/>
    <cellStyle name="Normal 44 20 2 2" xfId="10105"/>
    <cellStyle name="Normal 44 20 2 3" xfId="10106"/>
    <cellStyle name="Normal 44 20 2 4" xfId="10107"/>
    <cellStyle name="Normal 44 20 2 5" xfId="10108"/>
    <cellStyle name="Normal 44 20 2 6" xfId="10109"/>
    <cellStyle name="Normal 44 20 2 7" xfId="10110"/>
    <cellStyle name="Normal 44 20 2 8" xfId="10111"/>
    <cellStyle name="Normal 44 20 2 9" xfId="10112"/>
    <cellStyle name="Normal 44 20 3" xfId="10113"/>
    <cellStyle name="Normal 44 20 4" xfId="10114"/>
    <cellStyle name="Normal 44 20 5" xfId="10115"/>
    <cellStyle name="Normal 44 20 6" xfId="10116"/>
    <cellStyle name="Normal 44 20 7" xfId="10117"/>
    <cellStyle name="Normal 44 20 8" xfId="10118"/>
    <cellStyle name="Normal 44 20 9" xfId="10119"/>
    <cellStyle name="Normal 44 21" xfId="10120"/>
    <cellStyle name="Normal 44 22" xfId="10121"/>
    <cellStyle name="Normal 44 23" xfId="10122"/>
    <cellStyle name="Normal 44 24" xfId="10123"/>
    <cellStyle name="Normal 44 25" xfId="10124"/>
    <cellStyle name="Normal 44 26" xfId="10125"/>
    <cellStyle name="Normal 44 27" xfId="10126"/>
    <cellStyle name="Normal 44 28" xfId="10127"/>
    <cellStyle name="Normal 44 29" xfId="10128"/>
    <cellStyle name="Normal 44 3" xfId="10129"/>
    <cellStyle name="Normal 44 3 10" xfId="10130"/>
    <cellStyle name="Normal 44 3 11" xfId="10131"/>
    <cellStyle name="Normal 44 3 12" xfId="10132"/>
    <cellStyle name="Normal 44 3 13" xfId="10133"/>
    <cellStyle name="Normal 44 3 14" xfId="10134"/>
    <cellStyle name="Normal 44 3 15" xfId="10135"/>
    <cellStyle name="Normal 44 3 16" xfId="10136"/>
    <cellStyle name="Normal 44 3 17" xfId="10137"/>
    <cellStyle name="Normal 44 3 18" xfId="10138"/>
    <cellStyle name="Normal 44 3 19" xfId="10139"/>
    <cellStyle name="Normal 44 3 2" xfId="10140"/>
    <cellStyle name="Normal 44 3 2 10" xfId="10141"/>
    <cellStyle name="Normal 44 3 2 11" xfId="10142"/>
    <cellStyle name="Normal 44 3 2 12" xfId="10143"/>
    <cellStyle name="Normal 44 3 2 2" xfId="10144"/>
    <cellStyle name="Normal 44 3 2 2 10" xfId="10145"/>
    <cellStyle name="Normal 44 3 2 2 2" xfId="10146"/>
    <cellStyle name="Normal 44 3 2 2 3" xfId="10147"/>
    <cellStyle name="Normal 44 3 2 2 4" xfId="10148"/>
    <cellStyle name="Normal 44 3 2 2 5" xfId="10149"/>
    <cellStyle name="Normal 44 3 2 2 6" xfId="10150"/>
    <cellStyle name="Normal 44 3 2 2 7" xfId="10151"/>
    <cellStyle name="Normal 44 3 2 2 8" xfId="10152"/>
    <cellStyle name="Normal 44 3 2 2 9" xfId="10153"/>
    <cellStyle name="Normal 44 3 2 3" xfId="10154"/>
    <cellStyle name="Normal 44 3 2 4" xfId="10155"/>
    <cellStyle name="Normal 44 3 2 5" xfId="10156"/>
    <cellStyle name="Normal 44 3 2 6" xfId="10157"/>
    <cellStyle name="Normal 44 3 2 7" xfId="10158"/>
    <cellStyle name="Normal 44 3 2 8" xfId="10159"/>
    <cellStyle name="Normal 44 3 2 9" xfId="10160"/>
    <cellStyle name="Normal 44 3 20" xfId="10161"/>
    <cellStyle name="Normal 44 3 21" xfId="10162"/>
    <cellStyle name="Normal 44 3 22" xfId="10163"/>
    <cellStyle name="Normal 44 3 23" xfId="10164"/>
    <cellStyle name="Normal 44 3 24" xfId="10165"/>
    <cellStyle name="Normal 44 3 25" xfId="10166"/>
    <cellStyle name="Normal 44 3 26" xfId="10167"/>
    <cellStyle name="Normal 44 3 27" xfId="10168"/>
    <cellStyle name="Normal 44 3 28" xfId="10169"/>
    <cellStyle name="Normal 44 3 29" xfId="10170"/>
    <cellStyle name="Normal 44 3 3" xfId="10171"/>
    <cellStyle name="Normal 44 3 30" xfId="10172"/>
    <cellStyle name="Normal 44 3 31" xfId="10173"/>
    <cellStyle name="Normal 44 3 32" xfId="10174"/>
    <cellStyle name="Normal 44 3 33" xfId="10175"/>
    <cellStyle name="Normal 44 3 34" xfId="10176"/>
    <cellStyle name="Normal 44 3 35" xfId="10177"/>
    <cellStyle name="Normal 44 3 36" xfId="10178"/>
    <cellStyle name="Normal 44 3 37" xfId="10179"/>
    <cellStyle name="Normal 44 3 38" xfId="10180"/>
    <cellStyle name="Normal 44 3 38 10" xfId="10181"/>
    <cellStyle name="Normal 44 3 38 2" xfId="10182"/>
    <cellStyle name="Normal 44 3 38 3" xfId="10183"/>
    <cellStyle name="Normal 44 3 38 4" xfId="10184"/>
    <cellStyle name="Normal 44 3 38 5" xfId="10185"/>
    <cellStyle name="Normal 44 3 38 6" xfId="10186"/>
    <cellStyle name="Normal 44 3 38 7" xfId="10187"/>
    <cellStyle name="Normal 44 3 38 8" xfId="10188"/>
    <cellStyle name="Normal 44 3 38 9" xfId="10189"/>
    <cellStyle name="Normal 44 3 39" xfId="10190"/>
    <cellStyle name="Normal 44 3 39 2" xfId="10191"/>
    <cellStyle name="Normal 44 3 4" xfId="10192"/>
    <cellStyle name="Normal 44 3 40" xfId="10193"/>
    <cellStyle name="Normal 44 3 41" xfId="10194"/>
    <cellStyle name="Normal 44 3 42" xfId="10195"/>
    <cellStyle name="Normal 44 3 43" xfId="10196"/>
    <cellStyle name="Normal 44 3 44" xfId="10197"/>
    <cellStyle name="Normal 44 3 45" xfId="10198"/>
    <cellStyle name="Normal 44 3 46" xfId="10199"/>
    <cellStyle name="Normal 44 3 47" xfId="10200"/>
    <cellStyle name="Normal 44 3 48" xfId="10201"/>
    <cellStyle name="Normal 44 3 49" xfId="10202"/>
    <cellStyle name="Normal 44 3 5" xfId="10203"/>
    <cellStyle name="Normal 44 3 50" xfId="10204"/>
    <cellStyle name="Normal 44 3 51" xfId="10205"/>
    <cellStyle name="Normal 44 3 52" xfId="10206"/>
    <cellStyle name="Normal 44 3 6" xfId="10207"/>
    <cellStyle name="Normal 44 3 7" xfId="10208"/>
    <cellStyle name="Normal 44 3 8" xfId="10209"/>
    <cellStyle name="Normal 44 3 9" xfId="10210"/>
    <cellStyle name="Normal 44 30" xfId="10211"/>
    <cellStyle name="Normal 44 31" xfId="10212"/>
    <cellStyle name="Normal 44 32" xfId="10213"/>
    <cellStyle name="Normal 44 33" xfId="10214"/>
    <cellStyle name="Normal 44 34" xfId="10215"/>
    <cellStyle name="Normal 44 35" xfId="10216"/>
    <cellStyle name="Normal 44 36" xfId="10217"/>
    <cellStyle name="Normal 44 37" xfId="10218"/>
    <cellStyle name="Normal 44 38" xfId="10219"/>
    <cellStyle name="Normal 44 39" xfId="10220"/>
    <cellStyle name="Normal 44 4" xfId="10221"/>
    <cellStyle name="Normal 44 4 10" xfId="10222"/>
    <cellStyle name="Normal 44 4 11" xfId="10223"/>
    <cellStyle name="Normal 44 4 12" xfId="10224"/>
    <cellStyle name="Normal 44 4 13" xfId="10225"/>
    <cellStyle name="Normal 44 4 14" xfId="10226"/>
    <cellStyle name="Normal 44 4 15" xfId="10227"/>
    <cellStyle name="Normal 44 4 16" xfId="10228"/>
    <cellStyle name="Normal 44 4 17" xfId="10229"/>
    <cellStyle name="Normal 44 4 18" xfId="10230"/>
    <cellStyle name="Normal 44 4 19" xfId="10231"/>
    <cellStyle name="Normal 44 4 2" xfId="10232"/>
    <cellStyle name="Normal 44 4 2 10" xfId="10233"/>
    <cellStyle name="Normal 44 4 2 11" xfId="10234"/>
    <cellStyle name="Normal 44 4 2 12" xfId="10235"/>
    <cellStyle name="Normal 44 4 2 2" xfId="10236"/>
    <cellStyle name="Normal 44 4 2 2 10" xfId="10237"/>
    <cellStyle name="Normal 44 4 2 2 2" xfId="10238"/>
    <cellStyle name="Normal 44 4 2 2 3" xfId="10239"/>
    <cellStyle name="Normal 44 4 2 2 4" xfId="10240"/>
    <cellStyle name="Normal 44 4 2 2 5" xfId="10241"/>
    <cellStyle name="Normal 44 4 2 2 6" xfId="10242"/>
    <cellStyle name="Normal 44 4 2 2 7" xfId="10243"/>
    <cellStyle name="Normal 44 4 2 2 8" xfId="10244"/>
    <cellStyle name="Normal 44 4 2 2 9" xfId="10245"/>
    <cellStyle name="Normal 44 4 2 3" xfId="10246"/>
    <cellStyle name="Normal 44 4 2 4" xfId="10247"/>
    <cellStyle name="Normal 44 4 2 5" xfId="10248"/>
    <cellStyle name="Normal 44 4 2 6" xfId="10249"/>
    <cellStyle name="Normal 44 4 2 7" xfId="10250"/>
    <cellStyle name="Normal 44 4 2 8" xfId="10251"/>
    <cellStyle name="Normal 44 4 2 9" xfId="10252"/>
    <cellStyle name="Normal 44 4 20" xfId="10253"/>
    <cellStyle name="Normal 44 4 21" xfId="10254"/>
    <cellStyle name="Normal 44 4 22" xfId="10255"/>
    <cellStyle name="Normal 44 4 23" xfId="10256"/>
    <cellStyle name="Normal 44 4 24" xfId="10257"/>
    <cellStyle name="Normal 44 4 25" xfId="10258"/>
    <cellStyle name="Normal 44 4 26" xfId="10259"/>
    <cellStyle name="Normal 44 4 27" xfId="10260"/>
    <cellStyle name="Normal 44 4 28" xfId="10261"/>
    <cellStyle name="Normal 44 4 29" xfId="10262"/>
    <cellStyle name="Normal 44 4 3" xfId="10263"/>
    <cellStyle name="Normal 44 4 30" xfId="10264"/>
    <cellStyle name="Normal 44 4 31" xfId="10265"/>
    <cellStyle name="Normal 44 4 32" xfId="10266"/>
    <cellStyle name="Normal 44 4 33" xfId="10267"/>
    <cellStyle name="Normal 44 4 34" xfId="10268"/>
    <cellStyle name="Normal 44 4 35" xfId="10269"/>
    <cellStyle name="Normal 44 4 36" xfId="10270"/>
    <cellStyle name="Normal 44 4 37" xfId="10271"/>
    <cellStyle name="Normal 44 4 38" xfId="10272"/>
    <cellStyle name="Normal 44 4 38 10" xfId="10273"/>
    <cellStyle name="Normal 44 4 38 2" xfId="10274"/>
    <cellStyle name="Normal 44 4 38 3" xfId="10275"/>
    <cellStyle name="Normal 44 4 38 4" xfId="10276"/>
    <cellStyle name="Normal 44 4 38 5" xfId="10277"/>
    <cellStyle name="Normal 44 4 38 6" xfId="10278"/>
    <cellStyle name="Normal 44 4 38 7" xfId="10279"/>
    <cellStyle name="Normal 44 4 38 8" xfId="10280"/>
    <cellStyle name="Normal 44 4 38 9" xfId="10281"/>
    <cellStyle name="Normal 44 4 39" xfId="10282"/>
    <cellStyle name="Normal 44 4 39 2" xfId="10283"/>
    <cellStyle name="Normal 44 4 4" xfId="10284"/>
    <cellStyle name="Normal 44 4 40" xfId="10285"/>
    <cellStyle name="Normal 44 4 41" xfId="10286"/>
    <cellStyle name="Normal 44 4 42" xfId="10287"/>
    <cellStyle name="Normal 44 4 43" xfId="10288"/>
    <cellStyle name="Normal 44 4 44" xfId="10289"/>
    <cellStyle name="Normal 44 4 45" xfId="10290"/>
    <cellStyle name="Normal 44 4 46" xfId="10291"/>
    <cellStyle name="Normal 44 4 47" xfId="10292"/>
    <cellStyle name="Normal 44 4 48" xfId="10293"/>
    <cellStyle name="Normal 44 4 49" xfId="10294"/>
    <cellStyle name="Normal 44 4 5" xfId="10295"/>
    <cellStyle name="Normal 44 4 50" xfId="10296"/>
    <cellStyle name="Normal 44 4 51" xfId="10297"/>
    <cellStyle name="Normal 44 4 52" xfId="10298"/>
    <cellStyle name="Normal 44 4 6" xfId="10299"/>
    <cellStyle name="Normal 44 4 7" xfId="10300"/>
    <cellStyle name="Normal 44 4 8" xfId="10301"/>
    <cellStyle name="Normal 44 4 9" xfId="10302"/>
    <cellStyle name="Normal 44 40" xfId="10303"/>
    <cellStyle name="Normal 44 41" xfId="10304"/>
    <cellStyle name="Normal 44 42" xfId="10305"/>
    <cellStyle name="Normal 44 43" xfId="10306"/>
    <cellStyle name="Normal 44 44" xfId="10307"/>
    <cellStyle name="Normal 44 45" xfId="10308"/>
    <cellStyle name="Normal 44 46" xfId="10309"/>
    <cellStyle name="Normal 44 47" xfId="10310"/>
    <cellStyle name="Normal 44 48" xfId="10311"/>
    <cellStyle name="Normal 44 49" xfId="10312"/>
    <cellStyle name="Normal 44 5" xfId="10313"/>
    <cellStyle name="Normal 44 5 10" xfId="10314"/>
    <cellStyle name="Normal 44 5 11" xfId="10315"/>
    <cellStyle name="Normal 44 5 12" xfId="10316"/>
    <cellStyle name="Normal 44 5 13" xfId="10317"/>
    <cellStyle name="Normal 44 5 14" xfId="10318"/>
    <cellStyle name="Normal 44 5 15" xfId="10319"/>
    <cellStyle name="Normal 44 5 16" xfId="10320"/>
    <cellStyle name="Normal 44 5 17" xfId="10321"/>
    <cellStyle name="Normal 44 5 18" xfId="10322"/>
    <cellStyle name="Normal 44 5 19" xfId="10323"/>
    <cellStyle name="Normal 44 5 2" xfId="10324"/>
    <cellStyle name="Normal 44 5 2 10" xfId="10325"/>
    <cellStyle name="Normal 44 5 2 11" xfId="10326"/>
    <cellStyle name="Normal 44 5 2 12" xfId="10327"/>
    <cellStyle name="Normal 44 5 2 2" xfId="10328"/>
    <cellStyle name="Normal 44 5 2 2 10" xfId="10329"/>
    <cellStyle name="Normal 44 5 2 2 2" xfId="10330"/>
    <cellStyle name="Normal 44 5 2 2 3" xfId="10331"/>
    <cellStyle name="Normal 44 5 2 2 4" xfId="10332"/>
    <cellStyle name="Normal 44 5 2 2 5" xfId="10333"/>
    <cellStyle name="Normal 44 5 2 2 6" xfId="10334"/>
    <cellStyle name="Normal 44 5 2 2 7" xfId="10335"/>
    <cellStyle name="Normal 44 5 2 2 8" xfId="10336"/>
    <cellStyle name="Normal 44 5 2 2 9" xfId="10337"/>
    <cellStyle name="Normal 44 5 2 3" xfId="10338"/>
    <cellStyle name="Normal 44 5 2 4" xfId="10339"/>
    <cellStyle name="Normal 44 5 2 5" xfId="10340"/>
    <cellStyle name="Normal 44 5 2 6" xfId="10341"/>
    <cellStyle name="Normal 44 5 2 7" xfId="10342"/>
    <cellStyle name="Normal 44 5 2 8" xfId="10343"/>
    <cellStyle name="Normal 44 5 2 9" xfId="10344"/>
    <cellStyle name="Normal 44 5 20" xfId="10345"/>
    <cellStyle name="Normal 44 5 21" xfId="10346"/>
    <cellStyle name="Normal 44 5 22" xfId="10347"/>
    <cellStyle name="Normal 44 5 23" xfId="10348"/>
    <cellStyle name="Normal 44 5 24" xfId="10349"/>
    <cellStyle name="Normal 44 5 25" xfId="10350"/>
    <cellStyle name="Normal 44 5 26" xfId="10351"/>
    <cellStyle name="Normal 44 5 27" xfId="10352"/>
    <cellStyle name="Normal 44 5 28" xfId="10353"/>
    <cellStyle name="Normal 44 5 29" xfId="10354"/>
    <cellStyle name="Normal 44 5 3" xfId="10355"/>
    <cellStyle name="Normal 44 5 30" xfId="10356"/>
    <cellStyle name="Normal 44 5 31" xfId="10357"/>
    <cellStyle name="Normal 44 5 32" xfId="10358"/>
    <cellStyle name="Normal 44 5 33" xfId="10359"/>
    <cellStyle name="Normal 44 5 34" xfId="10360"/>
    <cellStyle name="Normal 44 5 35" xfId="10361"/>
    <cellStyle name="Normal 44 5 36" xfId="10362"/>
    <cellStyle name="Normal 44 5 37" xfId="10363"/>
    <cellStyle name="Normal 44 5 38" xfId="10364"/>
    <cellStyle name="Normal 44 5 38 10" xfId="10365"/>
    <cellStyle name="Normal 44 5 38 2" xfId="10366"/>
    <cellStyle name="Normal 44 5 38 3" xfId="10367"/>
    <cellStyle name="Normal 44 5 38 4" xfId="10368"/>
    <cellStyle name="Normal 44 5 38 5" xfId="10369"/>
    <cellStyle name="Normal 44 5 38 6" xfId="10370"/>
    <cellStyle name="Normal 44 5 38 7" xfId="10371"/>
    <cellStyle name="Normal 44 5 38 8" xfId="10372"/>
    <cellStyle name="Normal 44 5 38 9" xfId="10373"/>
    <cellStyle name="Normal 44 5 39" xfId="10374"/>
    <cellStyle name="Normal 44 5 39 2" xfId="10375"/>
    <cellStyle name="Normal 44 5 4" xfId="10376"/>
    <cellStyle name="Normal 44 5 40" xfId="10377"/>
    <cellStyle name="Normal 44 5 41" xfId="10378"/>
    <cellStyle name="Normal 44 5 42" xfId="10379"/>
    <cellStyle name="Normal 44 5 43" xfId="10380"/>
    <cellStyle name="Normal 44 5 44" xfId="10381"/>
    <cellStyle name="Normal 44 5 45" xfId="10382"/>
    <cellStyle name="Normal 44 5 46" xfId="10383"/>
    <cellStyle name="Normal 44 5 47" xfId="10384"/>
    <cellStyle name="Normal 44 5 48" xfId="10385"/>
    <cellStyle name="Normal 44 5 49" xfId="10386"/>
    <cellStyle name="Normal 44 5 5" xfId="10387"/>
    <cellStyle name="Normal 44 5 50" xfId="10388"/>
    <cellStyle name="Normal 44 5 51" xfId="10389"/>
    <cellStyle name="Normal 44 5 52" xfId="10390"/>
    <cellStyle name="Normal 44 5 6" xfId="10391"/>
    <cellStyle name="Normal 44 5 7" xfId="10392"/>
    <cellStyle name="Normal 44 5 8" xfId="10393"/>
    <cellStyle name="Normal 44 5 9" xfId="10394"/>
    <cellStyle name="Normal 44 50" xfId="10395"/>
    <cellStyle name="Normal 44 51" xfId="10396"/>
    <cellStyle name="Normal 44 52" xfId="10397"/>
    <cellStyle name="Normal 44 52 10" xfId="10398"/>
    <cellStyle name="Normal 44 52 2" xfId="10399"/>
    <cellStyle name="Normal 44 52 3" xfId="10400"/>
    <cellStyle name="Normal 44 52 4" xfId="10401"/>
    <cellStyle name="Normal 44 52 5" xfId="10402"/>
    <cellStyle name="Normal 44 52 6" xfId="10403"/>
    <cellStyle name="Normal 44 52 7" xfId="10404"/>
    <cellStyle name="Normal 44 52 8" xfId="10405"/>
    <cellStyle name="Normal 44 52 9" xfId="10406"/>
    <cellStyle name="Normal 44 53" xfId="10407"/>
    <cellStyle name="Normal 44 53 2" xfId="10408"/>
    <cellStyle name="Normal 44 54" xfId="10409"/>
    <cellStyle name="Normal 44 55" xfId="10410"/>
    <cellStyle name="Normal 44 56" xfId="10411"/>
    <cellStyle name="Normal 44 57" xfId="10412"/>
    <cellStyle name="Normal 44 58" xfId="10413"/>
    <cellStyle name="Normal 44 59" xfId="10414"/>
    <cellStyle name="Normal 44 6" xfId="10415"/>
    <cellStyle name="Normal 44 6 10" xfId="10416"/>
    <cellStyle name="Normal 44 6 11" xfId="10417"/>
    <cellStyle name="Normal 44 6 12" xfId="10418"/>
    <cellStyle name="Normal 44 6 13" xfId="10419"/>
    <cellStyle name="Normal 44 6 14" xfId="10420"/>
    <cellStyle name="Normal 44 6 15" xfId="10421"/>
    <cellStyle name="Normal 44 6 16" xfId="10422"/>
    <cellStyle name="Normal 44 6 17" xfId="10423"/>
    <cellStyle name="Normal 44 6 18" xfId="10424"/>
    <cellStyle name="Normal 44 6 19" xfId="10425"/>
    <cellStyle name="Normal 44 6 2" xfId="10426"/>
    <cellStyle name="Normal 44 6 2 10" xfId="10427"/>
    <cellStyle name="Normal 44 6 2 11" xfId="10428"/>
    <cellStyle name="Normal 44 6 2 12" xfId="10429"/>
    <cellStyle name="Normal 44 6 2 2" xfId="10430"/>
    <cellStyle name="Normal 44 6 2 2 10" xfId="10431"/>
    <cellStyle name="Normal 44 6 2 2 2" xfId="10432"/>
    <cellStyle name="Normal 44 6 2 2 3" xfId="10433"/>
    <cellStyle name="Normal 44 6 2 2 4" xfId="10434"/>
    <cellStyle name="Normal 44 6 2 2 5" xfId="10435"/>
    <cellStyle name="Normal 44 6 2 2 6" xfId="10436"/>
    <cellStyle name="Normal 44 6 2 2 7" xfId="10437"/>
    <cellStyle name="Normal 44 6 2 2 8" xfId="10438"/>
    <cellStyle name="Normal 44 6 2 2 9" xfId="10439"/>
    <cellStyle name="Normal 44 6 2 3" xfId="10440"/>
    <cellStyle name="Normal 44 6 2 4" xfId="10441"/>
    <cellStyle name="Normal 44 6 2 5" xfId="10442"/>
    <cellStyle name="Normal 44 6 2 6" xfId="10443"/>
    <cellStyle name="Normal 44 6 2 7" xfId="10444"/>
    <cellStyle name="Normal 44 6 2 8" xfId="10445"/>
    <cellStyle name="Normal 44 6 2 9" xfId="10446"/>
    <cellStyle name="Normal 44 6 20" xfId="10447"/>
    <cellStyle name="Normal 44 6 21" xfId="10448"/>
    <cellStyle name="Normal 44 6 22" xfId="10449"/>
    <cellStyle name="Normal 44 6 23" xfId="10450"/>
    <cellStyle name="Normal 44 6 24" xfId="10451"/>
    <cellStyle name="Normal 44 6 25" xfId="10452"/>
    <cellStyle name="Normal 44 6 26" xfId="10453"/>
    <cellStyle name="Normal 44 6 27" xfId="10454"/>
    <cellStyle name="Normal 44 6 28" xfId="10455"/>
    <cellStyle name="Normal 44 6 29" xfId="10456"/>
    <cellStyle name="Normal 44 6 3" xfId="10457"/>
    <cellStyle name="Normal 44 6 30" xfId="10458"/>
    <cellStyle name="Normal 44 6 31" xfId="10459"/>
    <cellStyle name="Normal 44 6 32" xfId="10460"/>
    <cellStyle name="Normal 44 6 33" xfId="10461"/>
    <cellStyle name="Normal 44 6 34" xfId="10462"/>
    <cellStyle name="Normal 44 6 35" xfId="10463"/>
    <cellStyle name="Normal 44 6 36" xfId="10464"/>
    <cellStyle name="Normal 44 6 37" xfId="10465"/>
    <cellStyle name="Normal 44 6 38" xfId="10466"/>
    <cellStyle name="Normal 44 6 38 10" xfId="10467"/>
    <cellStyle name="Normal 44 6 38 2" xfId="10468"/>
    <cellStyle name="Normal 44 6 38 3" xfId="10469"/>
    <cellStyle name="Normal 44 6 38 4" xfId="10470"/>
    <cellStyle name="Normal 44 6 38 5" xfId="10471"/>
    <cellStyle name="Normal 44 6 38 6" xfId="10472"/>
    <cellStyle name="Normal 44 6 38 7" xfId="10473"/>
    <cellStyle name="Normal 44 6 38 8" xfId="10474"/>
    <cellStyle name="Normal 44 6 38 9" xfId="10475"/>
    <cellStyle name="Normal 44 6 39" xfId="10476"/>
    <cellStyle name="Normal 44 6 39 2" xfId="10477"/>
    <cellStyle name="Normal 44 6 4" xfId="10478"/>
    <cellStyle name="Normal 44 6 40" xfId="10479"/>
    <cellStyle name="Normal 44 6 41" xfId="10480"/>
    <cellStyle name="Normal 44 6 42" xfId="10481"/>
    <cellStyle name="Normal 44 6 43" xfId="10482"/>
    <cellStyle name="Normal 44 6 44" xfId="10483"/>
    <cellStyle name="Normal 44 6 45" xfId="10484"/>
    <cellStyle name="Normal 44 6 46" xfId="10485"/>
    <cellStyle name="Normal 44 6 47" xfId="10486"/>
    <cellStyle name="Normal 44 6 48" xfId="10487"/>
    <cellStyle name="Normal 44 6 49" xfId="10488"/>
    <cellStyle name="Normal 44 6 5" xfId="10489"/>
    <cellStyle name="Normal 44 6 50" xfId="10490"/>
    <cellStyle name="Normal 44 6 51" xfId="10491"/>
    <cellStyle name="Normal 44 6 52" xfId="10492"/>
    <cellStyle name="Normal 44 6 6" xfId="10493"/>
    <cellStyle name="Normal 44 6 7" xfId="10494"/>
    <cellStyle name="Normal 44 6 8" xfId="10495"/>
    <cellStyle name="Normal 44 6 9" xfId="10496"/>
    <cellStyle name="Normal 44 60" xfId="10497"/>
    <cellStyle name="Normal 44 61" xfId="10498"/>
    <cellStyle name="Normal 44 62" xfId="10499"/>
    <cellStyle name="Normal 44 63" xfId="10500"/>
    <cellStyle name="Normal 44 64" xfId="10501"/>
    <cellStyle name="Normal 44 65" xfId="10502"/>
    <cellStyle name="Normal 44 66" xfId="10503"/>
    <cellStyle name="Normal 44 7" xfId="10504"/>
    <cellStyle name="Normal 44 7 10" xfId="10505"/>
    <cellStyle name="Normal 44 7 11" xfId="10506"/>
    <cellStyle name="Normal 44 7 12" xfId="10507"/>
    <cellStyle name="Normal 44 7 13" xfId="10508"/>
    <cellStyle name="Normal 44 7 14" xfId="10509"/>
    <cellStyle name="Normal 44 7 15" xfId="10510"/>
    <cellStyle name="Normal 44 7 16" xfId="10511"/>
    <cellStyle name="Normal 44 7 17" xfId="10512"/>
    <cellStyle name="Normal 44 7 18" xfId="10513"/>
    <cellStyle name="Normal 44 7 19" xfId="10514"/>
    <cellStyle name="Normal 44 7 2" xfId="10515"/>
    <cellStyle name="Normal 44 7 2 10" xfId="10516"/>
    <cellStyle name="Normal 44 7 2 11" xfId="10517"/>
    <cellStyle name="Normal 44 7 2 12" xfId="10518"/>
    <cellStyle name="Normal 44 7 2 2" xfId="10519"/>
    <cellStyle name="Normal 44 7 2 2 10" xfId="10520"/>
    <cellStyle name="Normal 44 7 2 2 2" xfId="10521"/>
    <cellStyle name="Normal 44 7 2 2 3" xfId="10522"/>
    <cellStyle name="Normal 44 7 2 2 4" xfId="10523"/>
    <cellStyle name="Normal 44 7 2 2 5" xfId="10524"/>
    <cellStyle name="Normal 44 7 2 2 6" xfId="10525"/>
    <cellStyle name="Normal 44 7 2 2 7" xfId="10526"/>
    <cellStyle name="Normal 44 7 2 2 8" xfId="10527"/>
    <cellStyle name="Normal 44 7 2 2 9" xfId="10528"/>
    <cellStyle name="Normal 44 7 2 3" xfId="10529"/>
    <cellStyle name="Normal 44 7 2 4" xfId="10530"/>
    <cellStyle name="Normal 44 7 2 5" xfId="10531"/>
    <cellStyle name="Normal 44 7 2 6" xfId="10532"/>
    <cellStyle name="Normal 44 7 2 7" xfId="10533"/>
    <cellStyle name="Normal 44 7 2 8" xfId="10534"/>
    <cellStyle name="Normal 44 7 2 9" xfId="10535"/>
    <cellStyle name="Normal 44 7 20" xfId="10536"/>
    <cellStyle name="Normal 44 7 21" xfId="10537"/>
    <cellStyle name="Normal 44 7 22" xfId="10538"/>
    <cellStyle name="Normal 44 7 23" xfId="10539"/>
    <cellStyle name="Normal 44 7 24" xfId="10540"/>
    <cellStyle name="Normal 44 7 25" xfId="10541"/>
    <cellStyle name="Normal 44 7 26" xfId="10542"/>
    <cellStyle name="Normal 44 7 27" xfId="10543"/>
    <cellStyle name="Normal 44 7 28" xfId="10544"/>
    <cellStyle name="Normal 44 7 29" xfId="10545"/>
    <cellStyle name="Normal 44 7 3" xfId="10546"/>
    <cellStyle name="Normal 44 7 30" xfId="10547"/>
    <cellStyle name="Normal 44 7 31" xfId="10548"/>
    <cellStyle name="Normal 44 7 32" xfId="10549"/>
    <cellStyle name="Normal 44 7 33" xfId="10550"/>
    <cellStyle name="Normal 44 7 34" xfId="10551"/>
    <cellStyle name="Normal 44 7 35" xfId="10552"/>
    <cellStyle name="Normal 44 7 36" xfId="10553"/>
    <cellStyle name="Normal 44 7 37" xfId="10554"/>
    <cellStyle name="Normal 44 7 38" xfId="10555"/>
    <cellStyle name="Normal 44 7 38 10" xfId="10556"/>
    <cellStyle name="Normal 44 7 38 2" xfId="10557"/>
    <cellStyle name="Normal 44 7 38 3" xfId="10558"/>
    <cellStyle name="Normal 44 7 38 4" xfId="10559"/>
    <cellStyle name="Normal 44 7 38 5" xfId="10560"/>
    <cellStyle name="Normal 44 7 38 6" xfId="10561"/>
    <cellStyle name="Normal 44 7 38 7" xfId="10562"/>
    <cellStyle name="Normal 44 7 38 8" xfId="10563"/>
    <cellStyle name="Normal 44 7 38 9" xfId="10564"/>
    <cellStyle name="Normal 44 7 39" xfId="10565"/>
    <cellStyle name="Normal 44 7 39 2" xfId="10566"/>
    <cellStyle name="Normal 44 7 4" xfId="10567"/>
    <cellStyle name="Normal 44 7 40" xfId="10568"/>
    <cellStyle name="Normal 44 7 41" xfId="10569"/>
    <cellStyle name="Normal 44 7 42" xfId="10570"/>
    <cellStyle name="Normal 44 7 43" xfId="10571"/>
    <cellStyle name="Normal 44 7 44" xfId="10572"/>
    <cellStyle name="Normal 44 7 45" xfId="10573"/>
    <cellStyle name="Normal 44 7 46" xfId="10574"/>
    <cellStyle name="Normal 44 7 47" xfId="10575"/>
    <cellStyle name="Normal 44 7 48" xfId="10576"/>
    <cellStyle name="Normal 44 7 49" xfId="10577"/>
    <cellStyle name="Normal 44 7 5" xfId="10578"/>
    <cellStyle name="Normal 44 7 50" xfId="10579"/>
    <cellStyle name="Normal 44 7 51" xfId="10580"/>
    <cellStyle name="Normal 44 7 52" xfId="10581"/>
    <cellStyle name="Normal 44 7 6" xfId="10582"/>
    <cellStyle name="Normal 44 7 7" xfId="10583"/>
    <cellStyle name="Normal 44 7 8" xfId="10584"/>
    <cellStyle name="Normal 44 7 9" xfId="10585"/>
    <cellStyle name="Normal 44 8" xfId="10586"/>
    <cellStyle name="Normal 44 8 10" xfId="10587"/>
    <cellStyle name="Normal 44 8 11" xfId="10588"/>
    <cellStyle name="Normal 44 8 12" xfId="10589"/>
    <cellStyle name="Normal 44 8 13" xfId="10590"/>
    <cellStyle name="Normal 44 8 14" xfId="10591"/>
    <cellStyle name="Normal 44 8 15" xfId="10592"/>
    <cellStyle name="Normal 44 8 16" xfId="10593"/>
    <cellStyle name="Normal 44 8 17" xfId="10594"/>
    <cellStyle name="Normal 44 8 18" xfId="10595"/>
    <cellStyle name="Normal 44 8 19" xfId="10596"/>
    <cellStyle name="Normal 44 8 2" xfId="10597"/>
    <cellStyle name="Normal 44 8 2 10" xfId="10598"/>
    <cellStyle name="Normal 44 8 2 11" xfId="10599"/>
    <cellStyle name="Normal 44 8 2 12" xfId="10600"/>
    <cellStyle name="Normal 44 8 2 2" xfId="10601"/>
    <cellStyle name="Normal 44 8 2 2 10" xfId="10602"/>
    <cellStyle name="Normal 44 8 2 2 2" xfId="10603"/>
    <cellStyle name="Normal 44 8 2 2 3" xfId="10604"/>
    <cellStyle name="Normal 44 8 2 2 4" xfId="10605"/>
    <cellStyle name="Normal 44 8 2 2 5" xfId="10606"/>
    <cellStyle name="Normal 44 8 2 2 6" xfId="10607"/>
    <cellStyle name="Normal 44 8 2 2 7" xfId="10608"/>
    <cellStyle name="Normal 44 8 2 2 8" xfId="10609"/>
    <cellStyle name="Normal 44 8 2 2 9" xfId="10610"/>
    <cellStyle name="Normal 44 8 2 3" xfId="10611"/>
    <cellStyle name="Normal 44 8 2 4" xfId="10612"/>
    <cellStyle name="Normal 44 8 2 5" xfId="10613"/>
    <cellStyle name="Normal 44 8 2 6" xfId="10614"/>
    <cellStyle name="Normal 44 8 2 7" xfId="10615"/>
    <cellStyle name="Normal 44 8 2 8" xfId="10616"/>
    <cellStyle name="Normal 44 8 2 9" xfId="10617"/>
    <cellStyle name="Normal 44 8 20" xfId="10618"/>
    <cellStyle name="Normal 44 8 21" xfId="10619"/>
    <cellStyle name="Normal 44 8 22" xfId="10620"/>
    <cellStyle name="Normal 44 8 23" xfId="10621"/>
    <cellStyle name="Normal 44 8 24" xfId="10622"/>
    <cellStyle name="Normal 44 8 25" xfId="10623"/>
    <cellStyle name="Normal 44 8 26" xfId="10624"/>
    <cellStyle name="Normal 44 8 27" xfId="10625"/>
    <cellStyle name="Normal 44 8 28" xfId="10626"/>
    <cellStyle name="Normal 44 8 29" xfId="10627"/>
    <cellStyle name="Normal 44 8 3" xfId="10628"/>
    <cellStyle name="Normal 44 8 30" xfId="10629"/>
    <cellStyle name="Normal 44 8 31" xfId="10630"/>
    <cellStyle name="Normal 44 8 32" xfId="10631"/>
    <cellStyle name="Normal 44 8 33" xfId="10632"/>
    <cellStyle name="Normal 44 8 34" xfId="10633"/>
    <cellStyle name="Normal 44 8 35" xfId="10634"/>
    <cellStyle name="Normal 44 8 36" xfId="10635"/>
    <cellStyle name="Normal 44 8 37" xfId="10636"/>
    <cellStyle name="Normal 44 8 38" xfId="10637"/>
    <cellStyle name="Normal 44 8 38 10" xfId="10638"/>
    <cellStyle name="Normal 44 8 38 2" xfId="10639"/>
    <cellStyle name="Normal 44 8 38 3" xfId="10640"/>
    <cellStyle name="Normal 44 8 38 4" xfId="10641"/>
    <cellStyle name="Normal 44 8 38 5" xfId="10642"/>
    <cellStyle name="Normal 44 8 38 6" xfId="10643"/>
    <cellStyle name="Normal 44 8 38 7" xfId="10644"/>
    <cellStyle name="Normal 44 8 38 8" xfId="10645"/>
    <cellStyle name="Normal 44 8 38 9" xfId="10646"/>
    <cellStyle name="Normal 44 8 39" xfId="10647"/>
    <cellStyle name="Normal 44 8 39 2" xfId="10648"/>
    <cellStyle name="Normal 44 8 4" xfId="10649"/>
    <cellStyle name="Normal 44 8 40" xfId="10650"/>
    <cellStyle name="Normal 44 8 41" xfId="10651"/>
    <cellStyle name="Normal 44 8 42" xfId="10652"/>
    <cellStyle name="Normal 44 8 43" xfId="10653"/>
    <cellStyle name="Normal 44 8 44" xfId="10654"/>
    <cellStyle name="Normal 44 8 45" xfId="10655"/>
    <cellStyle name="Normal 44 8 46" xfId="10656"/>
    <cellStyle name="Normal 44 8 47" xfId="10657"/>
    <cellStyle name="Normal 44 8 48" xfId="10658"/>
    <cellStyle name="Normal 44 8 49" xfId="10659"/>
    <cellStyle name="Normal 44 8 5" xfId="10660"/>
    <cellStyle name="Normal 44 8 50" xfId="10661"/>
    <cellStyle name="Normal 44 8 51" xfId="10662"/>
    <cellStyle name="Normal 44 8 52" xfId="10663"/>
    <cellStyle name="Normal 44 8 6" xfId="10664"/>
    <cellStyle name="Normal 44 8 7" xfId="10665"/>
    <cellStyle name="Normal 44 8 8" xfId="10666"/>
    <cellStyle name="Normal 44 8 9" xfId="10667"/>
    <cellStyle name="Normal 44 9" xfId="10668"/>
    <cellStyle name="Normal 44 9 10" xfId="10669"/>
    <cellStyle name="Normal 44 9 11" xfId="10670"/>
    <cellStyle name="Normal 44 9 12" xfId="10671"/>
    <cellStyle name="Normal 44 9 13" xfId="10672"/>
    <cellStyle name="Normal 44 9 14" xfId="10673"/>
    <cellStyle name="Normal 44 9 15" xfId="10674"/>
    <cellStyle name="Normal 44 9 16" xfId="10675"/>
    <cellStyle name="Normal 44 9 17" xfId="10676"/>
    <cellStyle name="Normal 44 9 18" xfId="10677"/>
    <cellStyle name="Normal 44 9 19" xfId="10678"/>
    <cellStyle name="Normal 44 9 2" xfId="10679"/>
    <cellStyle name="Normal 44 9 2 10" xfId="10680"/>
    <cellStyle name="Normal 44 9 2 11" xfId="10681"/>
    <cellStyle name="Normal 44 9 2 12" xfId="10682"/>
    <cellStyle name="Normal 44 9 2 2" xfId="10683"/>
    <cellStyle name="Normal 44 9 2 2 10" xfId="10684"/>
    <cellStyle name="Normal 44 9 2 2 2" xfId="10685"/>
    <cellStyle name="Normal 44 9 2 2 3" xfId="10686"/>
    <cellStyle name="Normal 44 9 2 2 4" xfId="10687"/>
    <cellStyle name="Normal 44 9 2 2 5" xfId="10688"/>
    <cellStyle name="Normal 44 9 2 2 6" xfId="10689"/>
    <cellStyle name="Normal 44 9 2 2 7" xfId="10690"/>
    <cellStyle name="Normal 44 9 2 2 8" xfId="10691"/>
    <cellStyle name="Normal 44 9 2 2 9" xfId="10692"/>
    <cellStyle name="Normal 44 9 2 3" xfId="10693"/>
    <cellStyle name="Normal 44 9 2 4" xfId="10694"/>
    <cellStyle name="Normal 44 9 2 5" xfId="10695"/>
    <cellStyle name="Normal 44 9 2 6" xfId="10696"/>
    <cellStyle name="Normal 44 9 2 7" xfId="10697"/>
    <cellStyle name="Normal 44 9 2 8" xfId="10698"/>
    <cellStyle name="Normal 44 9 2 9" xfId="10699"/>
    <cellStyle name="Normal 44 9 20" xfId="10700"/>
    <cellStyle name="Normal 44 9 21" xfId="10701"/>
    <cellStyle name="Normal 44 9 22" xfId="10702"/>
    <cellStyle name="Normal 44 9 23" xfId="10703"/>
    <cellStyle name="Normal 44 9 24" xfId="10704"/>
    <cellStyle name="Normal 44 9 25" xfId="10705"/>
    <cellStyle name="Normal 44 9 26" xfId="10706"/>
    <cellStyle name="Normal 44 9 27" xfId="10707"/>
    <cellStyle name="Normal 44 9 28" xfId="10708"/>
    <cellStyle name="Normal 44 9 29" xfId="10709"/>
    <cellStyle name="Normal 44 9 3" xfId="10710"/>
    <cellStyle name="Normal 44 9 30" xfId="10711"/>
    <cellStyle name="Normal 44 9 31" xfId="10712"/>
    <cellStyle name="Normal 44 9 32" xfId="10713"/>
    <cellStyle name="Normal 44 9 33" xfId="10714"/>
    <cellStyle name="Normal 44 9 34" xfId="10715"/>
    <cellStyle name="Normal 44 9 35" xfId="10716"/>
    <cellStyle name="Normal 44 9 36" xfId="10717"/>
    <cellStyle name="Normal 44 9 37" xfId="10718"/>
    <cellStyle name="Normal 44 9 38" xfId="10719"/>
    <cellStyle name="Normal 44 9 38 10" xfId="10720"/>
    <cellStyle name="Normal 44 9 38 2" xfId="10721"/>
    <cellStyle name="Normal 44 9 38 3" xfId="10722"/>
    <cellStyle name="Normal 44 9 38 4" xfId="10723"/>
    <cellStyle name="Normal 44 9 38 5" xfId="10724"/>
    <cellStyle name="Normal 44 9 38 6" xfId="10725"/>
    <cellStyle name="Normal 44 9 38 7" xfId="10726"/>
    <cellStyle name="Normal 44 9 38 8" xfId="10727"/>
    <cellStyle name="Normal 44 9 38 9" xfId="10728"/>
    <cellStyle name="Normal 44 9 39" xfId="10729"/>
    <cellStyle name="Normal 44 9 39 2" xfId="10730"/>
    <cellStyle name="Normal 44 9 4" xfId="10731"/>
    <cellStyle name="Normal 44 9 40" xfId="10732"/>
    <cellStyle name="Normal 44 9 41" xfId="10733"/>
    <cellStyle name="Normal 44 9 42" xfId="10734"/>
    <cellStyle name="Normal 44 9 43" xfId="10735"/>
    <cellStyle name="Normal 44 9 44" xfId="10736"/>
    <cellStyle name="Normal 44 9 45" xfId="10737"/>
    <cellStyle name="Normal 44 9 46" xfId="10738"/>
    <cellStyle name="Normal 44 9 47" xfId="10739"/>
    <cellStyle name="Normal 44 9 48" xfId="10740"/>
    <cellStyle name="Normal 44 9 49" xfId="10741"/>
    <cellStyle name="Normal 44 9 5" xfId="10742"/>
    <cellStyle name="Normal 44 9 50" xfId="10743"/>
    <cellStyle name="Normal 44 9 51" xfId="10744"/>
    <cellStyle name="Normal 44 9 52" xfId="10745"/>
    <cellStyle name="Normal 44 9 6" xfId="10746"/>
    <cellStyle name="Normal 44 9 7" xfId="10747"/>
    <cellStyle name="Normal 44 9 8" xfId="10748"/>
    <cellStyle name="Normal 44 9 9" xfId="10749"/>
    <cellStyle name="Normal 45" xfId="10750"/>
    <cellStyle name="Normal 45 10" xfId="10751"/>
    <cellStyle name="Normal 45 10 10" xfId="10752"/>
    <cellStyle name="Normal 45 10 11" xfId="10753"/>
    <cellStyle name="Normal 45 10 12" xfId="10754"/>
    <cellStyle name="Normal 45 10 13" xfId="10755"/>
    <cellStyle name="Normal 45 10 14" xfId="10756"/>
    <cellStyle name="Normal 45 10 15" xfId="10757"/>
    <cellStyle name="Normal 45 10 16" xfId="10758"/>
    <cellStyle name="Normal 45 10 17" xfId="10759"/>
    <cellStyle name="Normal 45 10 18" xfId="10760"/>
    <cellStyle name="Normal 45 10 19" xfId="10761"/>
    <cellStyle name="Normal 45 10 2" xfId="10762"/>
    <cellStyle name="Normal 45 10 3" xfId="10763"/>
    <cellStyle name="Normal 45 10 4" xfId="10764"/>
    <cellStyle name="Normal 45 10 5" xfId="10765"/>
    <cellStyle name="Normal 45 10 6" xfId="10766"/>
    <cellStyle name="Normal 45 10 7" xfId="10767"/>
    <cellStyle name="Normal 45 10 8" xfId="10768"/>
    <cellStyle name="Normal 45 10 9" xfId="10769"/>
    <cellStyle name="Normal 45 11" xfId="10770"/>
    <cellStyle name="Normal 45 11 10" xfId="10771"/>
    <cellStyle name="Normal 45 11 11" xfId="10772"/>
    <cellStyle name="Normal 45 11 12" xfId="10773"/>
    <cellStyle name="Normal 45 11 13" xfId="10774"/>
    <cellStyle name="Normal 45 11 14" xfId="10775"/>
    <cellStyle name="Normal 45 11 15" xfId="10776"/>
    <cellStyle name="Normal 45 11 16" xfId="10777"/>
    <cellStyle name="Normal 45 11 17" xfId="10778"/>
    <cellStyle name="Normal 45 11 18" xfId="10779"/>
    <cellStyle name="Normal 45 11 19" xfId="10780"/>
    <cellStyle name="Normal 45 11 2" xfId="10781"/>
    <cellStyle name="Normal 45 11 3" xfId="10782"/>
    <cellStyle name="Normal 45 11 4" xfId="10783"/>
    <cellStyle name="Normal 45 11 5" xfId="10784"/>
    <cellStyle name="Normal 45 11 6" xfId="10785"/>
    <cellStyle name="Normal 45 11 7" xfId="10786"/>
    <cellStyle name="Normal 45 11 8" xfId="10787"/>
    <cellStyle name="Normal 45 11 9" xfId="10788"/>
    <cellStyle name="Normal 45 12" xfId="10789"/>
    <cellStyle name="Normal 45 12 10" xfId="10790"/>
    <cellStyle name="Normal 45 12 11" xfId="10791"/>
    <cellStyle name="Normal 45 12 12" xfId="10792"/>
    <cellStyle name="Normal 45 12 13" xfId="10793"/>
    <cellStyle name="Normal 45 12 14" xfId="10794"/>
    <cellStyle name="Normal 45 12 15" xfId="10795"/>
    <cellStyle name="Normal 45 12 16" xfId="10796"/>
    <cellStyle name="Normal 45 12 17" xfId="10797"/>
    <cellStyle name="Normal 45 12 18" xfId="10798"/>
    <cellStyle name="Normal 45 12 19" xfId="10799"/>
    <cellStyle name="Normal 45 12 2" xfId="10800"/>
    <cellStyle name="Normal 45 12 3" xfId="10801"/>
    <cellStyle name="Normal 45 12 4" xfId="10802"/>
    <cellStyle name="Normal 45 12 5" xfId="10803"/>
    <cellStyle name="Normal 45 12 6" xfId="10804"/>
    <cellStyle name="Normal 45 12 7" xfId="10805"/>
    <cellStyle name="Normal 45 12 8" xfId="10806"/>
    <cellStyle name="Normal 45 12 9" xfId="10807"/>
    <cellStyle name="Normal 45 13" xfId="10808"/>
    <cellStyle name="Normal 45 13 10" xfId="10809"/>
    <cellStyle name="Normal 45 13 11" xfId="10810"/>
    <cellStyle name="Normal 45 13 12" xfId="10811"/>
    <cellStyle name="Normal 45 13 2" xfId="10812"/>
    <cellStyle name="Normal 45 13 2 10" xfId="10813"/>
    <cellStyle name="Normal 45 13 2 2" xfId="10814"/>
    <cellStyle name="Normal 45 13 2 3" xfId="10815"/>
    <cellStyle name="Normal 45 13 2 4" xfId="10816"/>
    <cellStyle name="Normal 45 13 2 5" xfId="10817"/>
    <cellStyle name="Normal 45 13 2 6" xfId="10818"/>
    <cellStyle name="Normal 45 13 2 7" xfId="10819"/>
    <cellStyle name="Normal 45 13 2 8" xfId="10820"/>
    <cellStyle name="Normal 45 13 2 9" xfId="10821"/>
    <cellStyle name="Normal 45 13 3" xfId="10822"/>
    <cellStyle name="Normal 45 13 4" xfId="10823"/>
    <cellStyle name="Normal 45 13 5" xfId="10824"/>
    <cellStyle name="Normal 45 13 6" xfId="10825"/>
    <cellStyle name="Normal 45 13 7" xfId="10826"/>
    <cellStyle name="Normal 45 13 8" xfId="10827"/>
    <cellStyle name="Normal 45 13 9" xfId="10828"/>
    <cellStyle name="Normal 45 14" xfId="10829"/>
    <cellStyle name="Normal 45 14 10" xfId="10830"/>
    <cellStyle name="Normal 45 14 11" xfId="10831"/>
    <cellStyle name="Normal 45 14 12" xfId="10832"/>
    <cellStyle name="Normal 45 14 2" xfId="10833"/>
    <cellStyle name="Normal 45 14 2 10" xfId="10834"/>
    <cellStyle name="Normal 45 14 2 2" xfId="10835"/>
    <cellStyle name="Normal 45 14 2 3" xfId="10836"/>
    <cellStyle name="Normal 45 14 2 4" xfId="10837"/>
    <cellStyle name="Normal 45 14 2 5" xfId="10838"/>
    <cellStyle name="Normal 45 14 2 6" xfId="10839"/>
    <cellStyle name="Normal 45 14 2 7" xfId="10840"/>
    <cellStyle name="Normal 45 14 2 8" xfId="10841"/>
    <cellStyle name="Normal 45 14 2 9" xfId="10842"/>
    <cellStyle name="Normal 45 14 3" xfId="10843"/>
    <cellStyle name="Normal 45 14 4" xfId="10844"/>
    <cellStyle name="Normal 45 14 5" xfId="10845"/>
    <cellStyle name="Normal 45 14 6" xfId="10846"/>
    <cellStyle name="Normal 45 14 7" xfId="10847"/>
    <cellStyle name="Normal 45 14 8" xfId="10848"/>
    <cellStyle name="Normal 45 14 9" xfId="10849"/>
    <cellStyle name="Normal 45 15" xfId="10850"/>
    <cellStyle name="Normal 45 15 10" xfId="10851"/>
    <cellStyle name="Normal 45 15 11" xfId="10852"/>
    <cellStyle name="Normal 45 15 12" xfId="10853"/>
    <cellStyle name="Normal 45 15 2" xfId="10854"/>
    <cellStyle name="Normal 45 15 2 10" xfId="10855"/>
    <cellStyle name="Normal 45 15 2 2" xfId="10856"/>
    <cellStyle name="Normal 45 15 2 3" xfId="10857"/>
    <cellStyle name="Normal 45 15 2 4" xfId="10858"/>
    <cellStyle name="Normal 45 15 2 5" xfId="10859"/>
    <cellStyle name="Normal 45 15 2 6" xfId="10860"/>
    <cellStyle name="Normal 45 15 2 7" xfId="10861"/>
    <cellStyle name="Normal 45 15 2 8" xfId="10862"/>
    <cellStyle name="Normal 45 15 2 9" xfId="10863"/>
    <cellStyle name="Normal 45 15 3" xfId="10864"/>
    <cellStyle name="Normal 45 15 4" xfId="10865"/>
    <cellStyle name="Normal 45 15 5" xfId="10866"/>
    <cellStyle name="Normal 45 15 6" xfId="10867"/>
    <cellStyle name="Normal 45 15 7" xfId="10868"/>
    <cellStyle name="Normal 45 15 8" xfId="10869"/>
    <cellStyle name="Normal 45 15 9" xfId="10870"/>
    <cellStyle name="Normal 45 16" xfId="10871"/>
    <cellStyle name="Normal 45 16 10" xfId="10872"/>
    <cellStyle name="Normal 45 16 11" xfId="10873"/>
    <cellStyle name="Normal 45 16 12" xfId="10874"/>
    <cellStyle name="Normal 45 16 2" xfId="10875"/>
    <cellStyle name="Normal 45 16 2 10" xfId="10876"/>
    <cellStyle name="Normal 45 16 2 2" xfId="10877"/>
    <cellStyle name="Normal 45 16 2 3" xfId="10878"/>
    <cellStyle name="Normal 45 16 2 4" xfId="10879"/>
    <cellStyle name="Normal 45 16 2 5" xfId="10880"/>
    <cellStyle name="Normal 45 16 2 6" xfId="10881"/>
    <cellStyle name="Normal 45 16 2 7" xfId="10882"/>
    <cellStyle name="Normal 45 16 2 8" xfId="10883"/>
    <cellStyle name="Normal 45 16 2 9" xfId="10884"/>
    <cellStyle name="Normal 45 16 3" xfId="10885"/>
    <cellStyle name="Normal 45 16 4" xfId="10886"/>
    <cellStyle name="Normal 45 16 5" xfId="10887"/>
    <cellStyle name="Normal 45 16 6" xfId="10888"/>
    <cellStyle name="Normal 45 16 7" xfId="10889"/>
    <cellStyle name="Normal 45 16 8" xfId="10890"/>
    <cellStyle name="Normal 45 16 9" xfId="10891"/>
    <cellStyle name="Normal 45 17" xfId="10892"/>
    <cellStyle name="Normal 45 17 10" xfId="10893"/>
    <cellStyle name="Normal 45 17 11" xfId="10894"/>
    <cellStyle name="Normal 45 17 12" xfId="10895"/>
    <cellStyle name="Normal 45 17 2" xfId="10896"/>
    <cellStyle name="Normal 45 17 2 10" xfId="10897"/>
    <cellStyle name="Normal 45 17 2 2" xfId="10898"/>
    <cellStyle name="Normal 45 17 2 3" xfId="10899"/>
    <cellStyle name="Normal 45 17 2 4" xfId="10900"/>
    <cellStyle name="Normal 45 17 2 5" xfId="10901"/>
    <cellStyle name="Normal 45 17 2 6" xfId="10902"/>
    <cellStyle name="Normal 45 17 2 7" xfId="10903"/>
    <cellStyle name="Normal 45 17 2 8" xfId="10904"/>
    <cellStyle name="Normal 45 17 2 9" xfId="10905"/>
    <cellStyle name="Normal 45 17 3" xfId="10906"/>
    <cellStyle name="Normal 45 17 4" xfId="10907"/>
    <cellStyle name="Normal 45 17 5" xfId="10908"/>
    <cellStyle name="Normal 45 17 6" xfId="10909"/>
    <cellStyle name="Normal 45 17 7" xfId="10910"/>
    <cellStyle name="Normal 45 17 8" xfId="10911"/>
    <cellStyle name="Normal 45 17 9" xfId="10912"/>
    <cellStyle name="Normal 45 18" xfId="10913"/>
    <cellStyle name="Normal 45 18 10" xfId="10914"/>
    <cellStyle name="Normal 45 18 11" xfId="10915"/>
    <cellStyle name="Normal 45 18 12" xfId="10916"/>
    <cellStyle name="Normal 45 18 2" xfId="10917"/>
    <cellStyle name="Normal 45 18 2 10" xfId="10918"/>
    <cellStyle name="Normal 45 18 2 2" xfId="10919"/>
    <cellStyle name="Normal 45 18 2 3" xfId="10920"/>
    <cellStyle name="Normal 45 18 2 4" xfId="10921"/>
    <cellStyle name="Normal 45 18 2 5" xfId="10922"/>
    <cellStyle name="Normal 45 18 2 6" xfId="10923"/>
    <cellStyle name="Normal 45 18 2 7" xfId="10924"/>
    <cellStyle name="Normal 45 18 2 8" xfId="10925"/>
    <cellStyle name="Normal 45 18 2 9" xfId="10926"/>
    <cellStyle name="Normal 45 18 3" xfId="10927"/>
    <cellStyle name="Normal 45 18 4" xfId="10928"/>
    <cellStyle name="Normal 45 18 5" xfId="10929"/>
    <cellStyle name="Normal 45 18 6" xfId="10930"/>
    <cellStyle name="Normal 45 18 7" xfId="10931"/>
    <cellStyle name="Normal 45 18 8" xfId="10932"/>
    <cellStyle name="Normal 45 18 9" xfId="10933"/>
    <cellStyle name="Normal 45 19" xfId="10934"/>
    <cellStyle name="Normal 45 19 10" xfId="10935"/>
    <cellStyle name="Normal 45 19 11" xfId="10936"/>
    <cellStyle name="Normal 45 19 12" xfId="10937"/>
    <cellStyle name="Normal 45 19 2" xfId="10938"/>
    <cellStyle name="Normal 45 19 2 10" xfId="10939"/>
    <cellStyle name="Normal 45 19 2 2" xfId="10940"/>
    <cellStyle name="Normal 45 19 2 3" xfId="10941"/>
    <cellStyle name="Normal 45 19 2 4" xfId="10942"/>
    <cellStyle name="Normal 45 19 2 5" xfId="10943"/>
    <cellStyle name="Normal 45 19 2 6" xfId="10944"/>
    <cellStyle name="Normal 45 19 2 7" xfId="10945"/>
    <cellStyle name="Normal 45 19 2 8" xfId="10946"/>
    <cellStyle name="Normal 45 19 2 9" xfId="10947"/>
    <cellStyle name="Normal 45 19 3" xfId="10948"/>
    <cellStyle name="Normal 45 19 4" xfId="10949"/>
    <cellStyle name="Normal 45 19 5" xfId="10950"/>
    <cellStyle name="Normal 45 19 6" xfId="10951"/>
    <cellStyle name="Normal 45 19 7" xfId="10952"/>
    <cellStyle name="Normal 45 19 8" xfId="10953"/>
    <cellStyle name="Normal 45 19 9" xfId="10954"/>
    <cellStyle name="Normal 45 2" xfId="10955"/>
    <cellStyle name="Normal 45 2 10" xfId="10956"/>
    <cellStyle name="Normal 45 2 10 10" xfId="10957"/>
    <cellStyle name="Normal 45 2 10 11" xfId="10958"/>
    <cellStyle name="Normal 45 2 10 2" xfId="10959"/>
    <cellStyle name="Normal 45 2 10 3" xfId="10960"/>
    <cellStyle name="Normal 45 2 10 4" xfId="10961"/>
    <cellStyle name="Normal 45 2 10 5" xfId="10962"/>
    <cellStyle name="Normal 45 2 10 6" xfId="10963"/>
    <cellStyle name="Normal 45 2 10 7" xfId="10964"/>
    <cellStyle name="Normal 45 2 10 8" xfId="10965"/>
    <cellStyle name="Normal 45 2 10 9" xfId="10966"/>
    <cellStyle name="Normal 45 2 11" xfId="10967"/>
    <cellStyle name="Normal 45 2 11 10" xfId="10968"/>
    <cellStyle name="Normal 45 2 11 11" xfId="10969"/>
    <cellStyle name="Normal 45 2 11 2" xfId="10970"/>
    <cellStyle name="Normal 45 2 11 3" xfId="10971"/>
    <cellStyle name="Normal 45 2 11 4" xfId="10972"/>
    <cellStyle name="Normal 45 2 11 5" xfId="10973"/>
    <cellStyle name="Normal 45 2 11 6" xfId="10974"/>
    <cellStyle name="Normal 45 2 11 7" xfId="10975"/>
    <cellStyle name="Normal 45 2 11 8" xfId="10976"/>
    <cellStyle name="Normal 45 2 11 9" xfId="10977"/>
    <cellStyle name="Normal 45 2 12" xfId="10978"/>
    <cellStyle name="Normal 45 2 12 10" xfId="10979"/>
    <cellStyle name="Normal 45 2 12 11" xfId="10980"/>
    <cellStyle name="Normal 45 2 12 2" xfId="10981"/>
    <cellStyle name="Normal 45 2 12 3" xfId="10982"/>
    <cellStyle name="Normal 45 2 12 4" xfId="10983"/>
    <cellStyle name="Normal 45 2 12 5" xfId="10984"/>
    <cellStyle name="Normal 45 2 12 6" xfId="10985"/>
    <cellStyle name="Normal 45 2 12 7" xfId="10986"/>
    <cellStyle name="Normal 45 2 12 8" xfId="10987"/>
    <cellStyle name="Normal 45 2 12 9" xfId="10988"/>
    <cellStyle name="Normal 45 2 13" xfId="10989"/>
    <cellStyle name="Normal 45 2 13 10" xfId="10990"/>
    <cellStyle name="Normal 45 2 13 11" xfId="10991"/>
    <cellStyle name="Normal 45 2 13 2" xfId="10992"/>
    <cellStyle name="Normal 45 2 13 3" xfId="10993"/>
    <cellStyle name="Normal 45 2 13 4" xfId="10994"/>
    <cellStyle name="Normal 45 2 13 5" xfId="10995"/>
    <cellStyle name="Normal 45 2 13 6" xfId="10996"/>
    <cellStyle name="Normal 45 2 13 7" xfId="10997"/>
    <cellStyle name="Normal 45 2 13 8" xfId="10998"/>
    <cellStyle name="Normal 45 2 13 9" xfId="10999"/>
    <cellStyle name="Normal 45 2 14" xfId="11000"/>
    <cellStyle name="Normal 45 2 14 10" xfId="11001"/>
    <cellStyle name="Normal 45 2 14 11" xfId="11002"/>
    <cellStyle name="Normal 45 2 14 2" xfId="11003"/>
    <cellStyle name="Normal 45 2 14 3" xfId="11004"/>
    <cellStyle name="Normal 45 2 14 4" xfId="11005"/>
    <cellStyle name="Normal 45 2 14 5" xfId="11006"/>
    <cellStyle name="Normal 45 2 14 6" xfId="11007"/>
    <cellStyle name="Normal 45 2 14 7" xfId="11008"/>
    <cellStyle name="Normal 45 2 14 8" xfId="11009"/>
    <cellStyle name="Normal 45 2 14 9" xfId="11010"/>
    <cellStyle name="Normal 45 2 15" xfId="11011"/>
    <cellStyle name="Normal 45 2 15 2" xfId="11012"/>
    <cellStyle name="Normal 45 2 15 3" xfId="11013"/>
    <cellStyle name="Normal 45 2 15 4" xfId="11014"/>
    <cellStyle name="Normal 45 2 15 5" xfId="11015"/>
    <cellStyle name="Normal 45 2 16" xfId="11016"/>
    <cellStyle name="Normal 45 2 16 2" xfId="11017"/>
    <cellStyle name="Normal 45 2 16 3" xfId="11018"/>
    <cellStyle name="Normal 45 2 16 4" xfId="11019"/>
    <cellStyle name="Normal 45 2 16 5" xfId="11020"/>
    <cellStyle name="Normal 45 2 17" xfId="11021"/>
    <cellStyle name="Normal 45 2 17 2" xfId="11022"/>
    <cellStyle name="Normal 45 2 17 3" xfId="11023"/>
    <cellStyle name="Normal 45 2 17 4" xfId="11024"/>
    <cellStyle name="Normal 45 2 17 5" xfId="11025"/>
    <cellStyle name="Normal 45 2 18" xfId="11026"/>
    <cellStyle name="Normal 45 2 18 2" xfId="11027"/>
    <cellStyle name="Normal 45 2 18 3" xfId="11028"/>
    <cellStyle name="Normal 45 2 18 4" xfId="11029"/>
    <cellStyle name="Normal 45 2 18 5" xfId="11030"/>
    <cellStyle name="Normal 45 2 19" xfId="11031"/>
    <cellStyle name="Normal 45 2 19 2" xfId="11032"/>
    <cellStyle name="Normal 45 2 19 3" xfId="11033"/>
    <cellStyle name="Normal 45 2 19 4" xfId="11034"/>
    <cellStyle name="Normal 45 2 19 5" xfId="11035"/>
    <cellStyle name="Normal 45 2 2" xfId="11036"/>
    <cellStyle name="Normal 45 2 2 10" xfId="11037"/>
    <cellStyle name="Normal 45 2 2 10 2" xfId="11038"/>
    <cellStyle name="Normal 45 2 2 11" xfId="11039"/>
    <cellStyle name="Normal 45 2 2 11 2" xfId="11040"/>
    <cellStyle name="Normal 45 2 2 12" xfId="11041"/>
    <cellStyle name="Normal 45 2 2 2" xfId="11042"/>
    <cellStyle name="Normal 45 2 2 2 10" xfId="11043"/>
    <cellStyle name="Normal 45 2 2 2 11" xfId="11044"/>
    <cellStyle name="Normal 45 2 2 2 2" xfId="11045"/>
    <cellStyle name="Normal 45 2 2 2 3" xfId="11046"/>
    <cellStyle name="Normal 45 2 2 2 4" xfId="11047"/>
    <cellStyle name="Normal 45 2 2 2 5" xfId="11048"/>
    <cellStyle name="Normal 45 2 2 2 6" xfId="11049"/>
    <cellStyle name="Normal 45 2 2 2 7" xfId="11050"/>
    <cellStyle name="Normal 45 2 2 2 8" xfId="11051"/>
    <cellStyle name="Normal 45 2 2 2 9" xfId="11052"/>
    <cellStyle name="Normal 45 2 2 3" xfId="11053"/>
    <cellStyle name="Normal 45 2 2 4" xfId="11054"/>
    <cellStyle name="Normal 45 2 2 5" xfId="11055"/>
    <cellStyle name="Normal 45 2 2 5 2" xfId="11056"/>
    <cellStyle name="Normal 45 2 2 6" xfId="11057"/>
    <cellStyle name="Normal 45 2 2 6 2" xfId="11058"/>
    <cellStyle name="Normal 45 2 2 7" xfId="11059"/>
    <cellStyle name="Normal 45 2 2 7 2" xfId="11060"/>
    <cellStyle name="Normal 45 2 2 8" xfId="11061"/>
    <cellStyle name="Normal 45 2 2 8 2" xfId="11062"/>
    <cellStyle name="Normal 45 2 2 9" xfId="11063"/>
    <cellStyle name="Normal 45 2 2 9 2" xfId="11064"/>
    <cellStyle name="Normal 45 2 20" xfId="11065"/>
    <cellStyle name="Normal 45 2 20 2" xfId="11066"/>
    <cellStyle name="Normal 45 2 20 3" xfId="11067"/>
    <cellStyle name="Normal 45 2 20 4" xfId="11068"/>
    <cellStyle name="Normal 45 2 20 5" xfId="11069"/>
    <cellStyle name="Normal 45 2 21" xfId="11070"/>
    <cellStyle name="Normal 45 2 21 2" xfId="11071"/>
    <cellStyle name="Normal 45 2 21 3" xfId="11072"/>
    <cellStyle name="Normal 45 2 21 4" xfId="11073"/>
    <cellStyle name="Normal 45 2 21 5" xfId="11074"/>
    <cellStyle name="Normal 45 2 22" xfId="11075"/>
    <cellStyle name="Normal 45 2 22 2" xfId="11076"/>
    <cellStyle name="Normal 45 2 22 3" xfId="11077"/>
    <cellStyle name="Normal 45 2 22 4" xfId="11078"/>
    <cellStyle name="Normal 45 2 22 5" xfId="11079"/>
    <cellStyle name="Normal 45 2 23" xfId="11080"/>
    <cellStyle name="Normal 45 2 23 2" xfId="11081"/>
    <cellStyle name="Normal 45 2 23 3" xfId="11082"/>
    <cellStyle name="Normal 45 2 23 4" xfId="11083"/>
    <cellStyle name="Normal 45 2 23 5" xfId="11084"/>
    <cellStyle name="Normal 45 2 24" xfId="11085"/>
    <cellStyle name="Normal 45 2 24 2" xfId="11086"/>
    <cellStyle name="Normal 45 2 24 3" xfId="11087"/>
    <cellStyle name="Normal 45 2 24 4" xfId="11088"/>
    <cellStyle name="Normal 45 2 24 5" xfId="11089"/>
    <cellStyle name="Normal 45 2 25" xfId="11090"/>
    <cellStyle name="Normal 45 2 25 2" xfId="11091"/>
    <cellStyle name="Normal 45 2 25 3" xfId="11092"/>
    <cellStyle name="Normal 45 2 25 4" xfId="11093"/>
    <cellStyle name="Normal 45 2 25 5" xfId="11094"/>
    <cellStyle name="Normal 45 2 26" xfId="11095"/>
    <cellStyle name="Normal 45 2 26 2" xfId="11096"/>
    <cellStyle name="Normal 45 2 26 3" xfId="11097"/>
    <cellStyle name="Normal 45 2 26 4" xfId="11098"/>
    <cellStyle name="Normal 45 2 26 5" xfId="11099"/>
    <cellStyle name="Normal 45 2 27" xfId="11100"/>
    <cellStyle name="Normal 45 2 27 2" xfId="11101"/>
    <cellStyle name="Normal 45 2 27 3" xfId="11102"/>
    <cellStyle name="Normal 45 2 27 4" xfId="11103"/>
    <cellStyle name="Normal 45 2 27 5" xfId="11104"/>
    <cellStyle name="Normal 45 2 28" xfId="11105"/>
    <cellStyle name="Normal 45 2 28 2" xfId="11106"/>
    <cellStyle name="Normal 45 2 28 3" xfId="11107"/>
    <cellStyle name="Normal 45 2 28 4" xfId="11108"/>
    <cellStyle name="Normal 45 2 28 5" xfId="11109"/>
    <cellStyle name="Normal 45 2 29" xfId="11110"/>
    <cellStyle name="Normal 45 2 29 2" xfId="11111"/>
    <cellStyle name="Normal 45 2 29 3" xfId="11112"/>
    <cellStyle name="Normal 45 2 29 4" xfId="11113"/>
    <cellStyle name="Normal 45 2 29 5" xfId="11114"/>
    <cellStyle name="Normal 45 2 3" xfId="11115"/>
    <cellStyle name="Normal 45 2 3 10" xfId="11116"/>
    <cellStyle name="Normal 45 2 3 11" xfId="11117"/>
    <cellStyle name="Normal 45 2 3 2" xfId="11118"/>
    <cellStyle name="Normal 45 2 3 3" xfId="11119"/>
    <cellStyle name="Normal 45 2 3 4" xfId="11120"/>
    <cellStyle name="Normal 45 2 3 5" xfId="11121"/>
    <cellStyle name="Normal 45 2 3 6" xfId="11122"/>
    <cellStyle name="Normal 45 2 3 7" xfId="11123"/>
    <cellStyle name="Normal 45 2 3 8" xfId="11124"/>
    <cellStyle name="Normal 45 2 3 9" xfId="11125"/>
    <cellStyle name="Normal 45 2 30" xfId="11126"/>
    <cellStyle name="Normal 45 2 30 2" xfId="11127"/>
    <cellStyle name="Normal 45 2 30 3" xfId="11128"/>
    <cellStyle name="Normal 45 2 30 4" xfId="11129"/>
    <cellStyle name="Normal 45 2 30 5" xfId="11130"/>
    <cellStyle name="Normal 45 2 31" xfId="11131"/>
    <cellStyle name="Normal 45 2 31 2" xfId="11132"/>
    <cellStyle name="Normal 45 2 31 3" xfId="11133"/>
    <cellStyle name="Normal 45 2 31 4" xfId="11134"/>
    <cellStyle name="Normal 45 2 31 5" xfId="11135"/>
    <cellStyle name="Normal 45 2 32" xfId="11136"/>
    <cellStyle name="Normal 45 2 32 2" xfId="11137"/>
    <cellStyle name="Normal 45 2 32 3" xfId="11138"/>
    <cellStyle name="Normal 45 2 32 4" xfId="11139"/>
    <cellStyle name="Normal 45 2 32 5" xfId="11140"/>
    <cellStyle name="Normal 45 2 33" xfId="11141"/>
    <cellStyle name="Normal 45 2 33 2" xfId="11142"/>
    <cellStyle name="Normal 45 2 33 3" xfId="11143"/>
    <cellStyle name="Normal 45 2 33 4" xfId="11144"/>
    <cellStyle name="Normal 45 2 33 5" xfId="11145"/>
    <cellStyle name="Normal 45 2 34" xfId="11146"/>
    <cellStyle name="Normal 45 2 34 2" xfId="11147"/>
    <cellStyle name="Normal 45 2 34 3" xfId="11148"/>
    <cellStyle name="Normal 45 2 34 4" xfId="11149"/>
    <cellStyle name="Normal 45 2 34 5" xfId="11150"/>
    <cellStyle name="Normal 45 2 35" xfId="11151"/>
    <cellStyle name="Normal 45 2 35 2" xfId="11152"/>
    <cellStyle name="Normal 45 2 35 3" xfId="11153"/>
    <cellStyle name="Normal 45 2 35 4" xfId="11154"/>
    <cellStyle name="Normal 45 2 35 5" xfId="11155"/>
    <cellStyle name="Normal 45 2 36" xfId="11156"/>
    <cellStyle name="Normal 45 2 36 2" xfId="11157"/>
    <cellStyle name="Normal 45 2 36 3" xfId="11158"/>
    <cellStyle name="Normal 45 2 36 4" xfId="11159"/>
    <cellStyle name="Normal 45 2 36 5" xfId="11160"/>
    <cellStyle name="Normal 45 2 37" xfId="11161"/>
    <cellStyle name="Normal 45 2 37 2" xfId="11162"/>
    <cellStyle name="Normal 45 2 37 3" xfId="11163"/>
    <cellStyle name="Normal 45 2 37 4" xfId="11164"/>
    <cellStyle name="Normal 45 2 38" xfId="11165"/>
    <cellStyle name="Normal 45 2 38 10" xfId="11166"/>
    <cellStyle name="Normal 45 2 38 2" xfId="11167"/>
    <cellStyle name="Normal 45 2 38 3" xfId="11168"/>
    <cellStyle name="Normal 45 2 38 4" xfId="11169"/>
    <cellStyle name="Normal 45 2 38 5" xfId="11170"/>
    <cellStyle name="Normal 45 2 38 6" xfId="11171"/>
    <cellStyle name="Normal 45 2 38 7" xfId="11172"/>
    <cellStyle name="Normal 45 2 38 8" xfId="11173"/>
    <cellStyle name="Normal 45 2 38 9" xfId="11174"/>
    <cellStyle name="Normal 45 2 39" xfId="11175"/>
    <cellStyle name="Normal 45 2 39 2" xfId="11176"/>
    <cellStyle name="Normal 45 2 4" xfId="11177"/>
    <cellStyle name="Normal 45 2 4 10" xfId="11178"/>
    <cellStyle name="Normal 45 2 4 11" xfId="11179"/>
    <cellStyle name="Normal 45 2 4 2" xfId="11180"/>
    <cellStyle name="Normal 45 2 4 3" xfId="11181"/>
    <cellStyle name="Normal 45 2 4 4" xfId="11182"/>
    <cellStyle name="Normal 45 2 4 5" xfId="11183"/>
    <cellStyle name="Normal 45 2 4 6" xfId="11184"/>
    <cellStyle name="Normal 45 2 4 7" xfId="11185"/>
    <cellStyle name="Normal 45 2 4 8" xfId="11186"/>
    <cellStyle name="Normal 45 2 4 9" xfId="11187"/>
    <cellStyle name="Normal 45 2 40" xfId="11188"/>
    <cellStyle name="Normal 45 2 41" xfId="11189"/>
    <cellStyle name="Normal 45 2 42" xfId="11190"/>
    <cellStyle name="Normal 45 2 43" xfId="11191"/>
    <cellStyle name="Normal 45 2 44" xfId="11192"/>
    <cellStyle name="Normal 45 2 45" xfId="11193"/>
    <cellStyle name="Normal 45 2 46" xfId="11194"/>
    <cellStyle name="Normal 45 2 47" xfId="11195"/>
    <cellStyle name="Normal 45 2 48" xfId="11196"/>
    <cellStyle name="Normal 45 2 5" xfId="11197"/>
    <cellStyle name="Normal 45 2 5 10" xfId="11198"/>
    <cellStyle name="Normal 45 2 5 11" xfId="11199"/>
    <cellStyle name="Normal 45 2 5 2" xfId="11200"/>
    <cellStyle name="Normal 45 2 5 3" xfId="11201"/>
    <cellStyle name="Normal 45 2 5 4" xfId="11202"/>
    <cellStyle name="Normal 45 2 5 5" xfId="11203"/>
    <cellStyle name="Normal 45 2 5 6" xfId="11204"/>
    <cellStyle name="Normal 45 2 5 7" xfId="11205"/>
    <cellStyle name="Normal 45 2 5 8" xfId="11206"/>
    <cellStyle name="Normal 45 2 5 9" xfId="11207"/>
    <cellStyle name="Normal 45 2 6" xfId="11208"/>
    <cellStyle name="Normal 45 2 6 10" xfId="11209"/>
    <cellStyle name="Normal 45 2 6 11" xfId="11210"/>
    <cellStyle name="Normal 45 2 6 2" xfId="11211"/>
    <cellStyle name="Normal 45 2 6 3" xfId="11212"/>
    <cellStyle name="Normal 45 2 6 4" xfId="11213"/>
    <cellStyle name="Normal 45 2 6 5" xfId="11214"/>
    <cellStyle name="Normal 45 2 6 6" xfId="11215"/>
    <cellStyle name="Normal 45 2 6 7" xfId="11216"/>
    <cellStyle name="Normal 45 2 6 8" xfId="11217"/>
    <cellStyle name="Normal 45 2 6 9" xfId="11218"/>
    <cellStyle name="Normal 45 2 7" xfId="11219"/>
    <cellStyle name="Normal 45 2 7 10" xfId="11220"/>
    <cellStyle name="Normal 45 2 7 11" xfId="11221"/>
    <cellStyle name="Normal 45 2 7 2" xfId="11222"/>
    <cellStyle name="Normal 45 2 7 3" xfId="11223"/>
    <cellStyle name="Normal 45 2 7 4" xfId="11224"/>
    <cellStyle name="Normal 45 2 7 5" xfId="11225"/>
    <cellStyle name="Normal 45 2 7 6" xfId="11226"/>
    <cellStyle name="Normal 45 2 7 7" xfId="11227"/>
    <cellStyle name="Normal 45 2 7 8" xfId="11228"/>
    <cellStyle name="Normal 45 2 7 9" xfId="11229"/>
    <cellStyle name="Normal 45 2 8" xfId="11230"/>
    <cellStyle name="Normal 45 2 8 10" xfId="11231"/>
    <cellStyle name="Normal 45 2 8 11" xfId="11232"/>
    <cellStyle name="Normal 45 2 8 2" xfId="11233"/>
    <cellStyle name="Normal 45 2 8 3" xfId="11234"/>
    <cellStyle name="Normal 45 2 8 4" xfId="11235"/>
    <cellStyle name="Normal 45 2 8 5" xfId="11236"/>
    <cellStyle name="Normal 45 2 8 6" xfId="11237"/>
    <cellStyle name="Normal 45 2 8 7" xfId="11238"/>
    <cellStyle name="Normal 45 2 8 8" xfId="11239"/>
    <cellStyle name="Normal 45 2 8 9" xfId="11240"/>
    <cellStyle name="Normal 45 2 9" xfId="11241"/>
    <cellStyle name="Normal 45 2 9 10" xfId="11242"/>
    <cellStyle name="Normal 45 2 9 11" xfId="11243"/>
    <cellStyle name="Normal 45 2 9 2" xfId="11244"/>
    <cellStyle name="Normal 45 2 9 3" xfId="11245"/>
    <cellStyle name="Normal 45 2 9 4" xfId="11246"/>
    <cellStyle name="Normal 45 2 9 5" xfId="11247"/>
    <cellStyle name="Normal 45 2 9 6" xfId="11248"/>
    <cellStyle name="Normal 45 2 9 7" xfId="11249"/>
    <cellStyle name="Normal 45 2 9 8" xfId="11250"/>
    <cellStyle name="Normal 45 2 9 9" xfId="11251"/>
    <cellStyle name="Normal 45 20" xfId="11252"/>
    <cellStyle name="Normal 45 20 10" xfId="11253"/>
    <cellStyle name="Normal 45 20 11" xfId="11254"/>
    <cellStyle name="Normal 45 20 12" xfId="11255"/>
    <cellStyle name="Normal 45 20 2" xfId="11256"/>
    <cellStyle name="Normal 45 20 2 10" xfId="11257"/>
    <cellStyle name="Normal 45 20 2 2" xfId="11258"/>
    <cellStyle name="Normal 45 20 2 3" xfId="11259"/>
    <cellStyle name="Normal 45 20 2 4" xfId="11260"/>
    <cellStyle name="Normal 45 20 2 5" xfId="11261"/>
    <cellStyle name="Normal 45 20 2 6" xfId="11262"/>
    <cellStyle name="Normal 45 20 2 7" xfId="11263"/>
    <cellStyle name="Normal 45 20 2 8" xfId="11264"/>
    <cellStyle name="Normal 45 20 2 9" xfId="11265"/>
    <cellStyle name="Normal 45 20 3" xfId="11266"/>
    <cellStyle name="Normal 45 20 4" xfId="11267"/>
    <cellStyle name="Normal 45 20 5" xfId="11268"/>
    <cellStyle name="Normal 45 20 6" xfId="11269"/>
    <cellStyle name="Normal 45 20 7" xfId="11270"/>
    <cellStyle name="Normal 45 20 8" xfId="11271"/>
    <cellStyle name="Normal 45 20 9" xfId="11272"/>
    <cellStyle name="Normal 45 21" xfId="11273"/>
    <cellStyle name="Normal 45 22" xfId="11274"/>
    <cellStyle name="Normal 45 23" xfId="11275"/>
    <cellStyle name="Normal 45 24" xfId="11276"/>
    <cellStyle name="Normal 45 25" xfId="11277"/>
    <cellStyle name="Normal 45 26" xfId="11278"/>
    <cellStyle name="Normal 45 27" xfId="11279"/>
    <cellStyle name="Normal 45 28" xfId="11280"/>
    <cellStyle name="Normal 45 29" xfId="11281"/>
    <cellStyle name="Normal 45 3" xfId="11282"/>
    <cellStyle name="Normal 45 3 10" xfId="11283"/>
    <cellStyle name="Normal 45 3 10 10" xfId="11284"/>
    <cellStyle name="Normal 45 3 10 11" xfId="11285"/>
    <cellStyle name="Normal 45 3 10 2" xfId="11286"/>
    <cellStyle name="Normal 45 3 10 3" xfId="11287"/>
    <cellStyle name="Normal 45 3 10 4" xfId="11288"/>
    <cellStyle name="Normal 45 3 10 5" xfId="11289"/>
    <cellStyle name="Normal 45 3 10 6" xfId="11290"/>
    <cellStyle name="Normal 45 3 10 7" xfId="11291"/>
    <cellStyle name="Normal 45 3 10 8" xfId="11292"/>
    <cellStyle name="Normal 45 3 10 9" xfId="11293"/>
    <cellStyle name="Normal 45 3 11" xfId="11294"/>
    <cellStyle name="Normal 45 3 11 10" xfId="11295"/>
    <cellStyle name="Normal 45 3 11 11" xfId="11296"/>
    <cellStyle name="Normal 45 3 11 2" xfId="11297"/>
    <cellStyle name="Normal 45 3 11 3" xfId="11298"/>
    <cellStyle name="Normal 45 3 11 4" xfId="11299"/>
    <cellStyle name="Normal 45 3 11 5" xfId="11300"/>
    <cellStyle name="Normal 45 3 11 6" xfId="11301"/>
    <cellStyle name="Normal 45 3 11 7" xfId="11302"/>
    <cellStyle name="Normal 45 3 11 8" xfId="11303"/>
    <cellStyle name="Normal 45 3 11 9" xfId="11304"/>
    <cellStyle name="Normal 45 3 12" xfId="11305"/>
    <cellStyle name="Normal 45 3 12 10" xfId="11306"/>
    <cellStyle name="Normal 45 3 12 11" xfId="11307"/>
    <cellStyle name="Normal 45 3 12 2" xfId="11308"/>
    <cellStyle name="Normal 45 3 12 3" xfId="11309"/>
    <cellStyle name="Normal 45 3 12 4" xfId="11310"/>
    <cellStyle name="Normal 45 3 12 5" xfId="11311"/>
    <cellStyle name="Normal 45 3 12 6" xfId="11312"/>
    <cellStyle name="Normal 45 3 12 7" xfId="11313"/>
    <cellStyle name="Normal 45 3 12 8" xfId="11314"/>
    <cellStyle name="Normal 45 3 12 9" xfId="11315"/>
    <cellStyle name="Normal 45 3 13" xfId="11316"/>
    <cellStyle name="Normal 45 3 13 10" xfId="11317"/>
    <cellStyle name="Normal 45 3 13 11" xfId="11318"/>
    <cellStyle name="Normal 45 3 13 2" xfId="11319"/>
    <cellStyle name="Normal 45 3 13 3" xfId="11320"/>
    <cellStyle name="Normal 45 3 13 4" xfId="11321"/>
    <cellStyle name="Normal 45 3 13 5" xfId="11322"/>
    <cellStyle name="Normal 45 3 13 6" xfId="11323"/>
    <cellStyle name="Normal 45 3 13 7" xfId="11324"/>
    <cellStyle name="Normal 45 3 13 8" xfId="11325"/>
    <cellStyle name="Normal 45 3 13 9" xfId="11326"/>
    <cellStyle name="Normal 45 3 14" xfId="11327"/>
    <cellStyle name="Normal 45 3 14 10" xfId="11328"/>
    <cellStyle name="Normal 45 3 14 11" xfId="11329"/>
    <cellStyle name="Normal 45 3 14 2" xfId="11330"/>
    <cellStyle name="Normal 45 3 14 3" xfId="11331"/>
    <cellStyle name="Normal 45 3 14 4" xfId="11332"/>
    <cellStyle name="Normal 45 3 14 5" xfId="11333"/>
    <cellStyle name="Normal 45 3 14 6" xfId="11334"/>
    <cellStyle name="Normal 45 3 14 7" xfId="11335"/>
    <cellStyle name="Normal 45 3 14 8" xfId="11336"/>
    <cellStyle name="Normal 45 3 14 9" xfId="11337"/>
    <cellStyle name="Normal 45 3 15" xfId="11338"/>
    <cellStyle name="Normal 45 3 15 2" xfId="11339"/>
    <cellStyle name="Normal 45 3 15 3" xfId="11340"/>
    <cellStyle name="Normal 45 3 15 4" xfId="11341"/>
    <cellStyle name="Normal 45 3 15 5" xfId="11342"/>
    <cellStyle name="Normal 45 3 16" xfId="11343"/>
    <cellStyle name="Normal 45 3 16 2" xfId="11344"/>
    <cellStyle name="Normal 45 3 16 3" xfId="11345"/>
    <cellStyle name="Normal 45 3 16 4" xfId="11346"/>
    <cellStyle name="Normal 45 3 16 5" xfId="11347"/>
    <cellStyle name="Normal 45 3 17" xfId="11348"/>
    <cellStyle name="Normal 45 3 17 2" xfId="11349"/>
    <cellStyle name="Normal 45 3 17 3" xfId="11350"/>
    <cellStyle name="Normal 45 3 17 4" xfId="11351"/>
    <cellStyle name="Normal 45 3 17 5" xfId="11352"/>
    <cellStyle name="Normal 45 3 18" xfId="11353"/>
    <cellStyle name="Normal 45 3 18 2" xfId="11354"/>
    <cellStyle name="Normal 45 3 18 3" xfId="11355"/>
    <cellStyle name="Normal 45 3 18 4" xfId="11356"/>
    <cellStyle name="Normal 45 3 18 5" xfId="11357"/>
    <cellStyle name="Normal 45 3 19" xfId="11358"/>
    <cellStyle name="Normal 45 3 19 2" xfId="11359"/>
    <cellStyle name="Normal 45 3 19 3" xfId="11360"/>
    <cellStyle name="Normal 45 3 19 4" xfId="11361"/>
    <cellStyle name="Normal 45 3 19 5" xfId="11362"/>
    <cellStyle name="Normal 45 3 2" xfId="11363"/>
    <cellStyle name="Normal 45 3 2 10" xfId="11364"/>
    <cellStyle name="Normal 45 3 2 10 2" xfId="11365"/>
    <cellStyle name="Normal 45 3 2 11" xfId="11366"/>
    <cellStyle name="Normal 45 3 2 11 2" xfId="11367"/>
    <cellStyle name="Normal 45 3 2 12" xfId="11368"/>
    <cellStyle name="Normal 45 3 2 2" xfId="11369"/>
    <cellStyle name="Normal 45 3 2 2 10" xfId="11370"/>
    <cellStyle name="Normal 45 3 2 2 11" xfId="11371"/>
    <cellStyle name="Normal 45 3 2 2 2" xfId="11372"/>
    <cellStyle name="Normal 45 3 2 2 3" xfId="11373"/>
    <cellStyle name="Normal 45 3 2 2 4" xfId="11374"/>
    <cellStyle name="Normal 45 3 2 2 5" xfId="11375"/>
    <cellStyle name="Normal 45 3 2 2 6" xfId="11376"/>
    <cellStyle name="Normal 45 3 2 2 7" xfId="11377"/>
    <cellStyle name="Normal 45 3 2 2 8" xfId="11378"/>
    <cellStyle name="Normal 45 3 2 2 9" xfId="11379"/>
    <cellStyle name="Normal 45 3 2 3" xfId="11380"/>
    <cellStyle name="Normal 45 3 2 4" xfId="11381"/>
    <cellStyle name="Normal 45 3 2 5" xfId="11382"/>
    <cellStyle name="Normal 45 3 2 5 2" xfId="11383"/>
    <cellStyle name="Normal 45 3 2 6" xfId="11384"/>
    <cellStyle name="Normal 45 3 2 6 2" xfId="11385"/>
    <cellStyle name="Normal 45 3 2 7" xfId="11386"/>
    <cellStyle name="Normal 45 3 2 7 2" xfId="11387"/>
    <cellStyle name="Normal 45 3 2 8" xfId="11388"/>
    <cellStyle name="Normal 45 3 2 8 2" xfId="11389"/>
    <cellStyle name="Normal 45 3 2 9" xfId="11390"/>
    <cellStyle name="Normal 45 3 2 9 2" xfId="11391"/>
    <cellStyle name="Normal 45 3 20" xfId="11392"/>
    <cellStyle name="Normal 45 3 20 2" xfId="11393"/>
    <cellStyle name="Normal 45 3 20 3" xfId="11394"/>
    <cellStyle name="Normal 45 3 20 4" xfId="11395"/>
    <cellStyle name="Normal 45 3 20 5" xfId="11396"/>
    <cellStyle name="Normal 45 3 21" xfId="11397"/>
    <cellStyle name="Normal 45 3 21 2" xfId="11398"/>
    <cellStyle name="Normal 45 3 21 3" xfId="11399"/>
    <cellStyle name="Normal 45 3 21 4" xfId="11400"/>
    <cellStyle name="Normal 45 3 21 5" xfId="11401"/>
    <cellStyle name="Normal 45 3 22" xfId="11402"/>
    <cellStyle name="Normal 45 3 22 2" xfId="11403"/>
    <cellStyle name="Normal 45 3 22 3" xfId="11404"/>
    <cellStyle name="Normal 45 3 22 4" xfId="11405"/>
    <cellStyle name="Normal 45 3 22 5" xfId="11406"/>
    <cellStyle name="Normal 45 3 23" xfId="11407"/>
    <cellStyle name="Normal 45 3 23 2" xfId="11408"/>
    <cellStyle name="Normal 45 3 23 3" xfId="11409"/>
    <cellStyle name="Normal 45 3 23 4" xfId="11410"/>
    <cellStyle name="Normal 45 3 23 5" xfId="11411"/>
    <cellStyle name="Normal 45 3 24" xfId="11412"/>
    <cellStyle name="Normal 45 3 24 2" xfId="11413"/>
    <cellStyle name="Normal 45 3 24 3" xfId="11414"/>
    <cellStyle name="Normal 45 3 24 4" xfId="11415"/>
    <cellStyle name="Normal 45 3 24 5" xfId="11416"/>
    <cellStyle name="Normal 45 3 25" xfId="11417"/>
    <cellStyle name="Normal 45 3 25 2" xfId="11418"/>
    <cellStyle name="Normal 45 3 25 3" xfId="11419"/>
    <cellStyle name="Normal 45 3 25 4" xfId="11420"/>
    <cellStyle name="Normal 45 3 25 5" xfId="11421"/>
    <cellStyle name="Normal 45 3 26" xfId="11422"/>
    <cellStyle name="Normal 45 3 26 2" xfId="11423"/>
    <cellStyle name="Normal 45 3 26 3" xfId="11424"/>
    <cellStyle name="Normal 45 3 26 4" xfId="11425"/>
    <cellStyle name="Normal 45 3 26 5" xfId="11426"/>
    <cellStyle name="Normal 45 3 27" xfId="11427"/>
    <cellStyle name="Normal 45 3 27 2" xfId="11428"/>
    <cellStyle name="Normal 45 3 27 3" xfId="11429"/>
    <cellStyle name="Normal 45 3 27 4" xfId="11430"/>
    <cellStyle name="Normal 45 3 27 5" xfId="11431"/>
    <cellStyle name="Normal 45 3 28" xfId="11432"/>
    <cellStyle name="Normal 45 3 28 2" xfId="11433"/>
    <cellStyle name="Normal 45 3 28 3" xfId="11434"/>
    <cellStyle name="Normal 45 3 28 4" xfId="11435"/>
    <cellStyle name="Normal 45 3 28 5" xfId="11436"/>
    <cellStyle name="Normal 45 3 29" xfId="11437"/>
    <cellStyle name="Normal 45 3 29 2" xfId="11438"/>
    <cellStyle name="Normal 45 3 29 3" xfId="11439"/>
    <cellStyle name="Normal 45 3 29 4" xfId="11440"/>
    <cellStyle name="Normal 45 3 29 5" xfId="11441"/>
    <cellStyle name="Normal 45 3 3" xfId="11442"/>
    <cellStyle name="Normal 45 3 3 10" xfId="11443"/>
    <cellStyle name="Normal 45 3 3 11" xfId="11444"/>
    <cellStyle name="Normal 45 3 3 2" xfId="11445"/>
    <cellStyle name="Normal 45 3 3 3" xfId="11446"/>
    <cellStyle name="Normal 45 3 3 4" xfId="11447"/>
    <cellStyle name="Normal 45 3 3 5" xfId="11448"/>
    <cellStyle name="Normal 45 3 3 6" xfId="11449"/>
    <cellStyle name="Normal 45 3 3 7" xfId="11450"/>
    <cellStyle name="Normal 45 3 3 8" xfId="11451"/>
    <cellStyle name="Normal 45 3 3 9" xfId="11452"/>
    <cellStyle name="Normal 45 3 30" xfId="11453"/>
    <cellStyle name="Normal 45 3 30 2" xfId="11454"/>
    <cellStyle name="Normal 45 3 30 3" xfId="11455"/>
    <cellStyle name="Normal 45 3 30 4" xfId="11456"/>
    <cellStyle name="Normal 45 3 30 5" xfId="11457"/>
    <cellStyle name="Normal 45 3 31" xfId="11458"/>
    <cellStyle name="Normal 45 3 31 2" xfId="11459"/>
    <cellStyle name="Normal 45 3 31 3" xfId="11460"/>
    <cellStyle name="Normal 45 3 31 4" xfId="11461"/>
    <cellStyle name="Normal 45 3 31 5" xfId="11462"/>
    <cellStyle name="Normal 45 3 32" xfId="11463"/>
    <cellStyle name="Normal 45 3 32 2" xfId="11464"/>
    <cellStyle name="Normal 45 3 32 3" xfId="11465"/>
    <cellStyle name="Normal 45 3 32 4" xfId="11466"/>
    <cellStyle name="Normal 45 3 32 5" xfId="11467"/>
    <cellStyle name="Normal 45 3 33" xfId="11468"/>
    <cellStyle name="Normal 45 3 33 2" xfId="11469"/>
    <cellStyle name="Normal 45 3 33 3" xfId="11470"/>
    <cellStyle name="Normal 45 3 33 4" xfId="11471"/>
    <cellStyle name="Normal 45 3 33 5" xfId="11472"/>
    <cellStyle name="Normal 45 3 34" xfId="11473"/>
    <cellStyle name="Normal 45 3 34 2" xfId="11474"/>
    <cellStyle name="Normal 45 3 34 3" xfId="11475"/>
    <cellStyle name="Normal 45 3 34 4" xfId="11476"/>
    <cellStyle name="Normal 45 3 34 5" xfId="11477"/>
    <cellStyle name="Normal 45 3 35" xfId="11478"/>
    <cellStyle name="Normal 45 3 35 2" xfId="11479"/>
    <cellStyle name="Normal 45 3 35 3" xfId="11480"/>
    <cellStyle name="Normal 45 3 35 4" xfId="11481"/>
    <cellStyle name="Normal 45 3 35 5" xfId="11482"/>
    <cellStyle name="Normal 45 3 36" xfId="11483"/>
    <cellStyle name="Normal 45 3 36 2" xfId="11484"/>
    <cellStyle name="Normal 45 3 36 3" xfId="11485"/>
    <cellStyle name="Normal 45 3 36 4" xfId="11486"/>
    <cellStyle name="Normal 45 3 36 5" xfId="11487"/>
    <cellStyle name="Normal 45 3 37" xfId="11488"/>
    <cellStyle name="Normal 45 3 37 2" xfId="11489"/>
    <cellStyle name="Normal 45 3 37 3" xfId="11490"/>
    <cellStyle name="Normal 45 3 37 4" xfId="11491"/>
    <cellStyle name="Normal 45 3 38" xfId="11492"/>
    <cellStyle name="Normal 45 3 38 10" xfId="11493"/>
    <cellStyle name="Normal 45 3 38 2" xfId="11494"/>
    <cellStyle name="Normal 45 3 38 3" xfId="11495"/>
    <cellStyle name="Normal 45 3 38 4" xfId="11496"/>
    <cellStyle name="Normal 45 3 38 5" xfId="11497"/>
    <cellStyle name="Normal 45 3 38 6" xfId="11498"/>
    <cellStyle name="Normal 45 3 38 7" xfId="11499"/>
    <cellStyle name="Normal 45 3 38 8" xfId="11500"/>
    <cellStyle name="Normal 45 3 38 9" xfId="11501"/>
    <cellStyle name="Normal 45 3 39" xfId="11502"/>
    <cellStyle name="Normal 45 3 39 2" xfId="11503"/>
    <cellStyle name="Normal 45 3 4" xfId="11504"/>
    <cellStyle name="Normal 45 3 4 10" xfId="11505"/>
    <cellStyle name="Normal 45 3 4 11" xfId="11506"/>
    <cellStyle name="Normal 45 3 4 2" xfId="11507"/>
    <cellStyle name="Normal 45 3 4 3" xfId="11508"/>
    <cellStyle name="Normal 45 3 4 4" xfId="11509"/>
    <cellStyle name="Normal 45 3 4 5" xfId="11510"/>
    <cellStyle name="Normal 45 3 4 6" xfId="11511"/>
    <cellStyle name="Normal 45 3 4 7" xfId="11512"/>
    <cellStyle name="Normal 45 3 4 8" xfId="11513"/>
    <cellStyle name="Normal 45 3 4 9" xfId="11514"/>
    <cellStyle name="Normal 45 3 40" xfId="11515"/>
    <cellStyle name="Normal 45 3 41" xfId="11516"/>
    <cellStyle name="Normal 45 3 42" xfId="11517"/>
    <cellStyle name="Normal 45 3 43" xfId="11518"/>
    <cellStyle name="Normal 45 3 44" xfId="11519"/>
    <cellStyle name="Normal 45 3 45" xfId="11520"/>
    <cellStyle name="Normal 45 3 46" xfId="11521"/>
    <cellStyle name="Normal 45 3 47" xfId="11522"/>
    <cellStyle name="Normal 45 3 48" xfId="11523"/>
    <cellStyle name="Normal 45 3 5" xfId="11524"/>
    <cellStyle name="Normal 45 3 5 10" xfId="11525"/>
    <cellStyle name="Normal 45 3 5 11" xfId="11526"/>
    <cellStyle name="Normal 45 3 5 2" xfId="11527"/>
    <cellStyle name="Normal 45 3 5 3" xfId="11528"/>
    <cellStyle name="Normal 45 3 5 4" xfId="11529"/>
    <cellStyle name="Normal 45 3 5 5" xfId="11530"/>
    <cellStyle name="Normal 45 3 5 6" xfId="11531"/>
    <cellStyle name="Normal 45 3 5 7" xfId="11532"/>
    <cellStyle name="Normal 45 3 5 8" xfId="11533"/>
    <cellStyle name="Normal 45 3 5 9" xfId="11534"/>
    <cellStyle name="Normal 45 3 6" xfId="11535"/>
    <cellStyle name="Normal 45 3 6 10" xfId="11536"/>
    <cellStyle name="Normal 45 3 6 11" xfId="11537"/>
    <cellStyle name="Normal 45 3 6 2" xfId="11538"/>
    <cellStyle name="Normal 45 3 6 3" xfId="11539"/>
    <cellStyle name="Normal 45 3 6 4" xfId="11540"/>
    <cellStyle name="Normal 45 3 6 5" xfId="11541"/>
    <cellStyle name="Normal 45 3 6 6" xfId="11542"/>
    <cellStyle name="Normal 45 3 6 7" xfId="11543"/>
    <cellStyle name="Normal 45 3 6 8" xfId="11544"/>
    <cellStyle name="Normal 45 3 6 9" xfId="11545"/>
    <cellStyle name="Normal 45 3 7" xfId="11546"/>
    <cellStyle name="Normal 45 3 7 10" xfId="11547"/>
    <cellStyle name="Normal 45 3 7 11" xfId="11548"/>
    <cellStyle name="Normal 45 3 7 2" xfId="11549"/>
    <cellStyle name="Normal 45 3 7 3" xfId="11550"/>
    <cellStyle name="Normal 45 3 7 4" xfId="11551"/>
    <cellStyle name="Normal 45 3 7 5" xfId="11552"/>
    <cellStyle name="Normal 45 3 7 6" xfId="11553"/>
    <cellStyle name="Normal 45 3 7 7" xfId="11554"/>
    <cellStyle name="Normal 45 3 7 8" xfId="11555"/>
    <cellStyle name="Normal 45 3 7 9" xfId="11556"/>
    <cellStyle name="Normal 45 3 8" xfId="11557"/>
    <cellStyle name="Normal 45 3 8 10" xfId="11558"/>
    <cellStyle name="Normal 45 3 8 11" xfId="11559"/>
    <cellStyle name="Normal 45 3 8 2" xfId="11560"/>
    <cellStyle name="Normal 45 3 8 3" xfId="11561"/>
    <cellStyle name="Normal 45 3 8 4" xfId="11562"/>
    <cellStyle name="Normal 45 3 8 5" xfId="11563"/>
    <cellStyle name="Normal 45 3 8 6" xfId="11564"/>
    <cellStyle name="Normal 45 3 8 7" xfId="11565"/>
    <cellStyle name="Normal 45 3 8 8" xfId="11566"/>
    <cellStyle name="Normal 45 3 8 9" xfId="11567"/>
    <cellStyle name="Normal 45 3 9" xfId="11568"/>
    <cellStyle name="Normal 45 3 9 10" xfId="11569"/>
    <cellStyle name="Normal 45 3 9 11" xfId="11570"/>
    <cellStyle name="Normal 45 3 9 2" xfId="11571"/>
    <cellStyle name="Normal 45 3 9 3" xfId="11572"/>
    <cellStyle name="Normal 45 3 9 4" xfId="11573"/>
    <cellStyle name="Normal 45 3 9 5" xfId="11574"/>
    <cellStyle name="Normal 45 3 9 6" xfId="11575"/>
    <cellStyle name="Normal 45 3 9 7" xfId="11576"/>
    <cellStyle name="Normal 45 3 9 8" xfId="11577"/>
    <cellStyle name="Normal 45 3 9 9" xfId="11578"/>
    <cellStyle name="Normal 45 30" xfId="11579"/>
    <cellStyle name="Normal 45 31" xfId="11580"/>
    <cellStyle name="Normal 45 32" xfId="11581"/>
    <cellStyle name="Normal 45 33" xfId="11582"/>
    <cellStyle name="Normal 45 34" xfId="11583"/>
    <cellStyle name="Normal 45 35" xfId="11584"/>
    <cellStyle name="Normal 45 36" xfId="11585"/>
    <cellStyle name="Normal 45 37" xfId="11586"/>
    <cellStyle name="Normal 45 38" xfId="11587"/>
    <cellStyle name="Normal 45 39" xfId="11588"/>
    <cellStyle name="Normal 45 4" xfId="11589"/>
    <cellStyle name="Normal 45 4 10" xfId="11590"/>
    <cellStyle name="Normal 45 4 11" xfId="11591"/>
    <cellStyle name="Normal 45 4 12" xfId="11592"/>
    <cellStyle name="Normal 45 4 13" xfId="11593"/>
    <cellStyle name="Normal 45 4 14" xfId="11594"/>
    <cellStyle name="Normal 45 4 15" xfId="11595"/>
    <cellStyle name="Normal 45 4 16" xfId="11596"/>
    <cellStyle name="Normal 45 4 17" xfId="11597"/>
    <cellStyle name="Normal 45 4 18" xfId="11598"/>
    <cellStyle name="Normal 45 4 19" xfId="11599"/>
    <cellStyle name="Normal 45 4 2" xfId="11600"/>
    <cellStyle name="Normal 45 4 3" xfId="11601"/>
    <cellStyle name="Normal 45 4 4" xfId="11602"/>
    <cellStyle name="Normal 45 4 5" xfId="11603"/>
    <cellStyle name="Normal 45 4 6" xfId="11604"/>
    <cellStyle name="Normal 45 4 7" xfId="11605"/>
    <cellStyle name="Normal 45 4 8" xfId="11606"/>
    <cellStyle name="Normal 45 4 9" xfId="11607"/>
    <cellStyle name="Normal 45 40" xfId="11608"/>
    <cellStyle name="Normal 45 41" xfId="11609"/>
    <cellStyle name="Normal 45 42" xfId="11610"/>
    <cellStyle name="Normal 45 43" xfId="11611"/>
    <cellStyle name="Normal 45 44" xfId="11612"/>
    <cellStyle name="Normal 45 45" xfId="11613"/>
    <cellStyle name="Normal 45 46" xfId="11614"/>
    <cellStyle name="Normal 45 47" xfId="11615"/>
    <cellStyle name="Normal 45 47 2" xfId="11616"/>
    <cellStyle name="Normal 45 47 2 2" xfId="11617"/>
    <cellStyle name="Normal 45 47 2 3" xfId="11618"/>
    <cellStyle name="Normal 45 47 2 4" xfId="11619"/>
    <cellStyle name="Normal 45 47 3" xfId="11620"/>
    <cellStyle name="Normal 45 47 4" xfId="11621"/>
    <cellStyle name="Normal 45 47 5" xfId="11622"/>
    <cellStyle name="Normal 45 48" xfId="11623"/>
    <cellStyle name="Normal 45 48 10" xfId="11624"/>
    <cellStyle name="Normal 45 48 2" xfId="11625"/>
    <cellStyle name="Normal 45 48 3" xfId="11626"/>
    <cellStyle name="Normal 45 48 4" xfId="11627"/>
    <cellStyle name="Normal 45 48 5" xfId="11628"/>
    <cellStyle name="Normal 45 48 6" xfId="11629"/>
    <cellStyle name="Normal 45 48 7" xfId="11630"/>
    <cellStyle name="Normal 45 48 8" xfId="11631"/>
    <cellStyle name="Normal 45 48 9" xfId="11632"/>
    <cellStyle name="Normal 45 49" xfId="11633"/>
    <cellStyle name="Normal 45 5" xfId="11634"/>
    <cellStyle name="Normal 45 5 10" xfId="11635"/>
    <cellStyle name="Normal 45 5 11" xfId="11636"/>
    <cellStyle name="Normal 45 5 12" xfId="11637"/>
    <cellStyle name="Normal 45 5 13" xfId="11638"/>
    <cellStyle name="Normal 45 5 14" xfId="11639"/>
    <cellStyle name="Normal 45 5 15" xfId="11640"/>
    <cellStyle name="Normal 45 5 16" xfId="11641"/>
    <cellStyle name="Normal 45 5 17" xfId="11642"/>
    <cellStyle name="Normal 45 5 18" xfId="11643"/>
    <cellStyle name="Normal 45 5 19" xfId="11644"/>
    <cellStyle name="Normal 45 5 2" xfId="11645"/>
    <cellStyle name="Normal 45 5 3" xfId="11646"/>
    <cellStyle name="Normal 45 5 4" xfId="11647"/>
    <cellStyle name="Normal 45 5 5" xfId="11648"/>
    <cellStyle name="Normal 45 5 6" xfId="11649"/>
    <cellStyle name="Normal 45 5 7" xfId="11650"/>
    <cellStyle name="Normal 45 5 8" xfId="11651"/>
    <cellStyle name="Normal 45 5 9" xfId="11652"/>
    <cellStyle name="Normal 45 50" xfId="11653"/>
    <cellStyle name="Normal 45 50 2" xfId="11654"/>
    <cellStyle name="Normal 45 51" xfId="11655"/>
    <cellStyle name="Normal 45 51 2" xfId="11656"/>
    <cellStyle name="Normal 45 52" xfId="11657"/>
    <cellStyle name="Normal 45 52 2" xfId="11658"/>
    <cellStyle name="Normal 45 53" xfId="11659"/>
    <cellStyle name="Normal 45 53 2" xfId="11660"/>
    <cellStyle name="Normal 45 54" xfId="11661"/>
    <cellStyle name="Normal 45 54 2" xfId="11662"/>
    <cellStyle name="Normal 45 55" xfId="11663"/>
    <cellStyle name="Normal 45 55 2" xfId="11664"/>
    <cellStyle name="Normal 45 56" xfId="11665"/>
    <cellStyle name="Normal 45 56 2" xfId="11666"/>
    <cellStyle name="Normal 45 57" xfId="11667"/>
    <cellStyle name="Normal 45 57 2" xfId="11668"/>
    <cellStyle name="Normal 45 58" xfId="11669"/>
    <cellStyle name="Normal 45 59" xfId="11670"/>
    <cellStyle name="Normal 45 6" xfId="11671"/>
    <cellStyle name="Normal 45 6 10" xfId="11672"/>
    <cellStyle name="Normal 45 6 11" xfId="11673"/>
    <cellStyle name="Normal 45 6 12" xfId="11674"/>
    <cellStyle name="Normal 45 6 13" xfId="11675"/>
    <cellStyle name="Normal 45 6 14" xfId="11676"/>
    <cellStyle name="Normal 45 6 15" xfId="11677"/>
    <cellStyle name="Normal 45 6 16" xfId="11678"/>
    <cellStyle name="Normal 45 6 17" xfId="11679"/>
    <cellStyle name="Normal 45 6 18" xfId="11680"/>
    <cellStyle name="Normal 45 6 19" xfId="11681"/>
    <cellStyle name="Normal 45 6 2" xfId="11682"/>
    <cellStyle name="Normal 45 6 3" xfId="11683"/>
    <cellStyle name="Normal 45 6 4" xfId="11684"/>
    <cellStyle name="Normal 45 6 5" xfId="11685"/>
    <cellStyle name="Normal 45 6 6" xfId="11686"/>
    <cellStyle name="Normal 45 6 7" xfId="11687"/>
    <cellStyle name="Normal 45 6 8" xfId="11688"/>
    <cellStyle name="Normal 45 6 9" xfId="11689"/>
    <cellStyle name="Normal 45 60" xfId="11690"/>
    <cellStyle name="Normal 45 61" xfId="11691"/>
    <cellStyle name="Normal 45 62" xfId="11692"/>
    <cellStyle name="Normal 45 63" xfId="11693"/>
    <cellStyle name="Normal 45 64" xfId="11694"/>
    <cellStyle name="Normal 45 65" xfId="11695"/>
    <cellStyle name="Normal 45 7" xfId="11696"/>
    <cellStyle name="Normal 45 7 10" xfId="11697"/>
    <cellStyle name="Normal 45 7 11" xfId="11698"/>
    <cellStyle name="Normal 45 7 12" xfId="11699"/>
    <cellStyle name="Normal 45 7 13" xfId="11700"/>
    <cellStyle name="Normal 45 7 14" xfId="11701"/>
    <cellStyle name="Normal 45 7 15" xfId="11702"/>
    <cellStyle name="Normal 45 7 16" xfId="11703"/>
    <cellStyle name="Normal 45 7 17" xfId="11704"/>
    <cellStyle name="Normal 45 7 18" xfId="11705"/>
    <cellStyle name="Normal 45 7 19" xfId="11706"/>
    <cellStyle name="Normal 45 7 2" xfId="11707"/>
    <cellStyle name="Normal 45 7 3" xfId="11708"/>
    <cellStyle name="Normal 45 7 4" xfId="11709"/>
    <cellStyle name="Normal 45 7 5" xfId="11710"/>
    <cellStyle name="Normal 45 7 6" xfId="11711"/>
    <cellStyle name="Normal 45 7 7" xfId="11712"/>
    <cellStyle name="Normal 45 7 8" xfId="11713"/>
    <cellStyle name="Normal 45 7 9" xfId="11714"/>
    <cellStyle name="Normal 45 8" xfId="11715"/>
    <cellStyle name="Normal 45 8 10" xfId="11716"/>
    <cellStyle name="Normal 45 8 11" xfId="11717"/>
    <cellStyle name="Normal 45 8 12" xfId="11718"/>
    <cellStyle name="Normal 45 8 13" xfId="11719"/>
    <cellStyle name="Normal 45 8 14" xfId="11720"/>
    <cellStyle name="Normal 45 8 15" xfId="11721"/>
    <cellStyle name="Normal 45 8 16" xfId="11722"/>
    <cellStyle name="Normal 45 8 17" xfId="11723"/>
    <cellStyle name="Normal 45 8 18" xfId="11724"/>
    <cellStyle name="Normal 45 8 19" xfId="11725"/>
    <cellStyle name="Normal 45 8 2" xfId="11726"/>
    <cellStyle name="Normal 45 8 3" xfId="11727"/>
    <cellStyle name="Normal 45 8 4" xfId="11728"/>
    <cellStyle name="Normal 45 8 5" xfId="11729"/>
    <cellStyle name="Normal 45 8 6" xfId="11730"/>
    <cellStyle name="Normal 45 8 7" xfId="11731"/>
    <cellStyle name="Normal 45 8 8" xfId="11732"/>
    <cellStyle name="Normal 45 8 9" xfId="11733"/>
    <cellStyle name="Normal 45 9" xfId="11734"/>
    <cellStyle name="Normal 45 9 10" xfId="11735"/>
    <cellStyle name="Normal 45 9 11" xfId="11736"/>
    <cellStyle name="Normal 45 9 12" xfId="11737"/>
    <cellStyle name="Normal 45 9 13" xfId="11738"/>
    <cellStyle name="Normal 45 9 14" xfId="11739"/>
    <cellStyle name="Normal 45 9 15" xfId="11740"/>
    <cellStyle name="Normal 45 9 16" xfId="11741"/>
    <cellStyle name="Normal 45 9 17" xfId="11742"/>
    <cellStyle name="Normal 45 9 18" xfId="11743"/>
    <cellStyle name="Normal 45 9 19" xfId="11744"/>
    <cellStyle name="Normal 45 9 2" xfId="11745"/>
    <cellStyle name="Normal 45 9 3" xfId="11746"/>
    <cellStyle name="Normal 45 9 4" xfId="11747"/>
    <cellStyle name="Normal 45 9 5" xfId="11748"/>
    <cellStyle name="Normal 45 9 6" xfId="11749"/>
    <cellStyle name="Normal 45 9 7" xfId="11750"/>
    <cellStyle name="Normal 45 9 8" xfId="11751"/>
    <cellStyle name="Normal 45 9 9" xfId="11752"/>
    <cellStyle name="Normal 46" xfId="11753"/>
    <cellStyle name="Normal 46 10" xfId="11754"/>
    <cellStyle name="Normal 46 10 10" xfId="11755"/>
    <cellStyle name="Normal 46 10 11" xfId="11756"/>
    <cellStyle name="Normal 46 10 12" xfId="11757"/>
    <cellStyle name="Normal 46 10 13" xfId="11758"/>
    <cellStyle name="Normal 46 10 14" xfId="11759"/>
    <cellStyle name="Normal 46 10 15" xfId="11760"/>
    <cellStyle name="Normal 46 10 16" xfId="11761"/>
    <cellStyle name="Normal 46 10 17" xfId="11762"/>
    <cellStyle name="Normal 46 10 18" xfId="11763"/>
    <cellStyle name="Normal 46 10 19" xfId="11764"/>
    <cellStyle name="Normal 46 10 2" xfId="11765"/>
    <cellStyle name="Normal 46 10 3" xfId="11766"/>
    <cellStyle name="Normal 46 10 4" xfId="11767"/>
    <cellStyle name="Normal 46 10 5" xfId="11768"/>
    <cellStyle name="Normal 46 10 6" xfId="11769"/>
    <cellStyle name="Normal 46 10 7" xfId="11770"/>
    <cellStyle name="Normal 46 10 8" xfId="11771"/>
    <cellStyle name="Normal 46 10 9" xfId="11772"/>
    <cellStyle name="Normal 46 11" xfId="11773"/>
    <cellStyle name="Normal 46 11 10" xfId="11774"/>
    <cellStyle name="Normal 46 11 11" xfId="11775"/>
    <cellStyle name="Normal 46 11 12" xfId="11776"/>
    <cellStyle name="Normal 46 11 13" xfId="11777"/>
    <cellStyle name="Normal 46 11 14" xfId="11778"/>
    <cellStyle name="Normal 46 11 15" xfId="11779"/>
    <cellStyle name="Normal 46 11 16" xfId="11780"/>
    <cellStyle name="Normal 46 11 17" xfId="11781"/>
    <cellStyle name="Normal 46 11 18" xfId="11782"/>
    <cellStyle name="Normal 46 11 19" xfId="11783"/>
    <cellStyle name="Normal 46 11 2" xfId="11784"/>
    <cellStyle name="Normal 46 11 3" xfId="11785"/>
    <cellStyle name="Normal 46 11 4" xfId="11786"/>
    <cellStyle name="Normal 46 11 5" xfId="11787"/>
    <cellStyle name="Normal 46 11 6" xfId="11788"/>
    <cellStyle name="Normal 46 11 7" xfId="11789"/>
    <cellStyle name="Normal 46 11 8" xfId="11790"/>
    <cellStyle name="Normal 46 11 9" xfId="11791"/>
    <cellStyle name="Normal 46 12" xfId="11792"/>
    <cellStyle name="Normal 46 12 10" xfId="11793"/>
    <cellStyle name="Normal 46 12 11" xfId="11794"/>
    <cellStyle name="Normal 46 12 12" xfId="11795"/>
    <cellStyle name="Normal 46 12 13" xfId="11796"/>
    <cellStyle name="Normal 46 12 14" xfId="11797"/>
    <cellStyle name="Normal 46 12 15" xfId="11798"/>
    <cellStyle name="Normal 46 12 16" xfId="11799"/>
    <cellStyle name="Normal 46 12 17" xfId="11800"/>
    <cellStyle name="Normal 46 12 18" xfId="11801"/>
    <cellStyle name="Normal 46 12 19" xfId="11802"/>
    <cellStyle name="Normal 46 12 2" xfId="11803"/>
    <cellStyle name="Normal 46 12 3" xfId="11804"/>
    <cellStyle name="Normal 46 12 4" xfId="11805"/>
    <cellStyle name="Normal 46 12 5" xfId="11806"/>
    <cellStyle name="Normal 46 12 6" xfId="11807"/>
    <cellStyle name="Normal 46 12 7" xfId="11808"/>
    <cellStyle name="Normal 46 12 8" xfId="11809"/>
    <cellStyle name="Normal 46 12 9" xfId="11810"/>
    <cellStyle name="Normal 46 13" xfId="11811"/>
    <cellStyle name="Normal 46 13 10" xfId="11812"/>
    <cellStyle name="Normal 46 13 11" xfId="11813"/>
    <cellStyle name="Normal 46 13 12" xfId="11814"/>
    <cellStyle name="Normal 46 13 2" xfId="11815"/>
    <cellStyle name="Normal 46 13 2 10" xfId="11816"/>
    <cellStyle name="Normal 46 13 2 2" xfId="11817"/>
    <cellStyle name="Normal 46 13 2 3" xfId="11818"/>
    <cellStyle name="Normal 46 13 2 4" xfId="11819"/>
    <cellStyle name="Normal 46 13 2 5" xfId="11820"/>
    <cellStyle name="Normal 46 13 2 6" xfId="11821"/>
    <cellStyle name="Normal 46 13 2 7" xfId="11822"/>
    <cellStyle name="Normal 46 13 2 8" xfId="11823"/>
    <cellStyle name="Normal 46 13 2 9" xfId="11824"/>
    <cellStyle name="Normal 46 13 3" xfId="11825"/>
    <cellStyle name="Normal 46 13 4" xfId="11826"/>
    <cellStyle name="Normal 46 13 5" xfId="11827"/>
    <cellStyle name="Normal 46 13 6" xfId="11828"/>
    <cellStyle name="Normal 46 13 7" xfId="11829"/>
    <cellStyle name="Normal 46 13 8" xfId="11830"/>
    <cellStyle name="Normal 46 13 9" xfId="11831"/>
    <cellStyle name="Normal 46 14" xfId="11832"/>
    <cellStyle name="Normal 46 14 10" xfId="11833"/>
    <cellStyle name="Normal 46 14 11" xfId="11834"/>
    <cellStyle name="Normal 46 14 12" xfId="11835"/>
    <cellStyle name="Normal 46 14 2" xfId="11836"/>
    <cellStyle name="Normal 46 14 2 10" xfId="11837"/>
    <cellStyle name="Normal 46 14 2 2" xfId="11838"/>
    <cellStyle name="Normal 46 14 2 3" xfId="11839"/>
    <cellStyle name="Normal 46 14 2 4" xfId="11840"/>
    <cellStyle name="Normal 46 14 2 5" xfId="11841"/>
    <cellStyle name="Normal 46 14 2 6" xfId="11842"/>
    <cellStyle name="Normal 46 14 2 7" xfId="11843"/>
    <cellStyle name="Normal 46 14 2 8" xfId="11844"/>
    <cellStyle name="Normal 46 14 2 9" xfId="11845"/>
    <cellStyle name="Normal 46 14 3" xfId="11846"/>
    <cellStyle name="Normal 46 14 4" xfId="11847"/>
    <cellStyle name="Normal 46 14 5" xfId="11848"/>
    <cellStyle name="Normal 46 14 6" xfId="11849"/>
    <cellStyle name="Normal 46 14 7" xfId="11850"/>
    <cellStyle name="Normal 46 14 8" xfId="11851"/>
    <cellStyle name="Normal 46 14 9" xfId="11852"/>
    <cellStyle name="Normal 46 15" xfId="11853"/>
    <cellStyle name="Normal 46 15 10" xfId="11854"/>
    <cellStyle name="Normal 46 15 11" xfId="11855"/>
    <cellStyle name="Normal 46 15 12" xfId="11856"/>
    <cellStyle name="Normal 46 15 2" xfId="11857"/>
    <cellStyle name="Normal 46 15 2 10" xfId="11858"/>
    <cellStyle name="Normal 46 15 2 2" xfId="11859"/>
    <cellStyle name="Normal 46 15 2 3" xfId="11860"/>
    <cellStyle name="Normal 46 15 2 4" xfId="11861"/>
    <cellStyle name="Normal 46 15 2 5" xfId="11862"/>
    <cellStyle name="Normal 46 15 2 6" xfId="11863"/>
    <cellStyle name="Normal 46 15 2 7" xfId="11864"/>
    <cellStyle name="Normal 46 15 2 8" xfId="11865"/>
    <cellStyle name="Normal 46 15 2 9" xfId="11866"/>
    <cellStyle name="Normal 46 15 3" xfId="11867"/>
    <cellStyle name="Normal 46 15 4" xfId="11868"/>
    <cellStyle name="Normal 46 15 5" xfId="11869"/>
    <cellStyle name="Normal 46 15 6" xfId="11870"/>
    <cellStyle name="Normal 46 15 7" xfId="11871"/>
    <cellStyle name="Normal 46 15 8" xfId="11872"/>
    <cellStyle name="Normal 46 15 9" xfId="11873"/>
    <cellStyle name="Normal 46 16" xfId="11874"/>
    <cellStyle name="Normal 46 16 10" xfId="11875"/>
    <cellStyle name="Normal 46 16 11" xfId="11876"/>
    <cellStyle name="Normal 46 16 12" xfId="11877"/>
    <cellStyle name="Normal 46 16 2" xfId="11878"/>
    <cellStyle name="Normal 46 16 2 10" xfId="11879"/>
    <cellStyle name="Normal 46 16 2 2" xfId="11880"/>
    <cellStyle name="Normal 46 16 2 3" xfId="11881"/>
    <cellStyle name="Normal 46 16 2 4" xfId="11882"/>
    <cellStyle name="Normal 46 16 2 5" xfId="11883"/>
    <cellStyle name="Normal 46 16 2 6" xfId="11884"/>
    <cellStyle name="Normal 46 16 2 7" xfId="11885"/>
    <cellStyle name="Normal 46 16 2 8" xfId="11886"/>
    <cellStyle name="Normal 46 16 2 9" xfId="11887"/>
    <cellStyle name="Normal 46 16 3" xfId="11888"/>
    <cellStyle name="Normal 46 16 4" xfId="11889"/>
    <cellStyle name="Normal 46 16 5" xfId="11890"/>
    <cellStyle name="Normal 46 16 6" xfId="11891"/>
    <cellStyle name="Normal 46 16 7" xfId="11892"/>
    <cellStyle name="Normal 46 16 8" xfId="11893"/>
    <cellStyle name="Normal 46 16 9" xfId="11894"/>
    <cellStyle name="Normal 46 17" xfId="11895"/>
    <cellStyle name="Normal 46 17 10" xfId="11896"/>
    <cellStyle name="Normal 46 17 11" xfId="11897"/>
    <cellStyle name="Normal 46 17 12" xfId="11898"/>
    <cellStyle name="Normal 46 17 2" xfId="11899"/>
    <cellStyle name="Normal 46 17 2 10" xfId="11900"/>
    <cellStyle name="Normal 46 17 2 2" xfId="11901"/>
    <cellStyle name="Normal 46 17 2 3" xfId="11902"/>
    <cellStyle name="Normal 46 17 2 4" xfId="11903"/>
    <cellStyle name="Normal 46 17 2 5" xfId="11904"/>
    <cellStyle name="Normal 46 17 2 6" xfId="11905"/>
    <cellStyle name="Normal 46 17 2 7" xfId="11906"/>
    <cellStyle name="Normal 46 17 2 8" xfId="11907"/>
    <cellStyle name="Normal 46 17 2 9" xfId="11908"/>
    <cellStyle name="Normal 46 17 3" xfId="11909"/>
    <cellStyle name="Normal 46 17 4" xfId="11910"/>
    <cellStyle name="Normal 46 17 5" xfId="11911"/>
    <cellStyle name="Normal 46 17 6" xfId="11912"/>
    <cellStyle name="Normal 46 17 7" xfId="11913"/>
    <cellStyle name="Normal 46 17 8" xfId="11914"/>
    <cellStyle name="Normal 46 17 9" xfId="11915"/>
    <cellStyle name="Normal 46 18" xfId="11916"/>
    <cellStyle name="Normal 46 18 10" xfId="11917"/>
    <cellStyle name="Normal 46 18 11" xfId="11918"/>
    <cellStyle name="Normal 46 18 12" xfId="11919"/>
    <cellStyle name="Normal 46 18 2" xfId="11920"/>
    <cellStyle name="Normal 46 18 2 10" xfId="11921"/>
    <cellStyle name="Normal 46 18 2 2" xfId="11922"/>
    <cellStyle name="Normal 46 18 2 3" xfId="11923"/>
    <cellStyle name="Normal 46 18 2 4" xfId="11924"/>
    <cellStyle name="Normal 46 18 2 5" xfId="11925"/>
    <cellStyle name="Normal 46 18 2 6" xfId="11926"/>
    <cellStyle name="Normal 46 18 2 7" xfId="11927"/>
    <cellStyle name="Normal 46 18 2 8" xfId="11928"/>
    <cellStyle name="Normal 46 18 2 9" xfId="11929"/>
    <cellStyle name="Normal 46 18 3" xfId="11930"/>
    <cellStyle name="Normal 46 18 4" xfId="11931"/>
    <cellStyle name="Normal 46 18 5" xfId="11932"/>
    <cellStyle name="Normal 46 18 6" xfId="11933"/>
    <cellStyle name="Normal 46 18 7" xfId="11934"/>
    <cellStyle name="Normal 46 18 8" xfId="11935"/>
    <cellStyle name="Normal 46 18 9" xfId="11936"/>
    <cellStyle name="Normal 46 19" xfId="11937"/>
    <cellStyle name="Normal 46 19 10" xfId="11938"/>
    <cellStyle name="Normal 46 19 11" xfId="11939"/>
    <cellStyle name="Normal 46 19 12" xfId="11940"/>
    <cellStyle name="Normal 46 19 2" xfId="11941"/>
    <cellStyle name="Normal 46 19 2 10" xfId="11942"/>
    <cellStyle name="Normal 46 19 2 2" xfId="11943"/>
    <cellStyle name="Normal 46 19 2 3" xfId="11944"/>
    <cellStyle name="Normal 46 19 2 4" xfId="11945"/>
    <cellStyle name="Normal 46 19 2 5" xfId="11946"/>
    <cellStyle name="Normal 46 19 2 6" xfId="11947"/>
    <cellStyle name="Normal 46 19 2 7" xfId="11948"/>
    <cellStyle name="Normal 46 19 2 8" xfId="11949"/>
    <cellStyle name="Normal 46 19 2 9" xfId="11950"/>
    <cellStyle name="Normal 46 19 3" xfId="11951"/>
    <cellStyle name="Normal 46 19 4" xfId="11952"/>
    <cellStyle name="Normal 46 19 5" xfId="11953"/>
    <cellStyle name="Normal 46 19 6" xfId="11954"/>
    <cellStyle name="Normal 46 19 7" xfId="11955"/>
    <cellStyle name="Normal 46 19 8" xfId="11956"/>
    <cellStyle name="Normal 46 19 9" xfId="11957"/>
    <cellStyle name="Normal 46 2" xfId="11958"/>
    <cellStyle name="Normal 46 2 10" xfId="11959"/>
    <cellStyle name="Normal 46 2 10 10" xfId="11960"/>
    <cellStyle name="Normal 46 2 10 11" xfId="11961"/>
    <cellStyle name="Normal 46 2 10 2" xfId="11962"/>
    <cellStyle name="Normal 46 2 10 3" xfId="11963"/>
    <cellStyle name="Normal 46 2 10 4" xfId="11964"/>
    <cellStyle name="Normal 46 2 10 5" xfId="11965"/>
    <cellStyle name="Normal 46 2 10 6" xfId="11966"/>
    <cellStyle name="Normal 46 2 10 7" xfId="11967"/>
    <cellStyle name="Normal 46 2 10 8" xfId="11968"/>
    <cellStyle name="Normal 46 2 10 9" xfId="11969"/>
    <cellStyle name="Normal 46 2 11" xfId="11970"/>
    <cellStyle name="Normal 46 2 11 10" xfId="11971"/>
    <cellStyle name="Normal 46 2 11 11" xfId="11972"/>
    <cellStyle name="Normal 46 2 11 2" xfId="11973"/>
    <cellStyle name="Normal 46 2 11 3" xfId="11974"/>
    <cellStyle name="Normal 46 2 11 4" xfId="11975"/>
    <cellStyle name="Normal 46 2 11 5" xfId="11976"/>
    <cellStyle name="Normal 46 2 11 6" xfId="11977"/>
    <cellStyle name="Normal 46 2 11 7" xfId="11978"/>
    <cellStyle name="Normal 46 2 11 8" xfId="11979"/>
    <cellStyle name="Normal 46 2 11 9" xfId="11980"/>
    <cellStyle name="Normal 46 2 12" xfId="11981"/>
    <cellStyle name="Normal 46 2 12 10" xfId="11982"/>
    <cellStyle name="Normal 46 2 12 11" xfId="11983"/>
    <cellStyle name="Normal 46 2 12 2" xfId="11984"/>
    <cellStyle name="Normal 46 2 12 3" xfId="11985"/>
    <cellStyle name="Normal 46 2 12 4" xfId="11986"/>
    <cellStyle name="Normal 46 2 12 5" xfId="11987"/>
    <cellStyle name="Normal 46 2 12 6" xfId="11988"/>
    <cellStyle name="Normal 46 2 12 7" xfId="11989"/>
    <cellStyle name="Normal 46 2 12 8" xfId="11990"/>
    <cellStyle name="Normal 46 2 12 9" xfId="11991"/>
    <cellStyle name="Normal 46 2 13" xfId="11992"/>
    <cellStyle name="Normal 46 2 13 10" xfId="11993"/>
    <cellStyle name="Normal 46 2 13 11" xfId="11994"/>
    <cellStyle name="Normal 46 2 13 2" xfId="11995"/>
    <cellStyle name="Normal 46 2 13 3" xfId="11996"/>
    <cellStyle name="Normal 46 2 13 4" xfId="11997"/>
    <cellStyle name="Normal 46 2 13 5" xfId="11998"/>
    <cellStyle name="Normal 46 2 13 6" xfId="11999"/>
    <cellStyle name="Normal 46 2 13 7" xfId="12000"/>
    <cellStyle name="Normal 46 2 13 8" xfId="12001"/>
    <cellStyle name="Normal 46 2 13 9" xfId="12002"/>
    <cellStyle name="Normal 46 2 14" xfId="12003"/>
    <cellStyle name="Normal 46 2 14 10" xfId="12004"/>
    <cellStyle name="Normal 46 2 14 11" xfId="12005"/>
    <cellStyle name="Normal 46 2 14 2" xfId="12006"/>
    <cellStyle name="Normal 46 2 14 3" xfId="12007"/>
    <cellStyle name="Normal 46 2 14 4" xfId="12008"/>
    <cellStyle name="Normal 46 2 14 5" xfId="12009"/>
    <cellStyle name="Normal 46 2 14 6" xfId="12010"/>
    <cellStyle name="Normal 46 2 14 7" xfId="12011"/>
    <cellStyle name="Normal 46 2 14 8" xfId="12012"/>
    <cellStyle name="Normal 46 2 14 9" xfId="12013"/>
    <cellStyle name="Normal 46 2 15" xfId="12014"/>
    <cellStyle name="Normal 46 2 15 2" xfId="12015"/>
    <cellStyle name="Normal 46 2 15 3" xfId="12016"/>
    <cellStyle name="Normal 46 2 15 4" xfId="12017"/>
    <cellStyle name="Normal 46 2 15 5" xfId="12018"/>
    <cellStyle name="Normal 46 2 16" xfId="12019"/>
    <cellStyle name="Normal 46 2 16 2" xfId="12020"/>
    <cellStyle name="Normal 46 2 16 3" xfId="12021"/>
    <cellStyle name="Normal 46 2 16 4" xfId="12022"/>
    <cellStyle name="Normal 46 2 16 5" xfId="12023"/>
    <cellStyle name="Normal 46 2 17" xfId="12024"/>
    <cellStyle name="Normal 46 2 17 2" xfId="12025"/>
    <cellStyle name="Normal 46 2 17 3" xfId="12026"/>
    <cellStyle name="Normal 46 2 17 4" xfId="12027"/>
    <cellStyle name="Normal 46 2 17 5" xfId="12028"/>
    <cellStyle name="Normal 46 2 18" xfId="12029"/>
    <cellStyle name="Normal 46 2 18 2" xfId="12030"/>
    <cellStyle name="Normal 46 2 18 3" xfId="12031"/>
    <cellStyle name="Normal 46 2 18 4" xfId="12032"/>
    <cellStyle name="Normal 46 2 18 5" xfId="12033"/>
    <cellStyle name="Normal 46 2 19" xfId="12034"/>
    <cellStyle name="Normal 46 2 19 2" xfId="12035"/>
    <cellStyle name="Normal 46 2 19 3" xfId="12036"/>
    <cellStyle name="Normal 46 2 19 4" xfId="12037"/>
    <cellStyle name="Normal 46 2 19 5" xfId="12038"/>
    <cellStyle name="Normal 46 2 2" xfId="12039"/>
    <cellStyle name="Normal 46 2 2 10" xfId="12040"/>
    <cellStyle name="Normal 46 2 2 10 2" xfId="12041"/>
    <cellStyle name="Normal 46 2 2 11" xfId="12042"/>
    <cellStyle name="Normal 46 2 2 11 2" xfId="12043"/>
    <cellStyle name="Normal 46 2 2 12" xfId="12044"/>
    <cellStyle name="Normal 46 2 2 2" xfId="12045"/>
    <cellStyle name="Normal 46 2 2 2 10" xfId="12046"/>
    <cellStyle name="Normal 46 2 2 2 11" xfId="12047"/>
    <cellStyle name="Normal 46 2 2 2 2" xfId="12048"/>
    <cellStyle name="Normal 46 2 2 2 3" xfId="12049"/>
    <cellStyle name="Normal 46 2 2 2 4" xfId="12050"/>
    <cellStyle name="Normal 46 2 2 2 5" xfId="12051"/>
    <cellStyle name="Normal 46 2 2 2 6" xfId="12052"/>
    <cellStyle name="Normal 46 2 2 2 7" xfId="12053"/>
    <cellStyle name="Normal 46 2 2 2 8" xfId="12054"/>
    <cellStyle name="Normal 46 2 2 2 9" xfId="12055"/>
    <cellStyle name="Normal 46 2 2 3" xfId="12056"/>
    <cellStyle name="Normal 46 2 2 4" xfId="12057"/>
    <cellStyle name="Normal 46 2 2 5" xfId="12058"/>
    <cellStyle name="Normal 46 2 2 5 2" xfId="12059"/>
    <cellStyle name="Normal 46 2 2 6" xfId="12060"/>
    <cellStyle name="Normal 46 2 2 6 2" xfId="12061"/>
    <cellStyle name="Normal 46 2 2 7" xfId="12062"/>
    <cellStyle name="Normal 46 2 2 7 2" xfId="12063"/>
    <cellStyle name="Normal 46 2 2 8" xfId="12064"/>
    <cellStyle name="Normal 46 2 2 8 2" xfId="12065"/>
    <cellStyle name="Normal 46 2 2 9" xfId="12066"/>
    <cellStyle name="Normal 46 2 2 9 2" xfId="12067"/>
    <cellStyle name="Normal 46 2 20" xfId="12068"/>
    <cellStyle name="Normal 46 2 20 2" xfId="12069"/>
    <cellStyle name="Normal 46 2 20 3" xfId="12070"/>
    <cellStyle name="Normal 46 2 20 4" xfId="12071"/>
    <cellStyle name="Normal 46 2 20 5" xfId="12072"/>
    <cellStyle name="Normal 46 2 21" xfId="12073"/>
    <cellStyle name="Normal 46 2 21 2" xfId="12074"/>
    <cellStyle name="Normal 46 2 21 3" xfId="12075"/>
    <cellStyle name="Normal 46 2 21 4" xfId="12076"/>
    <cellStyle name="Normal 46 2 21 5" xfId="12077"/>
    <cellStyle name="Normal 46 2 22" xfId="12078"/>
    <cellStyle name="Normal 46 2 22 2" xfId="12079"/>
    <cellStyle name="Normal 46 2 22 3" xfId="12080"/>
    <cellStyle name="Normal 46 2 22 4" xfId="12081"/>
    <cellStyle name="Normal 46 2 22 5" xfId="12082"/>
    <cellStyle name="Normal 46 2 23" xfId="12083"/>
    <cellStyle name="Normal 46 2 23 2" xfId="12084"/>
    <cellStyle name="Normal 46 2 23 3" xfId="12085"/>
    <cellStyle name="Normal 46 2 23 4" xfId="12086"/>
    <cellStyle name="Normal 46 2 23 5" xfId="12087"/>
    <cellStyle name="Normal 46 2 24" xfId="12088"/>
    <cellStyle name="Normal 46 2 24 2" xfId="12089"/>
    <cellStyle name="Normal 46 2 24 3" xfId="12090"/>
    <cellStyle name="Normal 46 2 24 4" xfId="12091"/>
    <cellStyle name="Normal 46 2 24 5" xfId="12092"/>
    <cellStyle name="Normal 46 2 25" xfId="12093"/>
    <cellStyle name="Normal 46 2 25 2" xfId="12094"/>
    <cellStyle name="Normal 46 2 25 3" xfId="12095"/>
    <cellStyle name="Normal 46 2 25 4" xfId="12096"/>
    <cellStyle name="Normal 46 2 25 5" xfId="12097"/>
    <cellStyle name="Normal 46 2 26" xfId="12098"/>
    <cellStyle name="Normal 46 2 26 2" xfId="12099"/>
    <cellStyle name="Normal 46 2 26 3" xfId="12100"/>
    <cellStyle name="Normal 46 2 26 4" xfId="12101"/>
    <cellStyle name="Normal 46 2 26 5" xfId="12102"/>
    <cellStyle name="Normal 46 2 27" xfId="12103"/>
    <cellStyle name="Normal 46 2 27 2" xfId="12104"/>
    <cellStyle name="Normal 46 2 27 3" xfId="12105"/>
    <cellStyle name="Normal 46 2 27 4" xfId="12106"/>
    <cellStyle name="Normal 46 2 27 5" xfId="12107"/>
    <cellStyle name="Normal 46 2 28" xfId="12108"/>
    <cellStyle name="Normal 46 2 28 2" xfId="12109"/>
    <cellStyle name="Normal 46 2 28 3" xfId="12110"/>
    <cellStyle name="Normal 46 2 28 4" xfId="12111"/>
    <cellStyle name="Normal 46 2 28 5" xfId="12112"/>
    <cellStyle name="Normal 46 2 29" xfId="12113"/>
    <cellStyle name="Normal 46 2 29 2" xfId="12114"/>
    <cellStyle name="Normal 46 2 29 3" xfId="12115"/>
    <cellStyle name="Normal 46 2 29 4" xfId="12116"/>
    <cellStyle name="Normal 46 2 29 5" xfId="12117"/>
    <cellStyle name="Normal 46 2 3" xfId="12118"/>
    <cellStyle name="Normal 46 2 3 10" xfId="12119"/>
    <cellStyle name="Normal 46 2 3 11" xfId="12120"/>
    <cellStyle name="Normal 46 2 3 2" xfId="12121"/>
    <cellStyle name="Normal 46 2 3 3" xfId="12122"/>
    <cellStyle name="Normal 46 2 3 4" xfId="12123"/>
    <cellStyle name="Normal 46 2 3 5" xfId="12124"/>
    <cellStyle name="Normal 46 2 3 6" xfId="12125"/>
    <cellStyle name="Normal 46 2 3 7" xfId="12126"/>
    <cellStyle name="Normal 46 2 3 8" xfId="12127"/>
    <cellStyle name="Normal 46 2 3 9" xfId="12128"/>
    <cellStyle name="Normal 46 2 30" xfId="12129"/>
    <cellStyle name="Normal 46 2 30 2" xfId="12130"/>
    <cellStyle name="Normal 46 2 30 3" xfId="12131"/>
    <cellStyle name="Normal 46 2 30 4" xfId="12132"/>
    <cellStyle name="Normal 46 2 30 5" xfId="12133"/>
    <cellStyle name="Normal 46 2 31" xfId="12134"/>
    <cellStyle name="Normal 46 2 31 2" xfId="12135"/>
    <cellStyle name="Normal 46 2 31 3" xfId="12136"/>
    <cellStyle name="Normal 46 2 31 4" xfId="12137"/>
    <cellStyle name="Normal 46 2 31 5" xfId="12138"/>
    <cellStyle name="Normal 46 2 32" xfId="12139"/>
    <cellStyle name="Normal 46 2 32 2" xfId="12140"/>
    <cellStyle name="Normal 46 2 32 3" xfId="12141"/>
    <cellStyle name="Normal 46 2 32 4" xfId="12142"/>
    <cellStyle name="Normal 46 2 32 5" xfId="12143"/>
    <cellStyle name="Normal 46 2 33" xfId="12144"/>
    <cellStyle name="Normal 46 2 33 2" xfId="12145"/>
    <cellStyle name="Normal 46 2 33 3" xfId="12146"/>
    <cellStyle name="Normal 46 2 33 4" xfId="12147"/>
    <cellStyle name="Normal 46 2 33 5" xfId="12148"/>
    <cellStyle name="Normal 46 2 34" xfId="12149"/>
    <cellStyle name="Normal 46 2 34 2" xfId="12150"/>
    <cellStyle name="Normal 46 2 34 3" xfId="12151"/>
    <cellStyle name="Normal 46 2 34 4" xfId="12152"/>
    <cellStyle name="Normal 46 2 34 5" xfId="12153"/>
    <cellStyle name="Normal 46 2 35" xfId="12154"/>
    <cellStyle name="Normal 46 2 35 2" xfId="12155"/>
    <cellStyle name="Normal 46 2 35 3" xfId="12156"/>
    <cellStyle name="Normal 46 2 35 4" xfId="12157"/>
    <cellStyle name="Normal 46 2 35 5" xfId="12158"/>
    <cellStyle name="Normal 46 2 36" xfId="12159"/>
    <cellStyle name="Normal 46 2 36 2" xfId="12160"/>
    <cellStyle name="Normal 46 2 36 3" xfId="12161"/>
    <cellStyle name="Normal 46 2 36 4" xfId="12162"/>
    <cellStyle name="Normal 46 2 36 5" xfId="12163"/>
    <cellStyle name="Normal 46 2 37" xfId="12164"/>
    <cellStyle name="Normal 46 2 37 2" xfId="12165"/>
    <cellStyle name="Normal 46 2 37 3" xfId="12166"/>
    <cellStyle name="Normal 46 2 37 4" xfId="12167"/>
    <cellStyle name="Normal 46 2 38" xfId="12168"/>
    <cellStyle name="Normal 46 2 38 10" xfId="12169"/>
    <cellStyle name="Normal 46 2 38 2" xfId="12170"/>
    <cellStyle name="Normal 46 2 38 3" xfId="12171"/>
    <cellStyle name="Normal 46 2 38 4" xfId="12172"/>
    <cellStyle name="Normal 46 2 38 5" xfId="12173"/>
    <cellStyle name="Normal 46 2 38 6" xfId="12174"/>
    <cellStyle name="Normal 46 2 38 7" xfId="12175"/>
    <cellStyle name="Normal 46 2 38 8" xfId="12176"/>
    <cellStyle name="Normal 46 2 38 9" xfId="12177"/>
    <cellStyle name="Normal 46 2 39" xfId="12178"/>
    <cellStyle name="Normal 46 2 39 2" xfId="12179"/>
    <cellStyle name="Normal 46 2 4" xfId="12180"/>
    <cellStyle name="Normal 46 2 4 10" xfId="12181"/>
    <cellStyle name="Normal 46 2 4 11" xfId="12182"/>
    <cellStyle name="Normal 46 2 4 2" xfId="12183"/>
    <cellStyle name="Normal 46 2 4 3" xfId="12184"/>
    <cellStyle name="Normal 46 2 4 4" xfId="12185"/>
    <cellStyle name="Normal 46 2 4 5" xfId="12186"/>
    <cellStyle name="Normal 46 2 4 6" xfId="12187"/>
    <cellStyle name="Normal 46 2 4 7" xfId="12188"/>
    <cellStyle name="Normal 46 2 4 8" xfId="12189"/>
    <cellStyle name="Normal 46 2 4 9" xfId="12190"/>
    <cellStyle name="Normal 46 2 40" xfId="12191"/>
    <cellStyle name="Normal 46 2 41" xfId="12192"/>
    <cellStyle name="Normal 46 2 42" xfId="12193"/>
    <cellStyle name="Normal 46 2 43" xfId="12194"/>
    <cellStyle name="Normal 46 2 44" xfId="12195"/>
    <cellStyle name="Normal 46 2 45" xfId="12196"/>
    <cellStyle name="Normal 46 2 46" xfId="12197"/>
    <cellStyle name="Normal 46 2 47" xfId="12198"/>
    <cellStyle name="Normal 46 2 48" xfId="12199"/>
    <cellStyle name="Normal 46 2 5" xfId="12200"/>
    <cellStyle name="Normal 46 2 5 10" xfId="12201"/>
    <cellStyle name="Normal 46 2 5 11" xfId="12202"/>
    <cellStyle name="Normal 46 2 5 2" xfId="12203"/>
    <cellStyle name="Normal 46 2 5 3" xfId="12204"/>
    <cellStyle name="Normal 46 2 5 4" xfId="12205"/>
    <cellStyle name="Normal 46 2 5 5" xfId="12206"/>
    <cellStyle name="Normal 46 2 5 6" xfId="12207"/>
    <cellStyle name="Normal 46 2 5 7" xfId="12208"/>
    <cellStyle name="Normal 46 2 5 8" xfId="12209"/>
    <cellStyle name="Normal 46 2 5 9" xfId="12210"/>
    <cellStyle name="Normal 46 2 6" xfId="12211"/>
    <cellStyle name="Normal 46 2 6 10" xfId="12212"/>
    <cellStyle name="Normal 46 2 6 11" xfId="12213"/>
    <cellStyle name="Normal 46 2 6 2" xfId="12214"/>
    <cellStyle name="Normal 46 2 6 3" xfId="12215"/>
    <cellStyle name="Normal 46 2 6 4" xfId="12216"/>
    <cellStyle name="Normal 46 2 6 5" xfId="12217"/>
    <cellStyle name="Normal 46 2 6 6" xfId="12218"/>
    <cellStyle name="Normal 46 2 6 7" xfId="12219"/>
    <cellStyle name="Normal 46 2 6 8" xfId="12220"/>
    <cellStyle name="Normal 46 2 6 9" xfId="12221"/>
    <cellStyle name="Normal 46 2 7" xfId="12222"/>
    <cellStyle name="Normal 46 2 7 10" xfId="12223"/>
    <cellStyle name="Normal 46 2 7 11" xfId="12224"/>
    <cellStyle name="Normal 46 2 7 2" xfId="12225"/>
    <cellStyle name="Normal 46 2 7 3" xfId="12226"/>
    <cellStyle name="Normal 46 2 7 4" xfId="12227"/>
    <cellStyle name="Normal 46 2 7 5" xfId="12228"/>
    <cellStyle name="Normal 46 2 7 6" xfId="12229"/>
    <cellStyle name="Normal 46 2 7 7" xfId="12230"/>
    <cellStyle name="Normal 46 2 7 8" xfId="12231"/>
    <cellStyle name="Normal 46 2 7 9" xfId="12232"/>
    <cellStyle name="Normal 46 2 8" xfId="12233"/>
    <cellStyle name="Normal 46 2 8 10" xfId="12234"/>
    <cellStyle name="Normal 46 2 8 11" xfId="12235"/>
    <cellStyle name="Normal 46 2 8 2" xfId="12236"/>
    <cellStyle name="Normal 46 2 8 3" xfId="12237"/>
    <cellStyle name="Normal 46 2 8 4" xfId="12238"/>
    <cellStyle name="Normal 46 2 8 5" xfId="12239"/>
    <cellStyle name="Normal 46 2 8 6" xfId="12240"/>
    <cellStyle name="Normal 46 2 8 7" xfId="12241"/>
    <cellStyle name="Normal 46 2 8 8" xfId="12242"/>
    <cellStyle name="Normal 46 2 8 9" xfId="12243"/>
    <cellStyle name="Normal 46 2 9" xfId="12244"/>
    <cellStyle name="Normal 46 2 9 10" xfId="12245"/>
    <cellStyle name="Normal 46 2 9 11" xfId="12246"/>
    <cellStyle name="Normal 46 2 9 2" xfId="12247"/>
    <cellStyle name="Normal 46 2 9 3" xfId="12248"/>
    <cellStyle name="Normal 46 2 9 4" xfId="12249"/>
    <cellStyle name="Normal 46 2 9 5" xfId="12250"/>
    <cellStyle name="Normal 46 2 9 6" xfId="12251"/>
    <cellStyle name="Normal 46 2 9 7" xfId="12252"/>
    <cellStyle name="Normal 46 2 9 8" xfId="12253"/>
    <cellStyle name="Normal 46 2 9 9" xfId="12254"/>
    <cellStyle name="Normal 46 20" xfId="12255"/>
    <cellStyle name="Normal 46 20 10" xfId="12256"/>
    <cellStyle name="Normal 46 20 11" xfId="12257"/>
    <cellStyle name="Normal 46 20 12" xfId="12258"/>
    <cellStyle name="Normal 46 20 2" xfId="12259"/>
    <cellStyle name="Normal 46 20 2 10" xfId="12260"/>
    <cellStyle name="Normal 46 20 2 2" xfId="12261"/>
    <cellStyle name="Normal 46 20 2 3" xfId="12262"/>
    <cellStyle name="Normal 46 20 2 4" xfId="12263"/>
    <cellStyle name="Normal 46 20 2 5" xfId="12264"/>
    <cellStyle name="Normal 46 20 2 6" xfId="12265"/>
    <cellStyle name="Normal 46 20 2 7" xfId="12266"/>
    <cellStyle name="Normal 46 20 2 8" xfId="12267"/>
    <cellStyle name="Normal 46 20 2 9" xfId="12268"/>
    <cellStyle name="Normal 46 20 3" xfId="12269"/>
    <cellStyle name="Normal 46 20 4" xfId="12270"/>
    <cellStyle name="Normal 46 20 5" xfId="12271"/>
    <cellStyle name="Normal 46 20 6" xfId="12272"/>
    <cellStyle name="Normal 46 20 7" xfId="12273"/>
    <cellStyle name="Normal 46 20 8" xfId="12274"/>
    <cellStyle name="Normal 46 20 9" xfId="12275"/>
    <cellStyle name="Normal 46 21" xfId="12276"/>
    <cellStyle name="Normal 46 22" xfId="12277"/>
    <cellStyle name="Normal 46 23" xfId="12278"/>
    <cellStyle name="Normal 46 24" xfId="12279"/>
    <cellStyle name="Normal 46 25" xfId="12280"/>
    <cellStyle name="Normal 46 26" xfId="12281"/>
    <cellStyle name="Normal 46 27" xfId="12282"/>
    <cellStyle name="Normal 46 28" xfId="12283"/>
    <cellStyle name="Normal 46 29" xfId="12284"/>
    <cellStyle name="Normal 46 3" xfId="12285"/>
    <cellStyle name="Normal 46 3 10" xfId="12286"/>
    <cellStyle name="Normal 46 3 10 10" xfId="12287"/>
    <cellStyle name="Normal 46 3 10 11" xfId="12288"/>
    <cellStyle name="Normal 46 3 10 2" xfId="12289"/>
    <cellStyle name="Normal 46 3 10 3" xfId="12290"/>
    <cellStyle name="Normal 46 3 10 4" xfId="12291"/>
    <cellStyle name="Normal 46 3 10 5" xfId="12292"/>
    <cellStyle name="Normal 46 3 10 6" xfId="12293"/>
    <cellStyle name="Normal 46 3 10 7" xfId="12294"/>
    <cellStyle name="Normal 46 3 10 8" xfId="12295"/>
    <cellStyle name="Normal 46 3 10 9" xfId="12296"/>
    <cellStyle name="Normal 46 3 11" xfId="12297"/>
    <cellStyle name="Normal 46 3 11 10" xfId="12298"/>
    <cellStyle name="Normal 46 3 11 11" xfId="12299"/>
    <cellStyle name="Normal 46 3 11 2" xfId="12300"/>
    <cellStyle name="Normal 46 3 11 3" xfId="12301"/>
    <cellStyle name="Normal 46 3 11 4" xfId="12302"/>
    <cellStyle name="Normal 46 3 11 5" xfId="12303"/>
    <cellStyle name="Normal 46 3 11 6" xfId="12304"/>
    <cellStyle name="Normal 46 3 11 7" xfId="12305"/>
    <cellStyle name="Normal 46 3 11 8" xfId="12306"/>
    <cellStyle name="Normal 46 3 11 9" xfId="12307"/>
    <cellStyle name="Normal 46 3 12" xfId="12308"/>
    <cellStyle name="Normal 46 3 12 10" xfId="12309"/>
    <cellStyle name="Normal 46 3 12 11" xfId="12310"/>
    <cellStyle name="Normal 46 3 12 2" xfId="12311"/>
    <cellStyle name="Normal 46 3 12 3" xfId="12312"/>
    <cellStyle name="Normal 46 3 12 4" xfId="12313"/>
    <cellStyle name="Normal 46 3 12 5" xfId="12314"/>
    <cellStyle name="Normal 46 3 12 6" xfId="12315"/>
    <cellStyle name="Normal 46 3 12 7" xfId="12316"/>
    <cellStyle name="Normal 46 3 12 8" xfId="12317"/>
    <cellStyle name="Normal 46 3 12 9" xfId="12318"/>
    <cellStyle name="Normal 46 3 13" xfId="12319"/>
    <cellStyle name="Normal 46 3 13 10" xfId="12320"/>
    <cellStyle name="Normal 46 3 13 11" xfId="12321"/>
    <cellStyle name="Normal 46 3 13 2" xfId="12322"/>
    <cellStyle name="Normal 46 3 13 3" xfId="12323"/>
    <cellStyle name="Normal 46 3 13 4" xfId="12324"/>
    <cellStyle name="Normal 46 3 13 5" xfId="12325"/>
    <cellStyle name="Normal 46 3 13 6" xfId="12326"/>
    <cellStyle name="Normal 46 3 13 7" xfId="12327"/>
    <cellStyle name="Normal 46 3 13 8" xfId="12328"/>
    <cellStyle name="Normal 46 3 13 9" xfId="12329"/>
    <cellStyle name="Normal 46 3 14" xfId="12330"/>
    <cellStyle name="Normal 46 3 14 10" xfId="12331"/>
    <cellStyle name="Normal 46 3 14 11" xfId="12332"/>
    <cellStyle name="Normal 46 3 14 2" xfId="12333"/>
    <cellStyle name="Normal 46 3 14 3" xfId="12334"/>
    <cellStyle name="Normal 46 3 14 4" xfId="12335"/>
    <cellStyle name="Normal 46 3 14 5" xfId="12336"/>
    <cellStyle name="Normal 46 3 14 6" xfId="12337"/>
    <cellStyle name="Normal 46 3 14 7" xfId="12338"/>
    <cellStyle name="Normal 46 3 14 8" xfId="12339"/>
    <cellStyle name="Normal 46 3 14 9" xfId="12340"/>
    <cellStyle name="Normal 46 3 15" xfId="12341"/>
    <cellStyle name="Normal 46 3 15 2" xfId="12342"/>
    <cellStyle name="Normal 46 3 15 3" xfId="12343"/>
    <cellStyle name="Normal 46 3 15 4" xfId="12344"/>
    <cellStyle name="Normal 46 3 15 5" xfId="12345"/>
    <cellStyle name="Normal 46 3 16" xfId="12346"/>
    <cellStyle name="Normal 46 3 16 2" xfId="12347"/>
    <cellStyle name="Normal 46 3 16 3" xfId="12348"/>
    <cellStyle name="Normal 46 3 16 4" xfId="12349"/>
    <cellStyle name="Normal 46 3 16 5" xfId="12350"/>
    <cellStyle name="Normal 46 3 17" xfId="12351"/>
    <cellStyle name="Normal 46 3 17 2" xfId="12352"/>
    <cellStyle name="Normal 46 3 17 3" xfId="12353"/>
    <cellStyle name="Normal 46 3 17 4" xfId="12354"/>
    <cellStyle name="Normal 46 3 17 5" xfId="12355"/>
    <cellStyle name="Normal 46 3 18" xfId="12356"/>
    <cellStyle name="Normal 46 3 18 2" xfId="12357"/>
    <cellStyle name="Normal 46 3 18 3" xfId="12358"/>
    <cellStyle name="Normal 46 3 18 4" xfId="12359"/>
    <cellStyle name="Normal 46 3 18 5" xfId="12360"/>
    <cellStyle name="Normal 46 3 19" xfId="12361"/>
    <cellStyle name="Normal 46 3 19 2" xfId="12362"/>
    <cellStyle name="Normal 46 3 19 3" xfId="12363"/>
    <cellStyle name="Normal 46 3 19 4" xfId="12364"/>
    <cellStyle name="Normal 46 3 19 5" xfId="12365"/>
    <cellStyle name="Normal 46 3 2" xfId="12366"/>
    <cellStyle name="Normal 46 3 2 10" xfId="12367"/>
    <cellStyle name="Normal 46 3 2 10 2" xfId="12368"/>
    <cellStyle name="Normal 46 3 2 11" xfId="12369"/>
    <cellStyle name="Normal 46 3 2 11 2" xfId="12370"/>
    <cellStyle name="Normal 46 3 2 12" xfId="12371"/>
    <cellStyle name="Normal 46 3 2 2" xfId="12372"/>
    <cellStyle name="Normal 46 3 2 2 10" xfId="12373"/>
    <cellStyle name="Normal 46 3 2 2 11" xfId="12374"/>
    <cellStyle name="Normal 46 3 2 2 2" xfId="12375"/>
    <cellStyle name="Normal 46 3 2 2 3" xfId="12376"/>
    <cellStyle name="Normal 46 3 2 2 4" xfId="12377"/>
    <cellStyle name="Normal 46 3 2 2 5" xfId="12378"/>
    <cellStyle name="Normal 46 3 2 2 6" xfId="12379"/>
    <cellStyle name="Normal 46 3 2 2 7" xfId="12380"/>
    <cellStyle name="Normal 46 3 2 2 8" xfId="12381"/>
    <cellStyle name="Normal 46 3 2 2 9" xfId="12382"/>
    <cellStyle name="Normal 46 3 2 3" xfId="12383"/>
    <cellStyle name="Normal 46 3 2 4" xfId="12384"/>
    <cellStyle name="Normal 46 3 2 5" xfId="12385"/>
    <cellStyle name="Normal 46 3 2 5 2" xfId="12386"/>
    <cellStyle name="Normal 46 3 2 6" xfId="12387"/>
    <cellStyle name="Normal 46 3 2 6 2" xfId="12388"/>
    <cellStyle name="Normal 46 3 2 7" xfId="12389"/>
    <cellStyle name="Normal 46 3 2 7 2" xfId="12390"/>
    <cellStyle name="Normal 46 3 2 8" xfId="12391"/>
    <cellStyle name="Normal 46 3 2 8 2" xfId="12392"/>
    <cellStyle name="Normal 46 3 2 9" xfId="12393"/>
    <cellStyle name="Normal 46 3 2 9 2" xfId="12394"/>
    <cellStyle name="Normal 46 3 20" xfId="12395"/>
    <cellStyle name="Normal 46 3 20 2" xfId="12396"/>
    <cellStyle name="Normal 46 3 20 3" xfId="12397"/>
    <cellStyle name="Normal 46 3 20 4" xfId="12398"/>
    <cellStyle name="Normal 46 3 20 5" xfId="12399"/>
    <cellStyle name="Normal 46 3 21" xfId="12400"/>
    <cellStyle name="Normal 46 3 21 2" xfId="12401"/>
    <cellStyle name="Normal 46 3 21 3" xfId="12402"/>
    <cellStyle name="Normal 46 3 21 4" xfId="12403"/>
    <cellStyle name="Normal 46 3 21 5" xfId="12404"/>
    <cellStyle name="Normal 46 3 22" xfId="12405"/>
    <cellStyle name="Normal 46 3 22 2" xfId="12406"/>
    <cellStyle name="Normal 46 3 22 3" xfId="12407"/>
    <cellStyle name="Normal 46 3 22 4" xfId="12408"/>
    <cellStyle name="Normal 46 3 22 5" xfId="12409"/>
    <cellStyle name="Normal 46 3 23" xfId="12410"/>
    <cellStyle name="Normal 46 3 23 2" xfId="12411"/>
    <cellStyle name="Normal 46 3 23 3" xfId="12412"/>
    <cellStyle name="Normal 46 3 23 4" xfId="12413"/>
    <cellStyle name="Normal 46 3 23 5" xfId="12414"/>
    <cellStyle name="Normal 46 3 24" xfId="12415"/>
    <cellStyle name="Normal 46 3 24 2" xfId="12416"/>
    <cellStyle name="Normal 46 3 24 3" xfId="12417"/>
    <cellStyle name="Normal 46 3 24 4" xfId="12418"/>
    <cellStyle name="Normal 46 3 24 5" xfId="12419"/>
    <cellStyle name="Normal 46 3 25" xfId="12420"/>
    <cellStyle name="Normal 46 3 25 2" xfId="12421"/>
    <cellStyle name="Normal 46 3 25 3" xfId="12422"/>
    <cellStyle name="Normal 46 3 25 4" xfId="12423"/>
    <cellStyle name="Normal 46 3 25 5" xfId="12424"/>
    <cellStyle name="Normal 46 3 26" xfId="12425"/>
    <cellStyle name="Normal 46 3 26 2" xfId="12426"/>
    <cellStyle name="Normal 46 3 26 3" xfId="12427"/>
    <cellStyle name="Normal 46 3 26 4" xfId="12428"/>
    <cellStyle name="Normal 46 3 26 5" xfId="12429"/>
    <cellStyle name="Normal 46 3 27" xfId="12430"/>
    <cellStyle name="Normal 46 3 27 2" xfId="12431"/>
    <cellStyle name="Normal 46 3 27 3" xfId="12432"/>
    <cellStyle name="Normal 46 3 27 4" xfId="12433"/>
    <cellStyle name="Normal 46 3 27 5" xfId="12434"/>
    <cellStyle name="Normal 46 3 28" xfId="12435"/>
    <cellStyle name="Normal 46 3 28 2" xfId="12436"/>
    <cellStyle name="Normal 46 3 28 3" xfId="12437"/>
    <cellStyle name="Normal 46 3 28 4" xfId="12438"/>
    <cellStyle name="Normal 46 3 28 5" xfId="12439"/>
    <cellStyle name="Normal 46 3 29" xfId="12440"/>
    <cellStyle name="Normal 46 3 29 2" xfId="12441"/>
    <cellStyle name="Normal 46 3 29 3" xfId="12442"/>
    <cellStyle name="Normal 46 3 29 4" xfId="12443"/>
    <cellStyle name="Normal 46 3 29 5" xfId="12444"/>
    <cellStyle name="Normal 46 3 3" xfId="12445"/>
    <cellStyle name="Normal 46 3 3 10" xfId="12446"/>
    <cellStyle name="Normal 46 3 3 11" xfId="12447"/>
    <cellStyle name="Normal 46 3 3 2" xfId="12448"/>
    <cellStyle name="Normal 46 3 3 3" xfId="12449"/>
    <cellStyle name="Normal 46 3 3 4" xfId="12450"/>
    <cellStyle name="Normal 46 3 3 5" xfId="12451"/>
    <cellStyle name="Normal 46 3 3 6" xfId="12452"/>
    <cellStyle name="Normal 46 3 3 7" xfId="12453"/>
    <cellStyle name="Normal 46 3 3 8" xfId="12454"/>
    <cellStyle name="Normal 46 3 3 9" xfId="12455"/>
    <cellStyle name="Normal 46 3 30" xfId="12456"/>
    <cellStyle name="Normal 46 3 30 2" xfId="12457"/>
    <cellStyle name="Normal 46 3 30 3" xfId="12458"/>
    <cellStyle name="Normal 46 3 30 4" xfId="12459"/>
    <cellStyle name="Normal 46 3 30 5" xfId="12460"/>
    <cellStyle name="Normal 46 3 31" xfId="12461"/>
    <cellStyle name="Normal 46 3 31 2" xfId="12462"/>
    <cellStyle name="Normal 46 3 31 3" xfId="12463"/>
    <cellStyle name="Normal 46 3 31 4" xfId="12464"/>
    <cellStyle name="Normal 46 3 31 5" xfId="12465"/>
    <cellStyle name="Normal 46 3 32" xfId="12466"/>
    <cellStyle name="Normal 46 3 32 2" xfId="12467"/>
    <cellStyle name="Normal 46 3 32 3" xfId="12468"/>
    <cellStyle name="Normal 46 3 32 4" xfId="12469"/>
    <cellStyle name="Normal 46 3 32 5" xfId="12470"/>
    <cellStyle name="Normal 46 3 33" xfId="12471"/>
    <cellStyle name="Normal 46 3 33 2" xfId="12472"/>
    <cellStyle name="Normal 46 3 33 3" xfId="12473"/>
    <cellStyle name="Normal 46 3 33 4" xfId="12474"/>
    <cellStyle name="Normal 46 3 33 5" xfId="12475"/>
    <cellStyle name="Normal 46 3 34" xfId="12476"/>
    <cellStyle name="Normal 46 3 34 2" xfId="12477"/>
    <cellStyle name="Normal 46 3 34 3" xfId="12478"/>
    <cellStyle name="Normal 46 3 34 4" xfId="12479"/>
    <cellStyle name="Normal 46 3 34 5" xfId="12480"/>
    <cellStyle name="Normal 46 3 35" xfId="12481"/>
    <cellStyle name="Normal 46 3 35 2" xfId="12482"/>
    <cellStyle name="Normal 46 3 35 3" xfId="12483"/>
    <cellStyle name="Normal 46 3 35 4" xfId="12484"/>
    <cellStyle name="Normal 46 3 35 5" xfId="12485"/>
    <cellStyle name="Normal 46 3 36" xfId="12486"/>
    <cellStyle name="Normal 46 3 36 2" xfId="12487"/>
    <cellStyle name="Normal 46 3 36 3" xfId="12488"/>
    <cellStyle name="Normal 46 3 36 4" xfId="12489"/>
    <cellStyle name="Normal 46 3 36 5" xfId="12490"/>
    <cellStyle name="Normal 46 3 37" xfId="12491"/>
    <cellStyle name="Normal 46 3 37 2" xfId="12492"/>
    <cellStyle name="Normal 46 3 37 3" xfId="12493"/>
    <cellStyle name="Normal 46 3 37 4" xfId="12494"/>
    <cellStyle name="Normal 46 3 38" xfId="12495"/>
    <cellStyle name="Normal 46 3 38 10" xfId="12496"/>
    <cellStyle name="Normal 46 3 38 2" xfId="12497"/>
    <cellStyle name="Normal 46 3 38 3" xfId="12498"/>
    <cellStyle name="Normal 46 3 38 4" xfId="12499"/>
    <cellStyle name="Normal 46 3 38 5" xfId="12500"/>
    <cellStyle name="Normal 46 3 38 6" xfId="12501"/>
    <cellStyle name="Normal 46 3 38 7" xfId="12502"/>
    <cellStyle name="Normal 46 3 38 8" xfId="12503"/>
    <cellStyle name="Normal 46 3 38 9" xfId="12504"/>
    <cellStyle name="Normal 46 3 39" xfId="12505"/>
    <cellStyle name="Normal 46 3 39 2" xfId="12506"/>
    <cellStyle name="Normal 46 3 4" xfId="12507"/>
    <cellStyle name="Normal 46 3 4 10" xfId="12508"/>
    <cellStyle name="Normal 46 3 4 11" xfId="12509"/>
    <cellStyle name="Normal 46 3 4 2" xfId="12510"/>
    <cellStyle name="Normal 46 3 4 3" xfId="12511"/>
    <cellStyle name="Normal 46 3 4 4" xfId="12512"/>
    <cellStyle name="Normal 46 3 4 5" xfId="12513"/>
    <cellStyle name="Normal 46 3 4 6" xfId="12514"/>
    <cellStyle name="Normal 46 3 4 7" xfId="12515"/>
    <cellStyle name="Normal 46 3 4 8" xfId="12516"/>
    <cellStyle name="Normal 46 3 4 9" xfId="12517"/>
    <cellStyle name="Normal 46 3 40" xfId="12518"/>
    <cellStyle name="Normal 46 3 41" xfId="12519"/>
    <cellStyle name="Normal 46 3 42" xfId="12520"/>
    <cellStyle name="Normal 46 3 43" xfId="12521"/>
    <cellStyle name="Normal 46 3 44" xfId="12522"/>
    <cellStyle name="Normal 46 3 45" xfId="12523"/>
    <cellStyle name="Normal 46 3 46" xfId="12524"/>
    <cellStyle name="Normal 46 3 47" xfId="12525"/>
    <cellStyle name="Normal 46 3 48" xfId="12526"/>
    <cellStyle name="Normal 46 3 5" xfId="12527"/>
    <cellStyle name="Normal 46 3 5 10" xfId="12528"/>
    <cellStyle name="Normal 46 3 5 11" xfId="12529"/>
    <cellStyle name="Normal 46 3 5 2" xfId="12530"/>
    <cellStyle name="Normal 46 3 5 3" xfId="12531"/>
    <cellStyle name="Normal 46 3 5 4" xfId="12532"/>
    <cellStyle name="Normal 46 3 5 5" xfId="12533"/>
    <cellStyle name="Normal 46 3 5 6" xfId="12534"/>
    <cellStyle name="Normal 46 3 5 7" xfId="12535"/>
    <cellStyle name="Normal 46 3 5 8" xfId="12536"/>
    <cellStyle name="Normal 46 3 5 9" xfId="12537"/>
    <cellStyle name="Normal 46 3 6" xfId="12538"/>
    <cellStyle name="Normal 46 3 6 10" xfId="12539"/>
    <cellStyle name="Normal 46 3 6 11" xfId="12540"/>
    <cellStyle name="Normal 46 3 6 2" xfId="12541"/>
    <cellStyle name="Normal 46 3 6 3" xfId="12542"/>
    <cellStyle name="Normal 46 3 6 4" xfId="12543"/>
    <cellStyle name="Normal 46 3 6 5" xfId="12544"/>
    <cellStyle name="Normal 46 3 6 6" xfId="12545"/>
    <cellStyle name="Normal 46 3 6 7" xfId="12546"/>
    <cellStyle name="Normal 46 3 6 8" xfId="12547"/>
    <cellStyle name="Normal 46 3 6 9" xfId="12548"/>
    <cellStyle name="Normal 46 3 7" xfId="12549"/>
    <cellStyle name="Normal 46 3 7 10" xfId="12550"/>
    <cellStyle name="Normal 46 3 7 11" xfId="12551"/>
    <cellStyle name="Normal 46 3 7 2" xfId="12552"/>
    <cellStyle name="Normal 46 3 7 3" xfId="12553"/>
    <cellStyle name="Normal 46 3 7 4" xfId="12554"/>
    <cellStyle name="Normal 46 3 7 5" xfId="12555"/>
    <cellStyle name="Normal 46 3 7 6" xfId="12556"/>
    <cellStyle name="Normal 46 3 7 7" xfId="12557"/>
    <cellStyle name="Normal 46 3 7 8" xfId="12558"/>
    <cellStyle name="Normal 46 3 7 9" xfId="12559"/>
    <cellStyle name="Normal 46 3 8" xfId="12560"/>
    <cellStyle name="Normal 46 3 8 10" xfId="12561"/>
    <cellStyle name="Normal 46 3 8 11" xfId="12562"/>
    <cellStyle name="Normal 46 3 8 2" xfId="12563"/>
    <cellStyle name="Normal 46 3 8 3" xfId="12564"/>
    <cellStyle name="Normal 46 3 8 4" xfId="12565"/>
    <cellStyle name="Normal 46 3 8 5" xfId="12566"/>
    <cellStyle name="Normal 46 3 8 6" xfId="12567"/>
    <cellStyle name="Normal 46 3 8 7" xfId="12568"/>
    <cellStyle name="Normal 46 3 8 8" xfId="12569"/>
    <cellStyle name="Normal 46 3 8 9" xfId="12570"/>
    <cellStyle name="Normal 46 3 9" xfId="12571"/>
    <cellStyle name="Normal 46 3 9 10" xfId="12572"/>
    <cellStyle name="Normal 46 3 9 11" xfId="12573"/>
    <cellStyle name="Normal 46 3 9 2" xfId="12574"/>
    <cellStyle name="Normal 46 3 9 3" xfId="12575"/>
    <cellStyle name="Normal 46 3 9 4" xfId="12576"/>
    <cellStyle name="Normal 46 3 9 5" xfId="12577"/>
    <cellStyle name="Normal 46 3 9 6" xfId="12578"/>
    <cellStyle name="Normal 46 3 9 7" xfId="12579"/>
    <cellStyle name="Normal 46 3 9 8" xfId="12580"/>
    <cellStyle name="Normal 46 3 9 9" xfId="12581"/>
    <cellStyle name="Normal 46 30" xfId="12582"/>
    <cellStyle name="Normal 46 31" xfId="12583"/>
    <cellStyle name="Normal 46 32" xfId="12584"/>
    <cellStyle name="Normal 46 33" xfId="12585"/>
    <cellStyle name="Normal 46 34" xfId="12586"/>
    <cellStyle name="Normal 46 35" xfId="12587"/>
    <cellStyle name="Normal 46 36" xfId="12588"/>
    <cellStyle name="Normal 46 37" xfId="12589"/>
    <cellStyle name="Normal 46 38" xfId="12590"/>
    <cellStyle name="Normal 46 39" xfId="12591"/>
    <cellStyle name="Normal 46 4" xfId="12592"/>
    <cellStyle name="Normal 46 4 10" xfId="12593"/>
    <cellStyle name="Normal 46 4 11" xfId="12594"/>
    <cellStyle name="Normal 46 4 12" xfId="12595"/>
    <cellStyle name="Normal 46 4 13" xfId="12596"/>
    <cellStyle name="Normal 46 4 14" xfId="12597"/>
    <cellStyle name="Normal 46 4 15" xfId="12598"/>
    <cellStyle name="Normal 46 4 16" xfId="12599"/>
    <cellStyle name="Normal 46 4 17" xfId="12600"/>
    <cellStyle name="Normal 46 4 18" xfId="12601"/>
    <cellStyle name="Normal 46 4 19" xfId="12602"/>
    <cellStyle name="Normal 46 4 2" xfId="12603"/>
    <cellStyle name="Normal 46 4 3" xfId="12604"/>
    <cellStyle name="Normal 46 4 4" xfId="12605"/>
    <cellStyle name="Normal 46 4 5" xfId="12606"/>
    <cellStyle name="Normal 46 4 6" xfId="12607"/>
    <cellStyle name="Normal 46 4 7" xfId="12608"/>
    <cellStyle name="Normal 46 4 8" xfId="12609"/>
    <cellStyle name="Normal 46 4 9" xfId="12610"/>
    <cellStyle name="Normal 46 40" xfId="12611"/>
    <cellStyle name="Normal 46 41" xfId="12612"/>
    <cellStyle name="Normal 46 42" xfId="12613"/>
    <cellStyle name="Normal 46 43" xfId="12614"/>
    <cellStyle name="Normal 46 44" xfId="12615"/>
    <cellStyle name="Normal 46 45" xfId="12616"/>
    <cellStyle name="Normal 46 46" xfId="12617"/>
    <cellStyle name="Normal 46 47" xfId="12618"/>
    <cellStyle name="Normal 46 47 2" xfId="12619"/>
    <cellStyle name="Normal 46 47 2 2" xfId="12620"/>
    <cellStyle name="Normal 46 47 2 3" xfId="12621"/>
    <cellStyle name="Normal 46 47 2 4" xfId="12622"/>
    <cellStyle name="Normal 46 47 3" xfId="12623"/>
    <cellStyle name="Normal 46 47 4" xfId="12624"/>
    <cellStyle name="Normal 46 47 5" xfId="12625"/>
    <cellStyle name="Normal 46 48" xfId="12626"/>
    <cellStyle name="Normal 46 48 10" xfId="12627"/>
    <cellStyle name="Normal 46 48 2" xfId="12628"/>
    <cellStyle name="Normal 46 48 3" xfId="12629"/>
    <cellStyle name="Normal 46 48 4" xfId="12630"/>
    <cellStyle name="Normal 46 48 5" xfId="12631"/>
    <cellStyle name="Normal 46 48 6" xfId="12632"/>
    <cellStyle name="Normal 46 48 7" xfId="12633"/>
    <cellStyle name="Normal 46 48 8" xfId="12634"/>
    <cellStyle name="Normal 46 48 9" xfId="12635"/>
    <cellStyle name="Normal 46 49" xfId="12636"/>
    <cellStyle name="Normal 46 5" xfId="12637"/>
    <cellStyle name="Normal 46 5 10" xfId="12638"/>
    <cellStyle name="Normal 46 5 11" xfId="12639"/>
    <cellStyle name="Normal 46 5 12" xfId="12640"/>
    <cellStyle name="Normal 46 5 13" xfId="12641"/>
    <cellStyle name="Normal 46 5 14" xfId="12642"/>
    <cellStyle name="Normal 46 5 15" xfId="12643"/>
    <cellStyle name="Normal 46 5 16" xfId="12644"/>
    <cellStyle name="Normal 46 5 17" xfId="12645"/>
    <cellStyle name="Normal 46 5 18" xfId="12646"/>
    <cellStyle name="Normal 46 5 19" xfId="12647"/>
    <cellStyle name="Normal 46 5 2" xfId="12648"/>
    <cellStyle name="Normal 46 5 3" xfId="12649"/>
    <cellStyle name="Normal 46 5 4" xfId="12650"/>
    <cellStyle name="Normal 46 5 5" xfId="12651"/>
    <cellStyle name="Normal 46 5 6" xfId="12652"/>
    <cellStyle name="Normal 46 5 7" xfId="12653"/>
    <cellStyle name="Normal 46 5 8" xfId="12654"/>
    <cellStyle name="Normal 46 5 9" xfId="12655"/>
    <cellStyle name="Normal 46 50" xfId="12656"/>
    <cellStyle name="Normal 46 50 2" xfId="12657"/>
    <cellStyle name="Normal 46 51" xfId="12658"/>
    <cellStyle name="Normal 46 51 2" xfId="12659"/>
    <cellStyle name="Normal 46 52" xfId="12660"/>
    <cellStyle name="Normal 46 52 2" xfId="12661"/>
    <cellStyle name="Normal 46 53" xfId="12662"/>
    <cellStyle name="Normal 46 53 2" xfId="12663"/>
    <cellStyle name="Normal 46 54" xfId="12664"/>
    <cellStyle name="Normal 46 54 2" xfId="12665"/>
    <cellStyle name="Normal 46 55" xfId="12666"/>
    <cellStyle name="Normal 46 55 2" xfId="12667"/>
    <cellStyle name="Normal 46 56" xfId="12668"/>
    <cellStyle name="Normal 46 56 2" xfId="12669"/>
    <cellStyle name="Normal 46 57" xfId="12670"/>
    <cellStyle name="Normal 46 57 2" xfId="12671"/>
    <cellStyle name="Normal 46 58" xfId="12672"/>
    <cellStyle name="Normal 46 59" xfId="12673"/>
    <cellStyle name="Normal 46 6" xfId="12674"/>
    <cellStyle name="Normal 46 6 10" xfId="12675"/>
    <cellStyle name="Normal 46 6 11" xfId="12676"/>
    <cellStyle name="Normal 46 6 12" xfId="12677"/>
    <cellStyle name="Normal 46 6 13" xfId="12678"/>
    <cellStyle name="Normal 46 6 14" xfId="12679"/>
    <cellStyle name="Normal 46 6 15" xfId="12680"/>
    <cellStyle name="Normal 46 6 16" xfId="12681"/>
    <cellStyle name="Normal 46 6 17" xfId="12682"/>
    <cellStyle name="Normal 46 6 18" xfId="12683"/>
    <cellStyle name="Normal 46 6 19" xfId="12684"/>
    <cellStyle name="Normal 46 6 2" xfId="12685"/>
    <cellStyle name="Normal 46 6 3" xfId="12686"/>
    <cellStyle name="Normal 46 6 4" xfId="12687"/>
    <cellStyle name="Normal 46 6 5" xfId="12688"/>
    <cellStyle name="Normal 46 6 6" xfId="12689"/>
    <cellStyle name="Normal 46 6 7" xfId="12690"/>
    <cellStyle name="Normal 46 6 8" xfId="12691"/>
    <cellStyle name="Normal 46 6 9" xfId="12692"/>
    <cellStyle name="Normal 46 60" xfId="12693"/>
    <cellStyle name="Normal 46 61" xfId="12694"/>
    <cellStyle name="Normal 46 62" xfId="12695"/>
    <cellStyle name="Normal 46 63" xfId="12696"/>
    <cellStyle name="Normal 46 64" xfId="12697"/>
    <cellStyle name="Normal 46 65" xfId="12698"/>
    <cellStyle name="Normal 46 7" xfId="12699"/>
    <cellStyle name="Normal 46 7 10" xfId="12700"/>
    <cellStyle name="Normal 46 7 11" xfId="12701"/>
    <cellStyle name="Normal 46 7 12" xfId="12702"/>
    <cellStyle name="Normal 46 7 13" xfId="12703"/>
    <cellStyle name="Normal 46 7 14" xfId="12704"/>
    <cellStyle name="Normal 46 7 15" xfId="12705"/>
    <cellStyle name="Normal 46 7 16" xfId="12706"/>
    <cellStyle name="Normal 46 7 17" xfId="12707"/>
    <cellStyle name="Normal 46 7 18" xfId="12708"/>
    <cellStyle name="Normal 46 7 19" xfId="12709"/>
    <cellStyle name="Normal 46 7 2" xfId="12710"/>
    <cellStyle name="Normal 46 7 3" xfId="12711"/>
    <cellStyle name="Normal 46 7 4" xfId="12712"/>
    <cellStyle name="Normal 46 7 5" xfId="12713"/>
    <cellStyle name="Normal 46 7 6" xfId="12714"/>
    <cellStyle name="Normal 46 7 7" xfId="12715"/>
    <cellStyle name="Normal 46 7 8" xfId="12716"/>
    <cellStyle name="Normal 46 7 9" xfId="12717"/>
    <cellStyle name="Normal 46 8" xfId="12718"/>
    <cellStyle name="Normal 46 8 10" xfId="12719"/>
    <cellStyle name="Normal 46 8 11" xfId="12720"/>
    <cellStyle name="Normal 46 8 12" xfId="12721"/>
    <cellStyle name="Normal 46 8 13" xfId="12722"/>
    <cellStyle name="Normal 46 8 14" xfId="12723"/>
    <cellStyle name="Normal 46 8 15" xfId="12724"/>
    <cellStyle name="Normal 46 8 16" xfId="12725"/>
    <cellStyle name="Normal 46 8 17" xfId="12726"/>
    <cellStyle name="Normal 46 8 18" xfId="12727"/>
    <cellStyle name="Normal 46 8 19" xfId="12728"/>
    <cellStyle name="Normal 46 8 2" xfId="12729"/>
    <cellStyle name="Normal 46 8 3" xfId="12730"/>
    <cellStyle name="Normal 46 8 4" xfId="12731"/>
    <cellStyle name="Normal 46 8 5" xfId="12732"/>
    <cellStyle name="Normal 46 8 6" xfId="12733"/>
    <cellStyle name="Normal 46 8 7" xfId="12734"/>
    <cellStyle name="Normal 46 8 8" xfId="12735"/>
    <cellStyle name="Normal 46 8 9" xfId="12736"/>
    <cellStyle name="Normal 46 9" xfId="12737"/>
    <cellStyle name="Normal 46 9 10" xfId="12738"/>
    <cellStyle name="Normal 46 9 11" xfId="12739"/>
    <cellStyle name="Normal 46 9 12" xfId="12740"/>
    <cellStyle name="Normal 46 9 13" xfId="12741"/>
    <cellStyle name="Normal 46 9 14" xfId="12742"/>
    <cellStyle name="Normal 46 9 15" xfId="12743"/>
    <cellStyle name="Normal 46 9 16" xfId="12744"/>
    <cellStyle name="Normal 46 9 17" xfId="12745"/>
    <cellStyle name="Normal 46 9 18" xfId="12746"/>
    <cellStyle name="Normal 46 9 19" xfId="12747"/>
    <cellStyle name="Normal 46 9 2" xfId="12748"/>
    <cellStyle name="Normal 46 9 3" xfId="12749"/>
    <cellStyle name="Normal 46 9 4" xfId="12750"/>
    <cellStyle name="Normal 46 9 5" xfId="12751"/>
    <cellStyle name="Normal 46 9 6" xfId="12752"/>
    <cellStyle name="Normal 46 9 7" xfId="12753"/>
    <cellStyle name="Normal 46 9 8" xfId="12754"/>
    <cellStyle name="Normal 46 9 9" xfId="12755"/>
    <cellStyle name="Normal 47" xfId="12756"/>
    <cellStyle name="Normal 47 10" xfId="12757"/>
    <cellStyle name="Normal 47 11" xfId="12758"/>
    <cellStyle name="Normal 47 12" xfId="12759"/>
    <cellStyle name="Normal 47 13" xfId="12760"/>
    <cellStyle name="Normal 47 14" xfId="12761"/>
    <cellStyle name="Normal 47 15" xfId="12762"/>
    <cellStyle name="Normal 47 16" xfId="12763"/>
    <cellStyle name="Normal 47 17" xfId="12764"/>
    <cellStyle name="Normal 47 18" xfId="12765"/>
    <cellStyle name="Normal 47 19" xfId="12766"/>
    <cellStyle name="Normal 47 2" xfId="12767"/>
    <cellStyle name="Normal 47 2 10" xfId="12768"/>
    <cellStyle name="Normal 47 2 11" xfId="12769"/>
    <cellStyle name="Normal 47 2 12" xfId="12770"/>
    <cellStyle name="Normal 47 2 13" xfId="12771"/>
    <cellStyle name="Normal 47 2 14" xfId="12772"/>
    <cellStyle name="Normal 47 2 15" xfId="12773"/>
    <cellStyle name="Normal 47 2 16" xfId="12774"/>
    <cellStyle name="Normal 47 2 17" xfId="12775"/>
    <cellStyle name="Normal 47 2 18" xfId="12776"/>
    <cellStyle name="Normal 47 2 19" xfId="12777"/>
    <cellStyle name="Normal 47 2 2" xfId="12778"/>
    <cellStyle name="Normal 47 2 2 10" xfId="12779"/>
    <cellStyle name="Normal 47 2 2 11" xfId="12780"/>
    <cellStyle name="Normal 47 2 2 12" xfId="12781"/>
    <cellStyle name="Normal 47 2 2 13" xfId="12782"/>
    <cellStyle name="Normal 47 2 2 2" xfId="12783"/>
    <cellStyle name="Normal 47 2 2 3" xfId="12784"/>
    <cellStyle name="Normal 47 2 2 4" xfId="12785"/>
    <cellStyle name="Normal 47 2 2 5" xfId="12786"/>
    <cellStyle name="Normal 47 2 2 6" xfId="12787"/>
    <cellStyle name="Normal 47 2 2 7" xfId="12788"/>
    <cellStyle name="Normal 47 2 2 8" xfId="12789"/>
    <cellStyle name="Normal 47 2 2 9" xfId="12790"/>
    <cellStyle name="Normal 47 2 20" xfId="12791"/>
    <cellStyle name="Normal 47 2 21" xfId="12792"/>
    <cellStyle name="Normal 47 2 22" xfId="12793"/>
    <cellStyle name="Normal 47 2 23" xfId="12794"/>
    <cellStyle name="Normal 47 2 24" xfId="12795"/>
    <cellStyle name="Normal 47 2 25" xfId="12796"/>
    <cellStyle name="Normal 47 2 26" xfId="12797"/>
    <cellStyle name="Normal 47 2 27" xfId="12798"/>
    <cellStyle name="Normal 47 2 28" xfId="12799"/>
    <cellStyle name="Normal 47 2 29" xfId="12800"/>
    <cellStyle name="Normal 47 2 3" xfId="12801"/>
    <cellStyle name="Normal 47 2 30" xfId="12802"/>
    <cellStyle name="Normal 47 2 31" xfId="12803"/>
    <cellStyle name="Normal 47 2 4" xfId="12804"/>
    <cellStyle name="Normal 47 2 5" xfId="12805"/>
    <cellStyle name="Normal 47 2 6" xfId="12806"/>
    <cellStyle name="Normal 47 2 7" xfId="12807"/>
    <cellStyle name="Normal 47 2 8" xfId="12808"/>
    <cellStyle name="Normal 47 2 9" xfId="12809"/>
    <cellStyle name="Normal 47 20" xfId="12810"/>
    <cellStyle name="Normal 47 21" xfId="12811"/>
    <cellStyle name="Normal 47 22" xfId="12812"/>
    <cellStyle name="Normal 47 23" xfId="12813"/>
    <cellStyle name="Normal 47 24" xfId="12814"/>
    <cellStyle name="Normal 47 24 2" xfId="12815"/>
    <cellStyle name="Normal 47 25" xfId="12816"/>
    <cellStyle name="Normal 47 25 2" xfId="12817"/>
    <cellStyle name="Normal 47 26" xfId="12818"/>
    <cellStyle name="Normal 47 26 2" xfId="12819"/>
    <cellStyle name="Normal 47 27" xfId="12820"/>
    <cellStyle name="Normal 47 27 2" xfId="12821"/>
    <cellStyle name="Normal 47 28" xfId="12822"/>
    <cellStyle name="Normal 47 28 2" xfId="12823"/>
    <cellStyle name="Normal 47 29" xfId="12824"/>
    <cellStyle name="Normal 47 29 2" xfId="12825"/>
    <cellStyle name="Normal 47 3" xfId="12826"/>
    <cellStyle name="Normal 47 3 10" xfId="12827"/>
    <cellStyle name="Normal 47 3 11" xfId="12828"/>
    <cellStyle name="Normal 47 3 12" xfId="12829"/>
    <cellStyle name="Normal 47 3 13" xfId="12830"/>
    <cellStyle name="Normal 47 3 14" xfId="12831"/>
    <cellStyle name="Normal 47 3 15" xfId="12832"/>
    <cellStyle name="Normal 47 3 16" xfId="12833"/>
    <cellStyle name="Normal 47 3 17" xfId="12834"/>
    <cellStyle name="Normal 47 3 18" xfId="12835"/>
    <cellStyle name="Normal 47 3 19" xfId="12836"/>
    <cellStyle name="Normal 47 3 2" xfId="12837"/>
    <cellStyle name="Normal 47 3 20" xfId="12838"/>
    <cellStyle name="Normal 47 3 21" xfId="12839"/>
    <cellStyle name="Normal 47 3 22" xfId="12840"/>
    <cellStyle name="Normal 47 3 23" xfId="12841"/>
    <cellStyle name="Normal 47 3 24" xfId="12842"/>
    <cellStyle name="Normal 47 3 25" xfId="12843"/>
    <cellStyle name="Normal 47 3 26" xfId="12844"/>
    <cellStyle name="Normal 47 3 27" xfId="12845"/>
    <cellStyle name="Normal 47 3 28" xfId="12846"/>
    <cellStyle name="Normal 47 3 29" xfId="12847"/>
    <cellStyle name="Normal 47 3 3" xfId="12848"/>
    <cellStyle name="Normal 47 3 30" xfId="12849"/>
    <cellStyle name="Normal 47 3 31" xfId="12850"/>
    <cellStyle name="Normal 47 3 32" xfId="12851"/>
    <cellStyle name="Normal 47 3 33" xfId="12852"/>
    <cellStyle name="Normal 47 3 34" xfId="12853"/>
    <cellStyle name="Normal 47 3 35" xfId="12854"/>
    <cellStyle name="Normal 47 3 36" xfId="12855"/>
    <cellStyle name="Normal 47 3 37" xfId="12856"/>
    <cellStyle name="Normal 47 3 38" xfId="12857"/>
    <cellStyle name="Normal 47 3 39" xfId="12858"/>
    <cellStyle name="Normal 47 3 4" xfId="12859"/>
    <cellStyle name="Normal 47 3 5" xfId="12860"/>
    <cellStyle name="Normal 47 3 6" xfId="12861"/>
    <cellStyle name="Normal 47 3 7" xfId="12862"/>
    <cellStyle name="Normal 47 3 8" xfId="12863"/>
    <cellStyle name="Normal 47 3 9" xfId="12864"/>
    <cellStyle name="Normal 47 30" xfId="12865"/>
    <cellStyle name="Normal 47 30 2" xfId="12866"/>
    <cellStyle name="Normal 47 31" xfId="12867"/>
    <cellStyle name="Normal 47 31 2" xfId="12868"/>
    <cellStyle name="Normal 47 32" xfId="12869"/>
    <cellStyle name="Normal 47 32 2" xfId="12870"/>
    <cellStyle name="Normal 47 33" xfId="12871"/>
    <cellStyle name="Normal 47 33 10" xfId="12872"/>
    <cellStyle name="Normal 47 33 11" xfId="12873"/>
    <cellStyle name="Normal 47 33 2" xfId="12874"/>
    <cellStyle name="Normal 47 33 3" xfId="12875"/>
    <cellStyle name="Normal 47 33 4" xfId="12876"/>
    <cellStyle name="Normal 47 33 5" xfId="12877"/>
    <cellStyle name="Normal 47 33 6" xfId="12878"/>
    <cellStyle name="Normal 47 33 7" xfId="12879"/>
    <cellStyle name="Normal 47 33 8" xfId="12880"/>
    <cellStyle name="Normal 47 33 9" xfId="12881"/>
    <cellStyle name="Normal 47 34" xfId="12882"/>
    <cellStyle name="Normal 47 35" xfId="12883"/>
    <cellStyle name="Normal 47 36" xfId="12884"/>
    <cellStyle name="Normal 47 4" xfId="12885"/>
    <cellStyle name="Normal 47 5" xfId="12886"/>
    <cellStyle name="Normal 47 6" xfId="12887"/>
    <cellStyle name="Normal 47 7" xfId="12888"/>
    <cellStyle name="Normal 47 8" xfId="12889"/>
    <cellStyle name="Normal 47 9" xfId="12890"/>
    <cellStyle name="Normal 48" xfId="12891"/>
    <cellStyle name="Normal 48 10" xfId="12892"/>
    <cellStyle name="Normal 48 11" xfId="12893"/>
    <cellStyle name="Normal 48 12" xfId="12894"/>
    <cellStyle name="Normal 48 13" xfId="12895"/>
    <cellStyle name="Normal 48 13 2" xfId="12896"/>
    <cellStyle name="Normal 48 14" xfId="12897"/>
    <cellStyle name="Normal 48 14 2" xfId="12898"/>
    <cellStyle name="Normal 48 15" xfId="12899"/>
    <cellStyle name="Normal 48 15 2" xfId="12900"/>
    <cellStyle name="Normal 48 16" xfId="12901"/>
    <cellStyle name="Normal 48 16 2" xfId="12902"/>
    <cellStyle name="Normal 48 17" xfId="12903"/>
    <cellStyle name="Normal 48 17 2" xfId="12904"/>
    <cellStyle name="Normal 48 18" xfId="12905"/>
    <cellStyle name="Normal 48 18 2" xfId="12906"/>
    <cellStyle name="Normal 48 19" xfId="12907"/>
    <cellStyle name="Normal 48 19 2" xfId="12908"/>
    <cellStyle name="Normal 48 2" xfId="12909"/>
    <cellStyle name="Normal 48 2 10" xfId="12910"/>
    <cellStyle name="Normal 48 2 11" xfId="12911"/>
    <cellStyle name="Normal 48 2 12" xfId="12912"/>
    <cellStyle name="Normal 48 2 13" xfId="12913"/>
    <cellStyle name="Normal 48 2 14" xfId="12914"/>
    <cellStyle name="Normal 48 2 15" xfId="12915"/>
    <cellStyle name="Normal 48 2 16" xfId="12916"/>
    <cellStyle name="Normal 48 2 17" xfId="12917"/>
    <cellStyle name="Normal 48 2 18" xfId="12918"/>
    <cellStyle name="Normal 48 2 19" xfId="12919"/>
    <cellStyle name="Normal 48 2 2" xfId="12920"/>
    <cellStyle name="Normal 48 2 20" xfId="12921"/>
    <cellStyle name="Normal 48 2 21" xfId="12922"/>
    <cellStyle name="Normal 48 2 22" xfId="12923"/>
    <cellStyle name="Normal 48 2 23" xfId="12924"/>
    <cellStyle name="Normal 48 2 24" xfId="12925"/>
    <cellStyle name="Normal 48 2 25" xfId="12926"/>
    <cellStyle name="Normal 48 2 26" xfId="12927"/>
    <cellStyle name="Normal 48 2 27" xfId="12928"/>
    <cellStyle name="Normal 48 2 28" xfId="12929"/>
    <cellStyle name="Normal 48 2 29" xfId="12930"/>
    <cellStyle name="Normal 48 2 3" xfId="12931"/>
    <cellStyle name="Normal 48 2 30" xfId="12932"/>
    <cellStyle name="Normal 48 2 31" xfId="12933"/>
    <cellStyle name="Normal 48 2 32" xfId="12934"/>
    <cellStyle name="Normal 48 2 33" xfId="12935"/>
    <cellStyle name="Normal 48 2 34" xfId="12936"/>
    <cellStyle name="Normal 48 2 35" xfId="12937"/>
    <cellStyle name="Normal 48 2 36" xfId="12938"/>
    <cellStyle name="Normal 48 2 37" xfId="12939"/>
    <cellStyle name="Normal 48 2 37 10" xfId="12940"/>
    <cellStyle name="Normal 48 2 37 11" xfId="12941"/>
    <cellStyle name="Normal 48 2 37 2" xfId="12942"/>
    <cellStyle name="Normal 48 2 37 2 2" xfId="12943"/>
    <cellStyle name="Normal 48 2 37 3" xfId="12944"/>
    <cellStyle name="Normal 48 2 37 4" xfId="12945"/>
    <cellStyle name="Normal 48 2 37 5" xfId="12946"/>
    <cellStyle name="Normal 48 2 37 6" xfId="12947"/>
    <cellStyle name="Normal 48 2 37 7" xfId="12948"/>
    <cellStyle name="Normal 48 2 37 8" xfId="12949"/>
    <cellStyle name="Normal 48 2 37 9" xfId="12950"/>
    <cellStyle name="Normal 48 2 38" xfId="12951"/>
    <cellStyle name="Normal 48 2 39" xfId="12952"/>
    <cellStyle name="Normal 48 2 39 2" xfId="12953"/>
    <cellStyle name="Normal 48 2 39 2 2" xfId="12954"/>
    <cellStyle name="Normal 48 2 39 3" xfId="12955"/>
    <cellStyle name="Normal 48 2 39 4" xfId="12956"/>
    <cellStyle name="Normal 48 2 39 5" xfId="12957"/>
    <cellStyle name="Normal 48 2 39 6" xfId="12958"/>
    <cellStyle name="Normal 48 2 39 7" xfId="12959"/>
    <cellStyle name="Normal 48 2 39 8" xfId="12960"/>
    <cellStyle name="Normal 48 2 39 9" xfId="12961"/>
    <cellStyle name="Normal 48 2 4" xfId="12962"/>
    <cellStyle name="Normal 48 2 40" xfId="12963"/>
    <cellStyle name="Normal 48 2 40 2" xfId="12964"/>
    <cellStyle name="Normal 48 2 40 3" xfId="12965"/>
    <cellStyle name="Normal 48 2 40 4" xfId="12966"/>
    <cellStyle name="Normal 48 2 40 5" xfId="12967"/>
    <cellStyle name="Normal 48 2 40 6" xfId="12968"/>
    <cellStyle name="Normal 48 2 40 7" xfId="12969"/>
    <cellStyle name="Normal 48 2 40 8" xfId="12970"/>
    <cellStyle name="Normal 48 2 40 9" xfId="12971"/>
    <cellStyle name="Normal 48 2 41" xfId="12972"/>
    <cellStyle name="Normal 48 2 42" xfId="12973"/>
    <cellStyle name="Normal 48 2 43" xfId="12974"/>
    <cellStyle name="Normal 48 2 44" xfId="12975"/>
    <cellStyle name="Normal 48 2 45" xfId="12976"/>
    <cellStyle name="Normal 48 2 46" xfId="12977"/>
    <cellStyle name="Normal 48 2 47" xfId="12978"/>
    <cellStyle name="Normal 48 2 48" xfId="12979"/>
    <cellStyle name="Normal 48 2 49" xfId="12980"/>
    <cellStyle name="Normal 48 2 49 2" xfId="12981"/>
    <cellStyle name="Normal 48 2 5" xfId="12982"/>
    <cellStyle name="Normal 48 2 50" xfId="12983"/>
    <cellStyle name="Normal 48 2 50 2" xfId="12984"/>
    <cellStyle name="Normal 48 2 51" xfId="12985"/>
    <cellStyle name="Normal 48 2 51 2" xfId="12986"/>
    <cellStyle name="Normal 48 2 52" xfId="12987"/>
    <cellStyle name="Normal 48 2 52 2" xfId="12988"/>
    <cellStyle name="Normal 48 2 53" xfId="12989"/>
    <cellStyle name="Normal 48 2 53 2" xfId="12990"/>
    <cellStyle name="Normal 48 2 54" xfId="12991"/>
    <cellStyle name="Normal 48 2 54 2" xfId="12992"/>
    <cellStyle name="Normal 48 2 55" xfId="12993"/>
    <cellStyle name="Normal 48 2 56" xfId="12994"/>
    <cellStyle name="Normal 48 2 57" xfId="12995"/>
    <cellStyle name="Normal 48 2 58" xfId="12996"/>
    <cellStyle name="Normal 48 2 59" xfId="12997"/>
    <cellStyle name="Normal 48 2 6" xfId="12998"/>
    <cellStyle name="Normal 48 2 60" xfId="12999"/>
    <cellStyle name="Normal 48 2 61" xfId="13000"/>
    <cellStyle name="Normal 48 2 62" xfId="13001"/>
    <cellStyle name="Normal 48 2 7" xfId="13002"/>
    <cellStyle name="Normal 48 2 8" xfId="13003"/>
    <cellStyle name="Normal 48 2 9" xfId="13004"/>
    <cellStyle name="Normal 48 20" xfId="13005"/>
    <cellStyle name="Normal 48 20 2" xfId="13006"/>
    <cellStyle name="Normal 48 21" xfId="13007"/>
    <cellStyle name="Normal 48 21 2" xfId="13008"/>
    <cellStyle name="Normal 48 22" xfId="13009"/>
    <cellStyle name="Normal 48 22 2" xfId="13010"/>
    <cellStyle name="Normal 48 22 2 2" xfId="13011"/>
    <cellStyle name="Normal 48 22 2 3" xfId="13012"/>
    <cellStyle name="Normal 48 22 2 4" xfId="13013"/>
    <cellStyle name="Normal 48 22 3" xfId="13014"/>
    <cellStyle name="Normal 48 22 4" xfId="13015"/>
    <cellStyle name="Normal 48 22 5" xfId="13016"/>
    <cellStyle name="Normal 48 23" xfId="13017"/>
    <cellStyle name="Normal 48 24" xfId="13018"/>
    <cellStyle name="Normal 48 25" xfId="13019"/>
    <cellStyle name="Normal 48 25 2" xfId="13020"/>
    <cellStyle name="Normal 48 25 3" xfId="13021"/>
    <cellStyle name="Normal 48 25 4" xfId="13022"/>
    <cellStyle name="Normal 48 25 5" xfId="13023"/>
    <cellStyle name="Normal 48 25 6" xfId="13024"/>
    <cellStyle name="Normal 48 25 7" xfId="13025"/>
    <cellStyle name="Normal 48 26" xfId="13026"/>
    <cellStyle name="Normal 48 26 2" xfId="13027"/>
    <cellStyle name="Normal 48 26 3" xfId="13028"/>
    <cellStyle name="Normal 48 26 4" xfId="13029"/>
    <cellStyle name="Normal 48 26 5" xfId="13030"/>
    <cellStyle name="Normal 48 26 6" xfId="13031"/>
    <cellStyle name="Normal 48 26 7" xfId="13032"/>
    <cellStyle name="Normal 48 27" xfId="13033"/>
    <cellStyle name="Normal 48 28" xfId="13034"/>
    <cellStyle name="Normal 48 29" xfId="13035"/>
    <cellStyle name="Normal 48 3" xfId="13036"/>
    <cellStyle name="Normal 48 30" xfId="13037"/>
    <cellStyle name="Normal 48 31" xfId="13038"/>
    <cellStyle name="Normal 48 32" xfId="13039"/>
    <cellStyle name="Normal 48 32 10" xfId="13040"/>
    <cellStyle name="Normal 48 32 11" xfId="13041"/>
    <cellStyle name="Normal 48 32 2" xfId="13042"/>
    <cellStyle name="Normal 48 32 3" xfId="13043"/>
    <cellStyle name="Normal 48 32 4" xfId="13044"/>
    <cellStyle name="Normal 48 32 5" xfId="13045"/>
    <cellStyle name="Normal 48 32 6" xfId="13046"/>
    <cellStyle name="Normal 48 32 7" xfId="13047"/>
    <cellStyle name="Normal 48 32 8" xfId="13048"/>
    <cellStyle name="Normal 48 32 9" xfId="13049"/>
    <cellStyle name="Normal 48 33" xfId="13050"/>
    <cellStyle name="Normal 48 33 2" xfId="13051"/>
    <cellStyle name="Normal 48 34" xfId="13052"/>
    <cellStyle name="Normal 48 34 2" xfId="13053"/>
    <cellStyle name="Normal 48 35" xfId="13054"/>
    <cellStyle name="Normal 48 35 2" xfId="13055"/>
    <cellStyle name="Normal 48 36" xfId="13056"/>
    <cellStyle name="Normal 48 37" xfId="13057"/>
    <cellStyle name="Normal 48 38" xfId="13058"/>
    <cellStyle name="Normal 48 39" xfId="13059"/>
    <cellStyle name="Normal 48 4" xfId="13060"/>
    <cellStyle name="Normal 48 40" xfId="13061"/>
    <cellStyle name="Normal 48 41" xfId="13062"/>
    <cellStyle name="Normal 48 42" xfId="13063"/>
    <cellStyle name="Normal 48 43" xfId="13064"/>
    <cellStyle name="Normal 48 44" xfId="13065"/>
    <cellStyle name="Normal 48 45" xfId="13066"/>
    <cellStyle name="Normal 48 46" xfId="13067"/>
    <cellStyle name="Normal 48 47" xfId="13068"/>
    <cellStyle name="Normal 48 48" xfId="13069"/>
    <cellStyle name="Normal 48 49" xfId="13070"/>
    <cellStyle name="Normal 48 5" xfId="13071"/>
    <cellStyle name="Normal 48 6" xfId="13072"/>
    <cellStyle name="Normal 48 7" xfId="13073"/>
    <cellStyle name="Normal 48 8" xfId="13074"/>
    <cellStyle name="Normal 48 9" xfId="13075"/>
    <cellStyle name="Normal 49" xfId="13076"/>
    <cellStyle name="Normal 49 10" xfId="13077"/>
    <cellStyle name="Normal 49 11" xfId="13078"/>
    <cellStyle name="Normal 49 12" xfId="13079"/>
    <cellStyle name="Normal 49 13" xfId="13080"/>
    <cellStyle name="Normal 49 14" xfId="13081"/>
    <cellStyle name="Normal 49 15" xfId="13082"/>
    <cellStyle name="Normal 49 16" xfId="13083"/>
    <cellStyle name="Normal 49 17" xfId="13084"/>
    <cellStyle name="Normal 49 18" xfId="13085"/>
    <cellStyle name="Normal 49 19" xfId="13086"/>
    <cellStyle name="Normal 49 2" xfId="13087"/>
    <cellStyle name="Normal 49 2 10" xfId="13088"/>
    <cellStyle name="Normal 49 2 11" xfId="13089"/>
    <cellStyle name="Normal 49 2 12" xfId="13090"/>
    <cellStyle name="Normal 49 2 13" xfId="13091"/>
    <cellStyle name="Normal 49 2 14" xfId="13092"/>
    <cellStyle name="Normal 49 2 15" xfId="13093"/>
    <cellStyle name="Normal 49 2 16" xfId="13094"/>
    <cellStyle name="Normal 49 2 17" xfId="13095"/>
    <cellStyle name="Normal 49 2 18" xfId="13096"/>
    <cellStyle name="Normal 49 2 19" xfId="13097"/>
    <cellStyle name="Normal 49 2 2" xfId="13098"/>
    <cellStyle name="Normal 49 2 20" xfId="13099"/>
    <cellStyle name="Normal 49 2 21" xfId="13100"/>
    <cellStyle name="Normal 49 2 22" xfId="13101"/>
    <cellStyle name="Normal 49 2 23" xfId="13102"/>
    <cellStyle name="Normal 49 2 24" xfId="13103"/>
    <cellStyle name="Normal 49 2 25" xfId="13104"/>
    <cellStyle name="Normal 49 2 26" xfId="13105"/>
    <cellStyle name="Normal 49 2 27" xfId="13106"/>
    <cellStyle name="Normal 49 2 28" xfId="13107"/>
    <cellStyle name="Normal 49 2 29" xfId="13108"/>
    <cellStyle name="Normal 49 2 3" xfId="13109"/>
    <cellStyle name="Normal 49 2 3 10" xfId="13110"/>
    <cellStyle name="Normal 49 2 3 11" xfId="13111"/>
    <cellStyle name="Normal 49 2 3 12" xfId="13112"/>
    <cellStyle name="Normal 49 2 3 13" xfId="13113"/>
    <cellStyle name="Normal 49 2 3 14" xfId="13114"/>
    <cellStyle name="Normal 49 2 3 15" xfId="13115"/>
    <cellStyle name="Normal 49 2 3 16" xfId="13116"/>
    <cellStyle name="Normal 49 2 3 17" xfId="13117"/>
    <cellStyle name="Normal 49 2 3 2" xfId="13118"/>
    <cellStyle name="Normal 49 2 3 3" xfId="13119"/>
    <cellStyle name="Normal 49 2 3 4" xfId="13120"/>
    <cellStyle name="Normal 49 2 3 5" xfId="13121"/>
    <cellStyle name="Normal 49 2 3 6" xfId="13122"/>
    <cellStyle name="Normal 49 2 3 7" xfId="13123"/>
    <cellStyle name="Normal 49 2 3 8" xfId="13124"/>
    <cellStyle name="Normal 49 2 3 9" xfId="13125"/>
    <cellStyle name="Normal 49 2 30" xfId="13126"/>
    <cellStyle name="Normal 49 2 31" xfId="13127"/>
    <cellStyle name="Normal 49 2 32" xfId="13128"/>
    <cellStyle name="Normal 49 2 4" xfId="13129"/>
    <cellStyle name="Normal 49 2 5" xfId="13130"/>
    <cellStyle name="Normal 49 2 6" xfId="13131"/>
    <cellStyle name="Normal 49 2 7" xfId="13132"/>
    <cellStyle name="Normal 49 2 8" xfId="13133"/>
    <cellStyle name="Normal 49 2 9" xfId="13134"/>
    <cellStyle name="Normal 49 20" xfId="13135"/>
    <cellStyle name="Normal 49 21" xfId="13136"/>
    <cellStyle name="Normal 49 22" xfId="13137"/>
    <cellStyle name="Normal 49 23" xfId="13138"/>
    <cellStyle name="Normal 49 24" xfId="13139"/>
    <cellStyle name="Normal 49 25" xfId="13140"/>
    <cellStyle name="Normal 49 25 2" xfId="13141"/>
    <cellStyle name="Normal 49 26" xfId="13142"/>
    <cellStyle name="Normal 49 26 2" xfId="13143"/>
    <cellStyle name="Normal 49 27" xfId="13144"/>
    <cellStyle name="Normal 49 27 2" xfId="13145"/>
    <cellStyle name="Normal 49 28" xfId="13146"/>
    <cellStyle name="Normal 49 28 2" xfId="13147"/>
    <cellStyle name="Normal 49 29" xfId="13148"/>
    <cellStyle name="Normal 49 29 2" xfId="13149"/>
    <cellStyle name="Normal 49 3" xfId="13150"/>
    <cellStyle name="Normal 49 3 10" xfId="13151"/>
    <cellStyle name="Normal 49 3 11" xfId="13152"/>
    <cellStyle name="Normal 49 3 12" xfId="13153"/>
    <cellStyle name="Normal 49 3 13" xfId="13154"/>
    <cellStyle name="Normal 49 3 14" xfId="13155"/>
    <cellStyle name="Normal 49 3 15" xfId="13156"/>
    <cellStyle name="Normal 49 3 16" xfId="13157"/>
    <cellStyle name="Normal 49 3 17" xfId="13158"/>
    <cellStyle name="Normal 49 3 18" xfId="13159"/>
    <cellStyle name="Normal 49 3 19" xfId="13160"/>
    <cellStyle name="Normal 49 3 2" xfId="13161"/>
    <cellStyle name="Normal 49 3 20" xfId="13162"/>
    <cellStyle name="Normal 49 3 21" xfId="13163"/>
    <cellStyle name="Normal 49 3 22" xfId="13164"/>
    <cellStyle name="Normal 49 3 23" xfId="13165"/>
    <cellStyle name="Normal 49 3 24" xfId="13166"/>
    <cellStyle name="Normal 49 3 25" xfId="13167"/>
    <cellStyle name="Normal 49 3 26" xfId="13168"/>
    <cellStyle name="Normal 49 3 27" xfId="13169"/>
    <cellStyle name="Normal 49 3 28" xfId="13170"/>
    <cellStyle name="Normal 49 3 29" xfId="13171"/>
    <cellStyle name="Normal 49 3 3" xfId="13172"/>
    <cellStyle name="Normal 49 3 30" xfId="13173"/>
    <cellStyle name="Normal 49 3 31" xfId="13174"/>
    <cellStyle name="Normal 49 3 32" xfId="13175"/>
    <cellStyle name="Normal 49 3 33" xfId="13176"/>
    <cellStyle name="Normal 49 3 34" xfId="13177"/>
    <cellStyle name="Normal 49 3 35" xfId="13178"/>
    <cellStyle name="Normal 49 3 36" xfId="13179"/>
    <cellStyle name="Normal 49 3 37" xfId="13180"/>
    <cellStyle name="Normal 49 3 38" xfId="13181"/>
    <cellStyle name="Normal 49 3 39" xfId="13182"/>
    <cellStyle name="Normal 49 3 4" xfId="13183"/>
    <cellStyle name="Normal 49 3 5" xfId="13184"/>
    <cellStyle name="Normal 49 3 6" xfId="13185"/>
    <cellStyle name="Normal 49 3 7" xfId="13186"/>
    <cellStyle name="Normal 49 3 8" xfId="13187"/>
    <cellStyle name="Normal 49 3 9" xfId="13188"/>
    <cellStyle name="Normal 49 30" xfId="13189"/>
    <cellStyle name="Normal 49 30 2" xfId="13190"/>
    <cellStyle name="Normal 49 31" xfId="13191"/>
    <cellStyle name="Normal 49 31 2" xfId="13192"/>
    <cellStyle name="Normal 49 32" xfId="13193"/>
    <cellStyle name="Normal 49 32 2" xfId="13194"/>
    <cellStyle name="Normal 49 33" xfId="13195"/>
    <cellStyle name="Normal 49 33 2" xfId="13196"/>
    <cellStyle name="Normal 49 34" xfId="13197"/>
    <cellStyle name="Normal 49 34 10" xfId="13198"/>
    <cellStyle name="Normal 49 34 11" xfId="13199"/>
    <cellStyle name="Normal 49 34 2" xfId="13200"/>
    <cellStyle name="Normal 49 34 3" xfId="13201"/>
    <cellStyle name="Normal 49 34 4" xfId="13202"/>
    <cellStyle name="Normal 49 34 5" xfId="13203"/>
    <cellStyle name="Normal 49 34 6" xfId="13204"/>
    <cellStyle name="Normal 49 34 7" xfId="13205"/>
    <cellStyle name="Normal 49 34 8" xfId="13206"/>
    <cellStyle name="Normal 49 34 9" xfId="13207"/>
    <cellStyle name="Normal 49 35" xfId="13208"/>
    <cellStyle name="Normal 49 36" xfId="13209"/>
    <cellStyle name="Normal 49 36 2" xfId="13210"/>
    <cellStyle name="Normal 49 37" xfId="13211"/>
    <cellStyle name="Normal 49 37 2" xfId="13212"/>
    <cellStyle name="Normal 49 38" xfId="13213"/>
    <cellStyle name="Normal 49 4" xfId="13214"/>
    <cellStyle name="Normal 49 5" xfId="13215"/>
    <cellStyle name="Normal 49 6" xfId="13216"/>
    <cellStyle name="Normal 49 7" xfId="13217"/>
    <cellStyle name="Normal 49 8" xfId="13218"/>
    <cellStyle name="Normal 49 9" xfId="13219"/>
    <cellStyle name="Normal 5" xfId="13220"/>
    <cellStyle name="Normal 5 10" xfId="13221"/>
    <cellStyle name="Normal 5 11" xfId="13222"/>
    <cellStyle name="Normal 5 12" xfId="13223"/>
    <cellStyle name="Normal 5 13" xfId="13224"/>
    <cellStyle name="Normal 5 14" xfId="13225"/>
    <cellStyle name="Normal 5 15" xfId="13226"/>
    <cellStyle name="Normal 5 16" xfId="13227"/>
    <cellStyle name="Normal 5 17" xfId="13228"/>
    <cellStyle name="Normal 5 18" xfId="13229"/>
    <cellStyle name="Normal 5 19" xfId="13230"/>
    <cellStyle name="Normal 5 2" xfId="13231"/>
    <cellStyle name="Normal 5 2 10" xfId="13232"/>
    <cellStyle name="Normal 5 2 11" xfId="13233"/>
    <cellStyle name="Normal 5 2 12" xfId="13234"/>
    <cellStyle name="Normal 5 2 13" xfId="13235"/>
    <cellStyle name="Normal 5 2 14" xfId="13236"/>
    <cellStyle name="Normal 5 2 15" xfId="13237"/>
    <cellStyle name="Normal 5 2 16" xfId="13238"/>
    <cellStyle name="Normal 5 2 17" xfId="13239"/>
    <cellStyle name="Normal 5 2 18" xfId="13240"/>
    <cellStyle name="Normal 5 2 19" xfId="13241"/>
    <cellStyle name="Normal 5 2 2" xfId="13242"/>
    <cellStyle name="Normal 5 2 20" xfId="13243"/>
    <cellStyle name="Normal 5 2 3" xfId="13244"/>
    <cellStyle name="Normal 5 2 4" xfId="13245"/>
    <cellStyle name="Normal 5 2 5" xfId="13246"/>
    <cellStyle name="Normal 5 2 6" xfId="13247"/>
    <cellStyle name="Normal 5 2 7" xfId="13248"/>
    <cellStyle name="Normal 5 2 8" xfId="13249"/>
    <cellStyle name="Normal 5 2 9" xfId="13250"/>
    <cellStyle name="Normal 5 20" xfId="13251"/>
    <cellStyle name="Normal 5 21" xfId="13252"/>
    <cellStyle name="Normal 5 22" xfId="13253"/>
    <cellStyle name="Normal 5 23" xfId="13254"/>
    <cellStyle name="Normal 5 24" xfId="13255"/>
    <cellStyle name="Normal 5 25" xfId="13256"/>
    <cellStyle name="Normal 5 26" xfId="13257"/>
    <cellStyle name="Normal 5 27" xfId="13258"/>
    <cellStyle name="Normal 5 28" xfId="13259"/>
    <cellStyle name="Normal 5 29" xfId="13260"/>
    <cellStyle name="Normal 5 3" xfId="13261"/>
    <cellStyle name="Normal 5 30" xfId="13262"/>
    <cellStyle name="Normal 5 31" xfId="13263"/>
    <cellStyle name="Normal 5 32" xfId="13264"/>
    <cellStyle name="Normal 5 33" xfId="13265"/>
    <cellStyle name="Normal 5 34" xfId="13266"/>
    <cellStyle name="Normal 5 35" xfId="13267"/>
    <cellStyle name="Normal 5 36" xfId="13268"/>
    <cellStyle name="Normal 5 37" xfId="13269"/>
    <cellStyle name="Normal 5 38" xfId="13270"/>
    <cellStyle name="Normal 5 39" xfId="13271"/>
    <cellStyle name="Normal 5 4" xfId="13272"/>
    <cellStyle name="Normal 5 40" xfId="13273"/>
    <cellStyle name="Normal 5 41" xfId="13274"/>
    <cellStyle name="Normal 5 42" xfId="13275"/>
    <cellStyle name="Normal 5 43" xfId="13276"/>
    <cellStyle name="Normal 5 44" xfId="13277"/>
    <cellStyle name="Normal 5 45" xfId="13278"/>
    <cellStyle name="Normal 5 46" xfId="13279"/>
    <cellStyle name="Normal 5 47" xfId="13280"/>
    <cellStyle name="Normal 5 48" xfId="13281"/>
    <cellStyle name="Normal 5 49" xfId="13282"/>
    <cellStyle name="Normal 5 5" xfId="13283"/>
    <cellStyle name="Normal 5 50" xfId="13284"/>
    <cellStyle name="Normal 5 51" xfId="13285"/>
    <cellStyle name="Normal 5 52" xfId="13286"/>
    <cellStyle name="Normal 5 53" xfId="13287"/>
    <cellStyle name="Normal 5 54" xfId="13288"/>
    <cellStyle name="Normal 5 55" xfId="13289"/>
    <cellStyle name="Normal 5 56" xfId="13290"/>
    <cellStyle name="Normal 5 57" xfId="13291"/>
    <cellStyle name="Normal 5 58" xfId="13292"/>
    <cellStyle name="Normal 5 59" xfId="13293"/>
    <cellStyle name="Normal 5 6" xfId="13294"/>
    <cellStyle name="Normal 5 60" xfId="13295"/>
    <cellStyle name="Normal 5 61" xfId="13296"/>
    <cellStyle name="Normal 5 62" xfId="13297"/>
    <cellStyle name="Normal 5 63" xfId="13298"/>
    <cellStyle name="Normal 5 64" xfId="13299"/>
    <cellStyle name="Normal 5 65" xfId="13300"/>
    <cellStyle name="Normal 5 66" xfId="13301"/>
    <cellStyle name="Normal 5 67" xfId="13302"/>
    <cellStyle name="Normal 5 68" xfId="13303"/>
    <cellStyle name="Normal 5 69" xfId="13304"/>
    <cellStyle name="Normal 5 7" xfId="13305"/>
    <cellStyle name="Normal 5 70" xfId="13306"/>
    <cellStyle name="Normal 5 71" xfId="13307"/>
    <cellStyle name="Normal 5 72" xfId="13308"/>
    <cellStyle name="Normal 5 73" xfId="13309"/>
    <cellStyle name="Normal 5 74" xfId="13310"/>
    <cellStyle name="Normal 5 75" xfId="13311"/>
    <cellStyle name="Normal 5 76" xfId="13312"/>
    <cellStyle name="Normal 5 77" xfId="13313"/>
    <cellStyle name="Normal 5 78" xfId="13314"/>
    <cellStyle name="Normal 5 79" xfId="13315"/>
    <cellStyle name="Normal 5 8" xfId="13316"/>
    <cellStyle name="Normal 5 80" xfId="13317"/>
    <cellStyle name="Normal 5 81" xfId="13318"/>
    <cellStyle name="Normal 5 9" xfId="13319"/>
    <cellStyle name="Normal 50" xfId="13320"/>
    <cellStyle name="Normal 50 10" xfId="13321"/>
    <cellStyle name="Normal 50 11" xfId="13322"/>
    <cellStyle name="Normal 50 12" xfId="13323"/>
    <cellStyle name="Normal 50 13" xfId="13324"/>
    <cellStyle name="Normal 50 14" xfId="13325"/>
    <cellStyle name="Normal 50 15" xfId="13326"/>
    <cellStyle name="Normal 50 16" xfId="13327"/>
    <cellStyle name="Normal 50 17" xfId="13328"/>
    <cellStyle name="Normal 50 18" xfId="13329"/>
    <cellStyle name="Normal 50 19" xfId="13330"/>
    <cellStyle name="Normal 50 2" xfId="13331"/>
    <cellStyle name="Normal 50 2 10" xfId="13332"/>
    <cellStyle name="Normal 50 2 11" xfId="13333"/>
    <cellStyle name="Normal 50 2 12" xfId="13334"/>
    <cellStyle name="Normal 50 2 13" xfId="13335"/>
    <cellStyle name="Normal 50 2 14" xfId="13336"/>
    <cellStyle name="Normal 50 2 15" xfId="13337"/>
    <cellStyle name="Normal 50 2 16" xfId="13338"/>
    <cellStyle name="Normal 50 2 17" xfId="13339"/>
    <cellStyle name="Normal 50 2 18" xfId="13340"/>
    <cellStyle name="Normal 50 2 19" xfId="13341"/>
    <cellStyle name="Normal 50 2 2" xfId="13342"/>
    <cellStyle name="Normal 50 2 20" xfId="13343"/>
    <cellStyle name="Normal 50 2 21" xfId="13344"/>
    <cellStyle name="Normal 50 2 22" xfId="13345"/>
    <cellStyle name="Normal 50 2 23" xfId="13346"/>
    <cellStyle name="Normal 50 2 24" xfId="13347"/>
    <cellStyle name="Normal 50 2 25" xfId="13348"/>
    <cellStyle name="Normal 50 2 26" xfId="13349"/>
    <cellStyle name="Normal 50 2 27" xfId="13350"/>
    <cellStyle name="Normal 50 2 28" xfId="13351"/>
    <cellStyle name="Normal 50 2 29" xfId="13352"/>
    <cellStyle name="Normal 50 2 3" xfId="13353"/>
    <cellStyle name="Normal 50 2 3 10" xfId="13354"/>
    <cellStyle name="Normal 50 2 3 11" xfId="13355"/>
    <cellStyle name="Normal 50 2 3 12" xfId="13356"/>
    <cellStyle name="Normal 50 2 3 13" xfId="13357"/>
    <cellStyle name="Normal 50 2 3 14" xfId="13358"/>
    <cellStyle name="Normal 50 2 3 15" xfId="13359"/>
    <cellStyle name="Normal 50 2 3 16" xfId="13360"/>
    <cellStyle name="Normal 50 2 3 17" xfId="13361"/>
    <cellStyle name="Normal 50 2 3 2" xfId="13362"/>
    <cellStyle name="Normal 50 2 3 3" xfId="13363"/>
    <cellStyle name="Normal 50 2 3 4" xfId="13364"/>
    <cellStyle name="Normal 50 2 3 5" xfId="13365"/>
    <cellStyle name="Normal 50 2 3 6" xfId="13366"/>
    <cellStyle name="Normal 50 2 3 7" xfId="13367"/>
    <cellStyle name="Normal 50 2 3 8" xfId="13368"/>
    <cellStyle name="Normal 50 2 3 9" xfId="13369"/>
    <cellStyle name="Normal 50 2 30" xfId="13370"/>
    <cellStyle name="Normal 50 2 31" xfId="13371"/>
    <cellStyle name="Normal 50 2 32" xfId="13372"/>
    <cellStyle name="Normal 50 2 4" xfId="13373"/>
    <cellStyle name="Normal 50 2 5" xfId="13374"/>
    <cellStyle name="Normal 50 2 6" xfId="13375"/>
    <cellStyle name="Normal 50 2 7" xfId="13376"/>
    <cellStyle name="Normal 50 2 8" xfId="13377"/>
    <cellStyle name="Normal 50 2 9" xfId="13378"/>
    <cellStyle name="Normal 50 20" xfId="13379"/>
    <cellStyle name="Normal 50 21" xfId="13380"/>
    <cellStyle name="Normal 50 22" xfId="13381"/>
    <cellStyle name="Normal 50 23" xfId="13382"/>
    <cellStyle name="Normal 50 24" xfId="13383"/>
    <cellStyle name="Normal 50 25" xfId="13384"/>
    <cellStyle name="Normal 50 25 2" xfId="13385"/>
    <cellStyle name="Normal 50 26" xfId="13386"/>
    <cellStyle name="Normal 50 26 2" xfId="13387"/>
    <cellStyle name="Normal 50 27" xfId="13388"/>
    <cellStyle name="Normal 50 27 2" xfId="13389"/>
    <cellStyle name="Normal 50 28" xfId="13390"/>
    <cellStyle name="Normal 50 28 2" xfId="13391"/>
    <cellStyle name="Normal 50 29" xfId="13392"/>
    <cellStyle name="Normal 50 29 2" xfId="13393"/>
    <cellStyle name="Normal 50 3" xfId="13394"/>
    <cellStyle name="Normal 50 3 10" xfId="13395"/>
    <cellStyle name="Normal 50 3 11" xfId="13396"/>
    <cellStyle name="Normal 50 3 12" xfId="13397"/>
    <cellStyle name="Normal 50 3 13" xfId="13398"/>
    <cellStyle name="Normal 50 3 14" xfId="13399"/>
    <cellStyle name="Normal 50 3 15" xfId="13400"/>
    <cellStyle name="Normal 50 3 16" xfId="13401"/>
    <cellStyle name="Normal 50 3 17" xfId="13402"/>
    <cellStyle name="Normal 50 3 18" xfId="13403"/>
    <cellStyle name="Normal 50 3 19" xfId="13404"/>
    <cellStyle name="Normal 50 3 2" xfId="13405"/>
    <cellStyle name="Normal 50 3 20" xfId="13406"/>
    <cellStyle name="Normal 50 3 21" xfId="13407"/>
    <cellStyle name="Normal 50 3 22" xfId="13408"/>
    <cellStyle name="Normal 50 3 23" xfId="13409"/>
    <cellStyle name="Normal 50 3 24" xfId="13410"/>
    <cellStyle name="Normal 50 3 25" xfId="13411"/>
    <cellStyle name="Normal 50 3 26" xfId="13412"/>
    <cellStyle name="Normal 50 3 27" xfId="13413"/>
    <cellStyle name="Normal 50 3 28" xfId="13414"/>
    <cellStyle name="Normal 50 3 29" xfId="13415"/>
    <cellStyle name="Normal 50 3 3" xfId="13416"/>
    <cellStyle name="Normal 50 3 30" xfId="13417"/>
    <cellStyle name="Normal 50 3 31" xfId="13418"/>
    <cellStyle name="Normal 50 3 32" xfId="13419"/>
    <cellStyle name="Normal 50 3 33" xfId="13420"/>
    <cellStyle name="Normal 50 3 34" xfId="13421"/>
    <cellStyle name="Normal 50 3 35" xfId="13422"/>
    <cellStyle name="Normal 50 3 36" xfId="13423"/>
    <cellStyle name="Normal 50 3 37" xfId="13424"/>
    <cellStyle name="Normal 50 3 38" xfId="13425"/>
    <cellStyle name="Normal 50 3 39" xfId="13426"/>
    <cellStyle name="Normal 50 3 4" xfId="13427"/>
    <cellStyle name="Normal 50 3 5" xfId="13428"/>
    <cellStyle name="Normal 50 3 6" xfId="13429"/>
    <cellStyle name="Normal 50 3 7" xfId="13430"/>
    <cellStyle name="Normal 50 3 8" xfId="13431"/>
    <cellStyle name="Normal 50 3 9" xfId="13432"/>
    <cellStyle name="Normal 50 30" xfId="13433"/>
    <cellStyle name="Normal 50 30 2" xfId="13434"/>
    <cellStyle name="Normal 50 31" xfId="13435"/>
    <cellStyle name="Normal 50 31 2" xfId="13436"/>
    <cellStyle name="Normal 50 32" xfId="13437"/>
    <cellStyle name="Normal 50 32 2" xfId="13438"/>
    <cellStyle name="Normal 50 33" xfId="13439"/>
    <cellStyle name="Normal 50 33 2" xfId="13440"/>
    <cellStyle name="Normal 50 34" xfId="13441"/>
    <cellStyle name="Normal 50 34 10" xfId="13442"/>
    <cellStyle name="Normal 50 34 11" xfId="13443"/>
    <cellStyle name="Normal 50 34 2" xfId="13444"/>
    <cellStyle name="Normal 50 34 3" xfId="13445"/>
    <cellStyle name="Normal 50 34 4" xfId="13446"/>
    <cellStyle name="Normal 50 34 5" xfId="13447"/>
    <cellStyle name="Normal 50 34 6" xfId="13448"/>
    <cellStyle name="Normal 50 34 7" xfId="13449"/>
    <cellStyle name="Normal 50 34 8" xfId="13450"/>
    <cellStyle name="Normal 50 34 9" xfId="13451"/>
    <cellStyle name="Normal 50 35" xfId="13452"/>
    <cellStyle name="Normal 50 36" xfId="13453"/>
    <cellStyle name="Normal 50 36 2" xfId="13454"/>
    <cellStyle name="Normal 50 37" xfId="13455"/>
    <cellStyle name="Normal 50 37 2" xfId="13456"/>
    <cellStyle name="Normal 50 38" xfId="13457"/>
    <cellStyle name="Normal 50 4" xfId="13458"/>
    <cellStyle name="Normal 50 5" xfId="13459"/>
    <cellStyle name="Normal 50 6" xfId="13460"/>
    <cellStyle name="Normal 50 7" xfId="13461"/>
    <cellStyle name="Normal 50 8" xfId="13462"/>
    <cellStyle name="Normal 50 9" xfId="13463"/>
    <cellStyle name="Normal 51" xfId="13464"/>
    <cellStyle name="Normal 51 10" xfId="13465"/>
    <cellStyle name="Normal 51 11" xfId="13466"/>
    <cellStyle name="Normal 51 12" xfId="13467"/>
    <cellStyle name="Normal 51 13" xfId="13468"/>
    <cellStyle name="Normal 51 13 2" xfId="13469"/>
    <cellStyle name="Normal 51 14" xfId="13470"/>
    <cellStyle name="Normal 51 14 2" xfId="13471"/>
    <cellStyle name="Normal 51 15" xfId="13472"/>
    <cellStyle name="Normal 51 15 2" xfId="13473"/>
    <cellStyle name="Normal 51 16" xfId="13474"/>
    <cellStyle name="Normal 51 16 2" xfId="13475"/>
    <cellStyle name="Normal 51 17" xfId="13476"/>
    <cellStyle name="Normal 51 17 2" xfId="13477"/>
    <cellStyle name="Normal 51 18" xfId="13478"/>
    <cellStyle name="Normal 51 18 2" xfId="13479"/>
    <cellStyle name="Normal 51 19" xfId="13480"/>
    <cellStyle name="Normal 51 19 2" xfId="13481"/>
    <cellStyle name="Normal 51 2" xfId="13482"/>
    <cellStyle name="Normal 51 2 10" xfId="13483"/>
    <cellStyle name="Normal 51 2 11" xfId="13484"/>
    <cellStyle name="Normal 51 2 12" xfId="13485"/>
    <cellStyle name="Normal 51 2 13" xfId="13486"/>
    <cellStyle name="Normal 51 2 14" xfId="13487"/>
    <cellStyle name="Normal 51 2 15" xfId="13488"/>
    <cellStyle name="Normal 51 2 16" xfId="13489"/>
    <cellStyle name="Normal 51 2 17" xfId="13490"/>
    <cellStyle name="Normal 51 2 18" xfId="13491"/>
    <cellStyle name="Normal 51 2 19" xfId="13492"/>
    <cellStyle name="Normal 51 2 2" xfId="13493"/>
    <cellStyle name="Normal 51 2 20" xfId="13494"/>
    <cellStyle name="Normal 51 2 21" xfId="13495"/>
    <cellStyle name="Normal 51 2 22" xfId="13496"/>
    <cellStyle name="Normal 51 2 23" xfId="13497"/>
    <cellStyle name="Normal 51 2 24" xfId="13498"/>
    <cellStyle name="Normal 51 2 25" xfId="13499"/>
    <cellStyle name="Normal 51 2 26" xfId="13500"/>
    <cellStyle name="Normal 51 2 27" xfId="13501"/>
    <cellStyle name="Normal 51 2 28" xfId="13502"/>
    <cellStyle name="Normal 51 2 29" xfId="13503"/>
    <cellStyle name="Normal 51 2 3" xfId="13504"/>
    <cellStyle name="Normal 51 2 30" xfId="13505"/>
    <cellStyle name="Normal 51 2 31" xfId="13506"/>
    <cellStyle name="Normal 51 2 32" xfId="13507"/>
    <cellStyle name="Normal 51 2 33" xfId="13508"/>
    <cellStyle name="Normal 51 2 34" xfId="13509"/>
    <cellStyle name="Normal 51 2 35" xfId="13510"/>
    <cellStyle name="Normal 51 2 36" xfId="13511"/>
    <cellStyle name="Normal 51 2 37" xfId="13512"/>
    <cellStyle name="Normal 51 2 38" xfId="13513"/>
    <cellStyle name="Normal 51 2 39" xfId="13514"/>
    <cellStyle name="Normal 51 2 4" xfId="13515"/>
    <cellStyle name="Normal 51 2 40" xfId="13516"/>
    <cellStyle name="Normal 51 2 41" xfId="13517"/>
    <cellStyle name="Normal 51 2 42" xfId="13518"/>
    <cellStyle name="Normal 51 2 5" xfId="13519"/>
    <cellStyle name="Normal 51 2 6" xfId="13520"/>
    <cellStyle name="Normal 51 2 7" xfId="13521"/>
    <cellStyle name="Normal 51 2 8" xfId="13522"/>
    <cellStyle name="Normal 51 2 9" xfId="13523"/>
    <cellStyle name="Normal 51 20" xfId="13524"/>
    <cellStyle name="Normal 51 20 2" xfId="13525"/>
    <cellStyle name="Normal 51 21" xfId="13526"/>
    <cellStyle name="Normal 51 21 2" xfId="13527"/>
    <cellStyle name="Normal 51 22" xfId="13528"/>
    <cellStyle name="Normal 51 22 10" xfId="13529"/>
    <cellStyle name="Normal 51 22 11" xfId="13530"/>
    <cellStyle name="Normal 51 22 2" xfId="13531"/>
    <cellStyle name="Normal 51 22 3" xfId="13532"/>
    <cellStyle name="Normal 51 22 4" xfId="13533"/>
    <cellStyle name="Normal 51 22 5" xfId="13534"/>
    <cellStyle name="Normal 51 22 6" xfId="13535"/>
    <cellStyle name="Normal 51 22 7" xfId="13536"/>
    <cellStyle name="Normal 51 22 8" xfId="13537"/>
    <cellStyle name="Normal 51 22 9" xfId="13538"/>
    <cellStyle name="Normal 51 23" xfId="13539"/>
    <cellStyle name="Normal 51 24" xfId="13540"/>
    <cellStyle name="Normal 51 24 2" xfId="13541"/>
    <cellStyle name="Normal 51 25" xfId="13542"/>
    <cellStyle name="Normal 51 25 2" xfId="13543"/>
    <cellStyle name="Normal 51 26" xfId="13544"/>
    <cellStyle name="Normal 51 27" xfId="13545"/>
    <cellStyle name="Normal 51 28" xfId="13546"/>
    <cellStyle name="Normal 51 29" xfId="13547"/>
    <cellStyle name="Normal 51 3" xfId="13548"/>
    <cellStyle name="Normal 51 30" xfId="13549"/>
    <cellStyle name="Normal 51 31" xfId="13550"/>
    <cellStyle name="Normal 51 32" xfId="13551"/>
    <cellStyle name="Normal 51 33" xfId="13552"/>
    <cellStyle name="Normal 51 34" xfId="13553"/>
    <cellStyle name="Normal 51 35" xfId="13554"/>
    <cellStyle name="Normal 51 36" xfId="13555"/>
    <cellStyle name="Normal 51 37" xfId="13556"/>
    <cellStyle name="Normal 51 38" xfId="13557"/>
    <cellStyle name="Normal 51 39" xfId="13558"/>
    <cellStyle name="Normal 51 4" xfId="13559"/>
    <cellStyle name="Normal 51 5" xfId="13560"/>
    <cellStyle name="Normal 51 6" xfId="13561"/>
    <cellStyle name="Normal 51 7" xfId="13562"/>
    <cellStyle name="Normal 51 8" xfId="13563"/>
    <cellStyle name="Normal 51 9" xfId="13564"/>
    <cellStyle name="Normal 52" xfId="13565"/>
    <cellStyle name="Normal 52 10" xfId="13566"/>
    <cellStyle name="Normal 52 11" xfId="13567"/>
    <cellStyle name="Normal 52 12" xfId="13568"/>
    <cellStyle name="Normal 52 13" xfId="13569"/>
    <cellStyle name="Normal 52 14" xfId="13570"/>
    <cellStyle name="Normal 52 15" xfId="13571"/>
    <cellStyle name="Normal 52 16" xfId="13572"/>
    <cellStyle name="Normal 52 17" xfId="13573"/>
    <cellStyle name="Normal 52 18" xfId="13574"/>
    <cellStyle name="Normal 52 19" xfId="13575"/>
    <cellStyle name="Normal 52 2" xfId="13576"/>
    <cellStyle name="Normal 52 2 10" xfId="13577"/>
    <cellStyle name="Normal 52 2 11" xfId="13578"/>
    <cellStyle name="Normal 52 2 12" xfId="13579"/>
    <cellStyle name="Normal 52 2 13" xfId="13580"/>
    <cellStyle name="Normal 52 2 14" xfId="13581"/>
    <cellStyle name="Normal 52 2 15" xfId="13582"/>
    <cellStyle name="Normal 52 2 16" xfId="13583"/>
    <cellStyle name="Normal 52 2 17" xfId="13584"/>
    <cellStyle name="Normal 52 2 18" xfId="13585"/>
    <cellStyle name="Normal 52 2 19" xfId="13586"/>
    <cellStyle name="Normal 52 2 2" xfId="13587"/>
    <cellStyle name="Normal 52 2 20" xfId="13588"/>
    <cellStyle name="Normal 52 2 21" xfId="13589"/>
    <cellStyle name="Normal 52 2 22" xfId="13590"/>
    <cellStyle name="Normal 52 2 23" xfId="13591"/>
    <cellStyle name="Normal 52 2 24" xfId="13592"/>
    <cellStyle name="Normal 52 2 25" xfId="13593"/>
    <cellStyle name="Normal 52 2 26" xfId="13594"/>
    <cellStyle name="Normal 52 2 27" xfId="13595"/>
    <cellStyle name="Normal 52 2 28" xfId="13596"/>
    <cellStyle name="Normal 52 2 29" xfId="13597"/>
    <cellStyle name="Normal 52 2 3" xfId="13598"/>
    <cellStyle name="Normal 52 2 3 10" xfId="13599"/>
    <cellStyle name="Normal 52 2 3 11" xfId="13600"/>
    <cellStyle name="Normal 52 2 3 12" xfId="13601"/>
    <cellStyle name="Normal 52 2 3 13" xfId="13602"/>
    <cellStyle name="Normal 52 2 3 14" xfId="13603"/>
    <cellStyle name="Normal 52 2 3 15" xfId="13604"/>
    <cellStyle name="Normal 52 2 3 16" xfId="13605"/>
    <cellStyle name="Normal 52 2 3 17" xfId="13606"/>
    <cellStyle name="Normal 52 2 3 2" xfId="13607"/>
    <cellStyle name="Normal 52 2 3 3" xfId="13608"/>
    <cellStyle name="Normal 52 2 3 4" xfId="13609"/>
    <cellStyle name="Normal 52 2 3 5" xfId="13610"/>
    <cellStyle name="Normal 52 2 3 6" xfId="13611"/>
    <cellStyle name="Normal 52 2 3 7" xfId="13612"/>
    <cellStyle name="Normal 52 2 3 8" xfId="13613"/>
    <cellStyle name="Normal 52 2 3 9" xfId="13614"/>
    <cellStyle name="Normal 52 2 30" xfId="13615"/>
    <cellStyle name="Normal 52 2 31" xfId="13616"/>
    <cellStyle name="Normal 52 2 32" xfId="13617"/>
    <cellStyle name="Normal 52 2 4" xfId="13618"/>
    <cellStyle name="Normal 52 2 5" xfId="13619"/>
    <cellStyle name="Normal 52 2 6" xfId="13620"/>
    <cellStyle name="Normal 52 2 7" xfId="13621"/>
    <cellStyle name="Normal 52 2 8" xfId="13622"/>
    <cellStyle name="Normal 52 2 9" xfId="13623"/>
    <cellStyle name="Normal 52 20" xfId="13624"/>
    <cellStyle name="Normal 52 21" xfId="13625"/>
    <cellStyle name="Normal 52 22" xfId="13626"/>
    <cellStyle name="Normal 52 23" xfId="13627"/>
    <cellStyle name="Normal 52 24" xfId="13628"/>
    <cellStyle name="Normal 52 25" xfId="13629"/>
    <cellStyle name="Normal 52 25 2" xfId="13630"/>
    <cellStyle name="Normal 52 26" xfId="13631"/>
    <cellStyle name="Normal 52 26 2" xfId="13632"/>
    <cellStyle name="Normal 52 27" xfId="13633"/>
    <cellStyle name="Normal 52 27 2" xfId="13634"/>
    <cellStyle name="Normal 52 28" xfId="13635"/>
    <cellStyle name="Normal 52 28 2" xfId="13636"/>
    <cellStyle name="Normal 52 29" xfId="13637"/>
    <cellStyle name="Normal 52 29 2" xfId="13638"/>
    <cellStyle name="Normal 52 3" xfId="13639"/>
    <cellStyle name="Normal 52 3 10" xfId="13640"/>
    <cellStyle name="Normal 52 3 11" xfId="13641"/>
    <cellStyle name="Normal 52 3 12" xfId="13642"/>
    <cellStyle name="Normal 52 3 13" xfId="13643"/>
    <cellStyle name="Normal 52 3 14" xfId="13644"/>
    <cellStyle name="Normal 52 3 15" xfId="13645"/>
    <cellStyle name="Normal 52 3 16" xfId="13646"/>
    <cellStyle name="Normal 52 3 17" xfId="13647"/>
    <cellStyle name="Normal 52 3 18" xfId="13648"/>
    <cellStyle name="Normal 52 3 19" xfId="13649"/>
    <cellStyle name="Normal 52 3 2" xfId="13650"/>
    <cellStyle name="Normal 52 3 20" xfId="13651"/>
    <cellStyle name="Normal 52 3 21" xfId="13652"/>
    <cellStyle name="Normal 52 3 22" xfId="13653"/>
    <cellStyle name="Normal 52 3 23" xfId="13654"/>
    <cellStyle name="Normal 52 3 24" xfId="13655"/>
    <cellStyle name="Normal 52 3 25" xfId="13656"/>
    <cellStyle name="Normal 52 3 26" xfId="13657"/>
    <cellStyle name="Normal 52 3 27" xfId="13658"/>
    <cellStyle name="Normal 52 3 28" xfId="13659"/>
    <cellStyle name="Normal 52 3 29" xfId="13660"/>
    <cellStyle name="Normal 52 3 3" xfId="13661"/>
    <cellStyle name="Normal 52 3 30" xfId="13662"/>
    <cellStyle name="Normal 52 3 31" xfId="13663"/>
    <cellStyle name="Normal 52 3 32" xfId="13664"/>
    <cellStyle name="Normal 52 3 33" xfId="13665"/>
    <cellStyle name="Normal 52 3 34" xfId="13666"/>
    <cellStyle name="Normal 52 3 35" xfId="13667"/>
    <cellStyle name="Normal 52 3 36" xfId="13668"/>
    <cellStyle name="Normal 52 3 37" xfId="13669"/>
    <cellStyle name="Normal 52 3 38" xfId="13670"/>
    <cellStyle name="Normal 52 3 39" xfId="13671"/>
    <cellStyle name="Normal 52 3 4" xfId="13672"/>
    <cellStyle name="Normal 52 3 5" xfId="13673"/>
    <cellStyle name="Normal 52 3 6" xfId="13674"/>
    <cellStyle name="Normal 52 3 7" xfId="13675"/>
    <cellStyle name="Normal 52 3 8" xfId="13676"/>
    <cellStyle name="Normal 52 3 9" xfId="13677"/>
    <cellStyle name="Normal 52 30" xfId="13678"/>
    <cellStyle name="Normal 52 30 2" xfId="13679"/>
    <cellStyle name="Normal 52 31" xfId="13680"/>
    <cellStyle name="Normal 52 31 2" xfId="13681"/>
    <cellStyle name="Normal 52 32" xfId="13682"/>
    <cellStyle name="Normal 52 32 2" xfId="13683"/>
    <cellStyle name="Normal 52 33" xfId="13684"/>
    <cellStyle name="Normal 52 33 2" xfId="13685"/>
    <cellStyle name="Normal 52 34" xfId="13686"/>
    <cellStyle name="Normal 52 34 10" xfId="13687"/>
    <cellStyle name="Normal 52 34 11" xfId="13688"/>
    <cellStyle name="Normal 52 34 2" xfId="13689"/>
    <cellStyle name="Normal 52 34 3" xfId="13690"/>
    <cellStyle name="Normal 52 34 4" xfId="13691"/>
    <cellStyle name="Normal 52 34 5" xfId="13692"/>
    <cellStyle name="Normal 52 34 6" xfId="13693"/>
    <cellStyle name="Normal 52 34 7" xfId="13694"/>
    <cellStyle name="Normal 52 34 8" xfId="13695"/>
    <cellStyle name="Normal 52 34 9" xfId="13696"/>
    <cellStyle name="Normal 52 35" xfId="13697"/>
    <cellStyle name="Normal 52 36" xfId="13698"/>
    <cellStyle name="Normal 52 36 2" xfId="13699"/>
    <cellStyle name="Normal 52 37" xfId="13700"/>
    <cellStyle name="Normal 52 37 2" xfId="13701"/>
    <cellStyle name="Normal 52 38" xfId="13702"/>
    <cellStyle name="Normal 52 4" xfId="13703"/>
    <cellStyle name="Normal 52 5" xfId="13704"/>
    <cellStyle name="Normal 52 6" xfId="13705"/>
    <cellStyle name="Normal 52 7" xfId="13706"/>
    <cellStyle name="Normal 52 8" xfId="13707"/>
    <cellStyle name="Normal 52 9" xfId="13708"/>
    <cellStyle name="Normal 53" xfId="13709"/>
    <cellStyle name="Normal 54" xfId="13710"/>
    <cellStyle name="Normal 54 10" xfId="13711"/>
    <cellStyle name="Normal 54 10 2" xfId="13712"/>
    <cellStyle name="Normal 54 10 3" xfId="13713"/>
    <cellStyle name="Normal 54 10 4" xfId="13714"/>
    <cellStyle name="Normal 54 10 5" xfId="13715"/>
    <cellStyle name="Normal 54 10 6" xfId="13716"/>
    <cellStyle name="Normal 54 10 7" xfId="13717"/>
    <cellStyle name="Normal 54 10 8" xfId="13718"/>
    <cellStyle name="Normal 54 11" xfId="13719"/>
    <cellStyle name="Normal 54 11 2" xfId="13720"/>
    <cellStyle name="Normal 54 11 3" xfId="13721"/>
    <cellStyle name="Normal 54 11 4" xfId="13722"/>
    <cellStyle name="Normal 54 11 5" xfId="13723"/>
    <cellStyle name="Normal 54 11 6" xfId="13724"/>
    <cellStyle name="Normal 54 11 7" xfId="13725"/>
    <cellStyle name="Normal 54 11 8" xfId="13726"/>
    <cellStyle name="Normal 54 12" xfId="13727"/>
    <cellStyle name="Normal 54 12 2" xfId="13728"/>
    <cellStyle name="Normal 54 12 3" xfId="13729"/>
    <cellStyle name="Normal 54 12 4" xfId="13730"/>
    <cellStyle name="Normal 54 12 5" xfId="13731"/>
    <cellStyle name="Normal 54 12 6" xfId="13732"/>
    <cellStyle name="Normal 54 12 7" xfId="13733"/>
    <cellStyle name="Normal 54 13" xfId="13734"/>
    <cellStyle name="Normal 54 13 2" xfId="13735"/>
    <cellStyle name="Normal 54 13 3" xfId="13736"/>
    <cellStyle name="Normal 54 13 4" xfId="13737"/>
    <cellStyle name="Normal 54 13 5" xfId="13738"/>
    <cellStyle name="Normal 54 13 6" xfId="13739"/>
    <cellStyle name="Normal 54 13 7" xfId="13740"/>
    <cellStyle name="Normal 54 14" xfId="13741"/>
    <cellStyle name="Normal 54 14 2" xfId="13742"/>
    <cellStyle name="Normal 54 14 3" xfId="13743"/>
    <cellStyle name="Normal 54 14 4" xfId="13744"/>
    <cellStyle name="Normal 54 14 5" xfId="13745"/>
    <cellStyle name="Normal 54 14 6" xfId="13746"/>
    <cellStyle name="Normal 54 14 7" xfId="13747"/>
    <cellStyle name="Normal 54 15" xfId="13748"/>
    <cellStyle name="Normal 54 15 2" xfId="13749"/>
    <cellStyle name="Normal 54 15 3" xfId="13750"/>
    <cellStyle name="Normal 54 15 4" xfId="13751"/>
    <cellStyle name="Normal 54 15 5" xfId="13752"/>
    <cellStyle name="Normal 54 15 6" xfId="13753"/>
    <cellStyle name="Normal 54 15 7" xfId="13754"/>
    <cellStyle name="Normal 54 16" xfId="13755"/>
    <cellStyle name="Normal 54 16 2" xfId="13756"/>
    <cellStyle name="Normal 54 16 3" xfId="13757"/>
    <cellStyle name="Normal 54 16 4" xfId="13758"/>
    <cellStyle name="Normal 54 16 5" xfId="13759"/>
    <cellStyle name="Normal 54 16 6" xfId="13760"/>
    <cellStyle name="Normal 54 16 7" xfId="13761"/>
    <cellStyle name="Normal 54 17" xfId="13762"/>
    <cellStyle name="Normal 54 17 2" xfId="13763"/>
    <cellStyle name="Normal 54 17 3" xfId="13764"/>
    <cellStyle name="Normal 54 17 4" xfId="13765"/>
    <cellStyle name="Normal 54 17 5" xfId="13766"/>
    <cellStyle name="Normal 54 17 6" xfId="13767"/>
    <cellStyle name="Normal 54 17 7" xfId="13768"/>
    <cellStyle name="Normal 54 18" xfId="13769"/>
    <cellStyle name="Normal 54 18 2" xfId="13770"/>
    <cellStyle name="Normal 54 18 3" xfId="13771"/>
    <cellStyle name="Normal 54 18 4" xfId="13772"/>
    <cellStyle name="Normal 54 18 5" xfId="13773"/>
    <cellStyle name="Normal 54 18 6" xfId="13774"/>
    <cellStyle name="Normal 54 18 7" xfId="13775"/>
    <cellStyle name="Normal 54 19" xfId="13776"/>
    <cellStyle name="Normal 54 2" xfId="13777"/>
    <cellStyle name="Normal 54 3" xfId="13778"/>
    <cellStyle name="Normal 54 4" xfId="13779"/>
    <cellStyle name="Normal 54 5" xfId="13780"/>
    <cellStyle name="Normal 54 6" xfId="13781"/>
    <cellStyle name="Normal 54 7" xfId="13782"/>
    <cellStyle name="Normal 54 8" xfId="13783"/>
    <cellStyle name="Normal 54 9" xfId="13784"/>
    <cellStyle name="Normal 54 9 2" xfId="13785"/>
    <cellStyle name="Normal 54 9 3" xfId="13786"/>
    <cellStyle name="Normal 54 9 4" xfId="13787"/>
    <cellStyle name="Normal 54 9 5" xfId="13788"/>
    <cellStyle name="Normal 54 9 6" xfId="13789"/>
    <cellStyle name="Normal 54 9 7" xfId="13790"/>
    <cellStyle name="Normal 54 9 8" xfId="13791"/>
    <cellStyle name="Normal 55" xfId="13792"/>
    <cellStyle name="Normal 55 10" xfId="13793"/>
    <cellStyle name="Normal 55 11" xfId="13794"/>
    <cellStyle name="Normal 55 12" xfId="13795"/>
    <cellStyle name="Normal 55 13" xfId="13796"/>
    <cellStyle name="Normal 55 13 2" xfId="13797"/>
    <cellStyle name="Normal 55 14" xfId="13798"/>
    <cellStyle name="Normal 55 14 2" xfId="13799"/>
    <cellStyle name="Normal 55 15" xfId="13800"/>
    <cellStyle name="Normal 55 15 2" xfId="13801"/>
    <cellStyle name="Normal 55 16" xfId="13802"/>
    <cellStyle name="Normal 55 16 2" xfId="13803"/>
    <cellStyle name="Normal 55 17" xfId="13804"/>
    <cellStyle name="Normal 55 17 2" xfId="13805"/>
    <cellStyle name="Normal 55 18" xfId="13806"/>
    <cellStyle name="Normal 55 18 2" xfId="13807"/>
    <cellStyle name="Normal 55 19" xfId="13808"/>
    <cellStyle name="Normal 55 19 2" xfId="13809"/>
    <cellStyle name="Normal 55 2" xfId="13810"/>
    <cellStyle name="Normal 55 2 10" xfId="13811"/>
    <cellStyle name="Normal 55 2 11" xfId="13812"/>
    <cellStyle name="Normal 55 2 12" xfId="13813"/>
    <cellStyle name="Normal 55 2 13" xfId="13814"/>
    <cellStyle name="Normal 55 2 14" xfId="13815"/>
    <cellStyle name="Normal 55 2 15" xfId="13816"/>
    <cellStyle name="Normal 55 2 16" xfId="13817"/>
    <cellStyle name="Normal 55 2 17" xfId="13818"/>
    <cellStyle name="Normal 55 2 18" xfId="13819"/>
    <cellStyle name="Normal 55 2 19" xfId="13820"/>
    <cellStyle name="Normal 55 2 2" xfId="13821"/>
    <cellStyle name="Normal 55 2 20" xfId="13822"/>
    <cellStyle name="Normal 55 2 21" xfId="13823"/>
    <cellStyle name="Normal 55 2 22" xfId="13824"/>
    <cellStyle name="Normal 55 2 23" xfId="13825"/>
    <cellStyle name="Normal 55 2 24" xfId="13826"/>
    <cellStyle name="Normal 55 2 25" xfId="13827"/>
    <cellStyle name="Normal 55 2 26" xfId="13828"/>
    <cellStyle name="Normal 55 2 27" xfId="13829"/>
    <cellStyle name="Normal 55 2 28" xfId="13830"/>
    <cellStyle name="Normal 55 2 29" xfId="13831"/>
    <cellStyle name="Normal 55 2 3" xfId="13832"/>
    <cellStyle name="Normal 55 2 30" xfId="13833"/>
    <cellStyle name="Normal 55 2 31" xfId="13834"/>
    <cellStyle name="Normal 55 2 32" xfId="13835"/>
    <cellStyle name="Normal 55 2 33" xfId="13836"/>
    <cellStyle name="Normal 55 2 34" xfId="13837"/>
    <cellStyle name="Normal 55 2 35" xfId="13838"/>
    <cellStyle name="Normal 55 2 36" xfId="13839"/>
    <cellStyle name="Normal 55 2 37" xfId="13840"/>
    <cellStyle name="Normal 55 2 38" xfId="13841"/>
    <cellStyle name="Normal 55 2 39" xfId="13842"/>
    <cellStyle name="Normal 55 2 4" xfId="13843"/>
    <cellStyle name="Normal 55 2 40" xfId="13844"/>
    <cellStyle name="Normal 55 2 41" xfId="13845"/>
    <cellStyle name="Normal 55 2 42" xfId="13846"/>
    <cellStyle name="Normal 55 2 5" xfId="13847"/>
    <cellStyle name="Normal 55 2 6" xfId="13848"/>
    <cellStyle name="Normal 55 2 7" xfId="13849"/>
    <cellStyle name="Normal 55 2 8" xfId="13850"/>
    <cellStyle name="Normal 55 2 9" xfId="13851"/>
    <cellStyle name="Normal 55 20" xfId="13852"/>
    <cellStyle name="Normal 55 20 2" xfId="13853"/>
    <cellStyle name="Normal 55 21" xfId="13854"/>
    <cellStyle name="Normal 55 21 2" xfId="13855"/>
    <cellStyle name="Normal 55 22" xfId="13856"/>
    <cellStyle name="Normal 55 22 10" xfId="13857"/>
    <cellStyle name="Normal 55 22 11" xfId="13858"/>
    <cellStyle name="Normal 55 22 2" xfId="13859"/>
    <cellStyle name="Normal 55 22 3" xfId="13860"/>
    <cellStyle name="Normal 55 22 4" xfId="13861"/>
    <cellStyle name="Normal 55 22 5" xfId="13862"/>
    <cellStyle name="Normal 55 22 6" xfId="13863"/>
    <cellStyle name="Normal 55 22 7" xfId="13864"/>
    <cellStyle name="Normal 55 22 8" xfId="13865"/>
    <cellStyle name="Normal 55 22 9" xfId="13866"/>
    <cellStyle name="Normal 55 23" xfId="13867"/>
    <cellStyle name="Normal 55 24" xfId="13868"/>
    <cellStyle name="Normal 55 24 2" xfId="13869"/>
    <cellStyle name="Normal 55 25" xfId="13870"/>
    <cellStyle name="Normal 55 25 2" xfId="13871"/>
    <cellStyle name="Normal 55 26" xfId="13872"/>
    <cellStyle name="Normal 55 27" xfId="13873"/>
    <cellStyle name="Normal 55 28" xfId="13874"/>
    <cellStyle name="Normal 55 29" xfId="13875"/>
    <cellStyle name="Normal 55 3" xfId="13876"/>
    <cellStyle name="Normal 55 30" xfId="13877"/>
    <cellStyle name="Normal 55 31" xfId="13878"/>
    <cellStyle name="Normal 55 32" xfId="13879"/>
    <cellStyle name="Normal 55 33" xfId="13880"/>
    <cellStyle name="Normal 55 34" xfId="13881"/>
    <cellStyle name="Normal 55 35" xfId="13882"/>
    <cellStyle name="Normal 55 36" xfId="13883"/>
    <cellStyle name="Normal 55 37" xfId="13884"/>
    <cellStyle name="Normal 55 38" xfId="13885"/>
    <cellStyle name="Normal 55 39" xfId="13886"/>
    <cellStyle name="Normal 55 4" xfId="13887"/>
    <cellStyle name="Normal 55 5" xfId="13888"/>
    <cellStyle name="Normal 55 6" xfId="13889"/>
    <cellStyle name="Normal 55 7" xfId="13890"/>
    <cellStyle name="Normal 55 8" xfId="13891"/>
    <cellStyle name="Normal 55 9" xfId="13892"/>
    <cellStyle name="Normal 56" xfId="13893"/>
    <cellStyle name="Normal 57" xfId="13894"/>
    <cellStyle name="Normal 57 2" xfId="13895"/>
    <cellStyle name="Normal 57 3" xfId="13896"/>
    <cellStyle name="Normal 57 4" xfId="13897"/>
    <cellStyle name="Normal 57 5" xfId="13898"/>
    <cellStyle name="Normal 58" xfId="13899"/>
    <cellStyle name="Normal 59" xfId="13900"/>
    <cellStyle name="Normal 6" xfId="13901"/>
    <cellStyle name="Normal 6 10" xfId="13902"/>
    <cellStyle name="Normal 6 11" xfId="13903"/>
    <cellStyle name="Normal 6 12" xfId="13904"/>
    <cellStyle name="Normal 6 13" xfId="13905"/>
    <cellStyle name="Normal 6 14" xfId="13906"/>
    <cellStyle name="Normal 6 15" xfId="13907"/>
    <cellStyle name="Normal 6 16" xfId="13908"/>
    <cellStyle name="Normal 6 17" xfId="13909"/>
    <cellStyle name="Normal 6 18" xfId="13910"/>
    <cellStyle name="Normal 6 19" xfId="13911"/>
    <cellStyle name="Normal 6 2" xfId="13912"/>
    <cellStyle name="Normal 6 2 10" xfId="13913"/>
    <cellStyle name="Normal 6 2 11" xfId="13914"/>
    <cellStyle name="Normal 6 2 12" xfId="13915"/>
    <cellStyle name="Normal 6 2 13" xfId="13916"/>
    <cellStyle name="Normal 6 2 14" xfId="13917"/>
    <cellStyle name="Normal 6 2 15" xfId="13918"/>
    <cellStyle name="Normal 6 2 16" xfId="13919"/>
    <cellStyle name="Normal 6 2 17" xfId="13920"/>
    <cellStyle name="Normal 6 2 18" xfId="13921"/>
    <cellStyle name="Normal 6 2 19" xfId="13922"/>
    <cellStyle name="Normal 6 2 2" xfId="13923"/>
    <cellStyle name="Normal 6 2 2 10" xfId="13924"/>
    <cellStyle name="Normal 6 2 2 11" xfId="13925"/>
    <cellStyle name="Normal 6 2 2 12" xfId="13926"/>
    <cellStyle name="Normal 6 2 2 13" xfId="13927"/>
    <cellStyle name="Normal 6 2 2 14" xfId="13928"/>
    <cellStyle name="Normal 6 2 2 15" xfId="13929"/>
    <cellStyle name="Normal 6 2 2 16" xfId="13930"/>
    <cellStyle name="Normal 6 2 2 17" xfId="13931"/>
    <cellStyle name="Normal 6 2 2 18" xfId="13932"/>
    <cellStyle name="Normal 6 2 2 19" xfId="13933"/>
    <cellStyle name="Normal 6 2 2 2" xfId="13934"/>
    <cellStyle name="Normal 6 2 2 2 10" xfId="13935"/>
    <cellStyle name="Normal 6 2 2 2 11" xfId="13936"/>
    <cellStyle name="Normal 6 2 2 2 12" xfId="13937"/>
    <cellStyle name="Normal 6 2 2 2 13" xfId="13938"/>
    <cellStyle name="Normal 6 2 2 2 14" xfId="13939"/>
    <cellStyle name="Normal 6 2 2 2 14 2" xfId="13940"/>
    <cellStyle name="Normal 6 2 2 2 15" xfId="13941"/>
    <cellStyle name="Normal 6 2 2 2 16" xfId="13942"/>
    <cellStyle name="Normal 6 2 2 2 17" xfId="13943"/>
    <cellStyle name="Normal 6 2 2 2 2" xfId="13944"/>
    <cellStyle name="Normal 6 2 2 2 3" xfId="13945"/>
    <cellStyle name="Normal 6 2 2 2 4" xfId="13946"/>
    <cellStyle name="Normal 6 2 2 2 5" xfId="13947"/>
    <cellStyle name="Normal 6 2 2 2 6" xfId="13948"/>
    <cellStyle name="Normal 6 2 2 2 7" xfId="13949"/>
    <cellStyle name="Normal 6 2 2 2 8" xfId="13950"/>
    <cellStyle name="Normal 6 2 2 2 9" xfId="13951"/>
    <cellStyle name="Normal 6 2 2 20" xfId="13952"/>
    <cellStyle name="Normal 6 2 2 21" xfId="13953"/>
    <cellStyle name="Normal 6 2 2 22" xfId="13954"/>
    <cellStyle name="Normal 6 2 2 23" xfId="13955"/>
    <cellStyle name="Normal 6 2 2 24" xfId="13956"/>
    <cellStyle name="Normal 6 2 2 25" xfId="13957"/>
    <cellStyle name="Normal 6 2 2 26" xfId="13958"/>
    <cellStyle name="Normal 6 2 2 27" xfId="13959"/>
    <cellStyle name="Normal 6 2 2 28" xfId="13960"/>
    <cellStyle name="Normal 6 2 2 29" xfId="13961"/>
    <cellStyle name="Normal 6 2 2 3" xfId="13962"/>
    <cellStyle name="Normal 6 2 2 30" xfId="13963"/>
    <cellStyle name="Normal 6 2 2 31" xfId="13964"/>
    <cellStyle name="Normal 6 2 2 32" xfId="13965"/>
    <cellStyle name="Normal 6 2 2 33" xfId="13966"/>
    <cellStyle name="Normal 6 2 2 34" xfId="13967"/>
    <cellStyle name="Normal 6 2 2 35" xfId="13968"/>
    <cellStyle name="Normal 6 2 2 36" xfId="13969"/>
    <cellStyle name="Normal 6 2 2 37" xfId="13970"/>
    <cellStyle name="Normal 6 2 2 38" xfId="13971"/>
    <cellStyle name="Normal 6 2 2 4" xfId="13972"/>
    <cellStyle name="Normal 6 2 2 5" xfId="13973"/>
    <cellStyle name="Normal 6 2 2 6" xfId="13974"/>
    <cellStyle name="Normal 6 2 2 7" xfId="13975"/>
    <cellStyle name="Normal 6 2 2 8" xfId="13976"/>
    <cellStyle name="Normal 6 2 2 9" xfId="13977"/>
    <cellStyle name="Normal 6 2 20" xfId="13978"/>
    <cellStyle name="Normal 6 2 21" xfId="13979"/>
    <cellStyle name="Normal 6 2 22" xfId="13980"/>
    <cellStyle name="Normal 6 2 23" xfId="13981"/>
    <cellStyle name="Normal 6 2 24" xfId="13982"/>
    <cellStyle name="Normal 6 2 25" xfId="13983"/>
    <cellStyle name="Normal 6 2 26" xfId="13984"/>
    <cellStyle name="Normal 6 2 27" xfId="13985"/>
    <cellStyle name="Normal 6 2 28" xfId="13986"/>
    <cellStyle name="Normal 6 2 29" xfId="13987"/>
    <cellStyle name="Normal 6 2 3" xfId="13988"/>
    <cellStyle name="Normal 6 2 30" xfId="13989"/>
    <cellStyle name="Normal 6 2 31" xfId="13990"/>
    <cellStyle name="Normal 6 2 32" xfId="13991"/>
    <cellStyle name="Normal 6 2 33" xfId="13992"/>
    <cellStyle name="Normal 6 2 34" xfId="13993"/>
    <cellStyle name="Normal 6 2 35" xfId="13994"/>
    <cellStyle name="Normal 6 2 36" xfId="13995"/>
    <cellStyle name="Normal 6 2 37" xfId="13996"/>
    <cellStyle name="Normal 6 2 38" xfId="13997"/>
    <cellStyle name="Normal 6 2 39" xfId="13998"/>
    <cellStyle name="Normal 6 2 4" xfId="13999"/>
    <cellStyle name="Normal 6 2 40" xfId="14000"/>
    <cellStyle name="Normal 6 2 5" xfId="14001"/>
    <cellStyle name="Normal 6 2 5 10" xfId="14002"/>
    <cellStyle name="Normal 6 2 5 11" xfId="14003"/>
    <cellStyle name="Normal 6 2 5 12" xfId="14004"/>
    <cellStyle name="Normal 6 2 5 13" xfId="14005"/>
    <cellStyle name="Normal 6 2 5 14" xfId="14006"/>
    <cellStyle name="Normal 6 2 5 15" xfId="14007"/>
    <cellStyle name="Normal 6 2 5 16" xfId="14008"/>
    <cellStyle name="Normal 6 2 5 17" xfId="14009"/>
    <cellStyle name="Normal 6 2 5 2" xfId="14010"/>
    <cellStyle name="Normal 6 2 5 3" xfId="14011"/>
    <cellStyle name="Normal 6 2 5 4" xfId="14012"/>
    <cellStyle name="Normal 6 2 5 5" xfId="14013"/>
    <cellStyle name="Normal 6 2 5 6" xfId="14014"/>
    <cellStyle name="Normal 6 2 5 7" xfId="14015"/>
    <cellStyle name="Normal 6 2 5 8" xfId="14016"/>
    <cellStyle name="Normal 6 2 5 9" xfId="14017"/>
    <cellStyle name="Normal 6 2 6" xfId="14018"/>
    <cellStyle name="Normal 6 2 7" xfId="14019"/>
    <cellStyle name="Normal 6 2 8" xfId="14020"/>
    <cellStyle name="Normal 6 2 9" xfId="14021"/>
    <cellStyle name="Normal 6 20" xfId="14022"/>
    <cellStyle name="Normal 6 21" xfId="14023"/>
    <cellStyle name="Normal 6 21 10" xfId="14024"/>
    <cellStyle name="Normal 6 21 11" xfId="14025"/>
    <cellStyle name="Normal 6 21 12" xfId="14026"/>
    <cellStyle name="Normal 6 21 13" xfId="14027"/>
    <cellStyle name="Normal 6 21 14" xfId="14028"/>
    <cellStyle name="Normal 6 21 15" xfId="14029"/>
    <cellStyle name="Normal 6 21 16" xfId="14030"/>
    <cellStyle name="Normal 6 21 17" xfId="14031"/>
    <cellStyle name="Normal 6 21 2" xfId="14032"/>
    <cellStyle name="Normal 6 21 3" xfId="14033"/>
    <cellStyle name="Normal 6 21 4" xfId="14034"/>
    <cellStyle name="Normal 6 21 5" xfId="14035"/>
    <cellStyle name="Normal 6 21 6" xfId="14036"/>
    <cellStyle name="Normal 6 21 7" xfId="14037"/>
    <cellStyle name="Normal 6 21 8" xfId="14038"/>
    <cellStyle name="Normal 6 21 9" xfId="14039"/>
    <cellStyle name="Normal 6 22" xfId="14040"/>
    <cellStyle name="Normal 6 23" xfId="14041"/>
    <cellStyle name="Normal 6 24" xfId="14042"/>
    <cellStyle name="Normal 6 25" xfId="14043"/>
    <cellStyle name="Normal 6 26" xfId="14044"/>
    <cellStyle name="Normal 6 27" xfId="14045"/>
    <cellStyle name="Normal 6 28" xfId="14046"/>
    <cellStyle name="Normal 6 29" xfId="14047"/>
    <cellStyle name="Normal 6 3" xfId="14048"/>
    <cellStyle name="Normal 6 3 10" xfId="14049"/>
    <cellStyle name="Normal 6 3 11" xfId="14050"/>
    <cellStyle name="Normal 6 3 12" xfId="14051"/>
    <cellStyle name="Normal 6 3 13" xfId="14052"/>
    <cellStyle name="Normal 6 3 13 10" xfId="14053"/>
    <cellStyle name="Normal 6 3 13 11" xfId="14054"/>
    <cellStyle name="Normal 6 3 13 12" xfId="14055"/>
    <cellStyle name="Normal 6 3 13 2" xfId="14056"/>
    <cellStyle name="Normal 6 3 13 2 10" xfId="14057"/>
    <cellStyle name="Normal 6 3 13 2 2" xfId="14058"/>
    <cellStyle name="Normal 6 3 13 2 3" xfId="14059"/>
    <cellStyle name="Normal 6 3 13 2 4" xfId="14060"/>
    <cellStyle name="Normal 6 3 13 2 5" xfId="14061"/>
    <cellStyle name="Normal 6 3 13 2 6" xfId="14062"/>
    <cellStyle name="Normal 6 3 13 2 7" xfId="14063"/>
    <cellStyle name="Normal 6 3 13 2 8" xfId="14064"/>
    <cellStyle name="Normal 6 3 13 2 9" xfId="14065"/>
    <cellStyle name="Normal 6 3 13 3" xfId="14066"/>
    <cellStyle name="Normal 6 3 13 4" xfId="14067"/>
    <cellStyle name="Normal 6 3 13 5" xfId="14068"/>
    <cellStyle name="Normal 6 3 13 6" xfId="14069"/>
    <cellStyle name="Normal 6 3 13 7" xfId="14070"/>
    <cellStyle name="Normal 6 3 13 8" xfId="14071"/>
    <cellStyle name="Normal 6 3 13 9" xfId="14072"/>
    <cellStyle name="Normal 6 3 14" xfId="14073"/>
    <cellStyle name="Normal 6 3 14 10" xfId="14074"/>
    <cellStyle name="Normal 6 3 14 11" xfId="14075"/>
    <cellStyle name="Normal 6 3 14 12" xfId="14076"/>
    <cellStyle name="Normal 6 3 14 2" xfId="14077"/>
    <cellStyle name="Normal 6 3 14 2 10" xfId="14078"/>
    <cellStyle name="Normal 6 3 14 2 2" xfId="14079"/>
    <cellStyle name="Normal 6 3 14 2 3" xfId="14080"/>
    <cellStyle name="Normal 6 3 14 2 4" xfId="14081"/>
    <cellStyle name="Normal 6 3 14 2 5" xfId="14082"/>
    <cellStyle name="Normal 6 3 14 2 6" xfId="14083"/>
    <cellStyle name="Normal 6 3 14 2 7" xfId="14084"/>
    <cellStyle name="Normal 6 3 14 2 8" xfId="14085"/>
    <cellStyle name="Normal 6 3 14 2 9" xfId="14086"/>
    <cellStyle name="Normal 6 3 14 3" xfId="14087"/>
    <cellStyle name="Normal 6 3 14 4" xfId="14088"/>
    <cellStyle name="Normal 6 3 14 5" xfId="14089"/>
    <cellStyle name="Normal 6 3 14 6" xfId="14090"/>
    <cellStyle name="Normal 6 3 14 7" xfId="14091"/>
    <cellStyle name="Normal 6 3 14 8" xfId="14092"/>
    <cellStyle name="Normal 6 3 14 9" xfId="14093"/>
    <cellStyle name="Normal 6 3 15" xfId="14094"/>
    <cellStyle name="Normal 6 3 15 10" xfId="14095"/>
    <cellStyle name="Normal 6 3 15 11" xfId="14096"/>
    <cellStyle name="Normal 6 3 15 12" xfId="14097"/>
    <cellStyle name="Normal 6 3 15 2" xfId="14098"/>
    <cellStyle name="Normal 6 3 15 2 10" xfId="14099"/>
    <cellStyle name="Normal 6 3 15 2 2" xfId="14100"/>
    <cellStyle name="Normal 6 3 15 2 3" xfId="14101"/>
    <cellStyle name="Normal 6 3 15 2 4" xfId="14102"/>
    <cellStyle name="Normal 6 3 15 2 5" xfId="14103"/>
    <cellStyle name="Normal 6 3 15 2 6" xfId="14104"/>
    <cellStyle name="Normal 6 3 15 2 7" xfId="14105"/>
    <cellStyle name="Normal 6 3 15 2 8" xfId="14106"/>
    <cellStyle name="Normal 6 3 15 2 9" xfId="14107"/>
    <cellStyle name="Normal 6 3 15 3" xfId="14108"/>
    <cellStyle name="Normal 6 3 15 4" xfId="14109"/>
    <cellStyle name="Normal 6 3 15 5" xfId="14110"/>
    <cellStyle name="Normal 6 3 15 6" xfId="14111"/>
    <cellStyle name="Normal 6 3 15 7" xfId="14112"/>
    <cellStyle name="Normal 6 3 15 8" xfId="14113"/>
    <cellStyle name="Normal 6 3 15 9" xfId="14114"/>
    <cellStyle name="Normal 6 3 16" xfId="14115"/>
    <cellStyle name="Normal 6 3 16 10" xfId="14116"/>
    <cellStyle name="Normal 6 3 16 11" xfId="14117"/>
    <cellStyle name="Normal 6 3 16 12" xfId="14118"/>
    <cellStyle name="Normal 6 3 16 2" xfId="14119"/>
    <cellStyle name="Normal 6 3 16 2 10" xfId="14120"/>
    <cellStyle name="Normal 6 3 16 2 2" xfId="14121"/>
    <cellStyle name="Normal 6 3 16 2 3" xfId="14122"/>
    <cellStyle name="Normal 6 3 16 2 4" xfId="14123"/>
    <cellStyle name="Normal 6 3 16 2 5" xfId="14124"/>
    <cellStyle name="Normal 6 3 16 2 6" xfId="14125"/>
    <cellStyle name="Normal 6 3 16 2 7" xfId="14126"/>
    <cellStyle name="Normal 6 3 16 2 8" xfId="14127"/>
    <cellStyle name="Normal 6 3 16 2 9" xfId="14128"/>
    <cellStyle name="Normal 6 3 16 3" xfId="14129"/>
    <cellStyle name="Normal 6 3 16 4" xfId="14130"/>
    <cellStyle name="Normal 6 3 16 5" xfId="14131"/>
    <cellStyle name="Normal 6 3 16 6" xfId="14132"/>
    <cellStyle name="Normal 6 3 16 7" xfId="14133"/>
    <cellStyle name="Normal 6 3 16 8" xfId="14134"/>
    <cellStyle name="Normal 6 3 16 9" xfId="14135"/>
    <cellStyle name="Normal 6 3 17" xfId="14136"/>
    <cellStyle name="Normal 6 3 17 10" xfId="14137"/>
    <cellStyle name="Normal 6 3 17 11" xfId="14138"/>
    <cellStyle name="Normal 6 3 17 12" xfId="14139"/>
    <cellStyle name="Normal 6 3 17 2" xfId="14140"/>
    <cellStyle name="Normal 6 3 17 2 10" xfId="14141"/>
    <cellStyle name="Normal 6 3 17 2 2" xfId="14142"/>
    <cellStyle name="Normal 6 3 17 2 3" xfId="14143"/>
    <cellStyle name="Normal 6 3 17 2 4" xfId="14144"/>
    <cellStyle name="Normal 6 3 17 2 5" xfId="14145"/>
    <cellStyle name="Normal 6 3 17 2 6" xfId="14146"/>
    <cellStyle name="Normal 6 3 17 2 7" xfId="14147"/>
    <cellStyle name="Normal 6 3 17 2 8" xfId="14148"/>
    <cellStyle name="Normal 6 3 17 2 9" xfId="14149"/>
    <cellStyle name="Normal 6 3 17 3" xfId="14150"/>
    <cellStyle name="Normal 6 3 17 4" xfId="14151"/>
    <cellStyle name="Normal 6 3 17 5" xfId="14152"/>
    <cellStyle name="Normal 6 3 17 6" xfId="14153"/>
    <cellStyle name="Normal 6 3 17 7" xfId="14154"/>
    <cellStyle name="Normal 6 3 17 8" xfId="14155"/>
    <cellStyle name="Normal 6 3 17 9" xfId="14156"/>
    <cellStyle name="Normal 6 3 18" xfId="14157"/>
    <cellStyle name="Normal 6 3 18 10" xfId="14158"/>
    <cellStyle name="Normal 6 3 18 11" xfId="14159"/>
    <cellStyle name="Normal 6 3 18 12" xfId="14160"/>
    <cellStyle name="Normal 6 3 18 2" xfId="14161"/>
    <cellStyle name="Normal 6 3 18 2 10" xfId="14162"/>
    <cellStyle name="Normal 6 3 18 2 2" xfId="14163"/>
    <cellStyle name="Normal 6 3 18 2 3" xfId="14164"/>
    <cellStyle name="Normal 6 3 18 2 4" xfId="14165"/>
    <cellStyle name="Normal 6 3 18 2 5" xfId="14166"/>
    <cellStyle name="Normal 6 3 18 2 6" xfId="14167"/>
    <cellStyle name="Normal 6 3 18 2 7" xfId="14168"/>
    <cellStyle name="Normal 6 3 18 2 8" xfId="14169"/>
    <cellStyle name="Normal 6 3 18 2 9" xfId="14170"/>
    <cellStyle name="Normal 6 3 18 3" xfId="14171"/>
    <cellStyle name="Normal 6 3 18 4" xfId="14172"/>
    <cellStyle name="Normal 6 3 18 5" xfId="14173"/>
    <cellStyle name="Normal 6 3 18 6" xfId="14174"/>
    <cellStyle name="Normal 6 3 18 7" xfId="14175"/>
    <cellStyle name="Normal 6 3 18 8" xfId="14176"/>
    <cellStyle name="Normal 6 3 18 9" xfId="14177"/>
    <cellStyle name="Normal 6 3 19" xfId="14178"/>
    <cellStyle name="Normal 6 3 19 10" xfId="14179"/>
    <cellStyle name="Normal 6 3 19 11" xfId="14180"/>
    <cellStyle name="Normal 6 3 19 12" xfId="14181"/>
    <cellStyle name="Normal 6 3 19 2" xfId="14182"/>
    <cellStyle name="Normal 6 3 19 2 10" xfId="14183"/>
    <cellStyle name="Normal 6 3 19 2 2" xfId="14184"/>
    <cellStyle name="Normal 6 3 19 2 3" xfId="14185"/>
    <cellStyle name="Normal 6 3 19 2 4" xfId="14186"/>
    <cellStyle name="Normal 6 3 19 2 5" xfId="14187"/>
    <cellStyle name="Normal 6 3 19 2 6" xfId="14188"/>
    <cellStyle name="Normal 6 3 19 2 7" xfId="14189"/>
    <cellStyle name="Normal 6 3 19 2 8" xfId="14190"/>
    <cellStyle name="Normal 6 3 19 2 9" xfId="14191"/>
    <cellStyle name="Normal 6 3 19 3" xfId="14192"/>
    <cellStyle name="Normal 6 3 19 4" xfId="14193"/>
    <cellStyle name="Normal 6 3 19 5" xfId="14194"/>
    <cellStyle name="Normal 6 3 19 6" xfId="14195"/>
    <cellStyle name="Normal 6 3 19 7" xfId="14196"/>
    <cellStyle name="Normal 6 3 19 8" xfId="14197"/>
    <cellStyle name="Normal 6 3 19 9" xfId="14198"/>
    <cellStyle name="Normal 6 3 2" xfId="14199"/>
    <cellStyle name="Normal 6 3 2 10" xfId="14200"/>
    <cellStyle name="Normal 6 3 2 11" xfId="14201"/>
    <cellStyle name="Normal 6 3 2 12" xfId="14202"/>
    <cellStyle name="Normal 6 3 2 13" xfId="14203"/>
    <cellStyle name="Normal 6 3 2 14" xfId="14204"/>
    <cellStyle name="Normal 6 3 2 15" xfId="14205"/>
    <cellStyle name="Normal 6 3 2 16" xfId="14206"/>
    <cellStyle name="Normal 6 3 2 17" xfId="14207"/>
    <cellStyle name="Normal 6 3 2 18" xfId="14208"/>
    <cellStyle name="Normal 6 3 2 19" xfId="14209"/>
    <cellStyle name="Normal 6 3 2 2" xfId="14210"/>
    <cellStyle name="Normal 6 3 2 2 10" xfId="14211"/>
    <cellStyle name="Normal 6 3 2 2 11" xfId="14212"/>
    <cellStyle name="Normal 6 3 2 2 12" xfId="14213"/>
    <cellStyle name="Normal 6 3 2 2 2" xfId="14214"/>
    <cellStyle name="Normal 6 3 2 2 2 10" xfId="14215"/>
    <cellStyle name="Normal 6 3 2 2 2 2" xfId="14216"/>
    <cellStyle name="Normal 6 3 2 2 2 3" xfId="14217"/>
    <cellStyle name="Normal 6 3 2 2 2 4" xfId="14218"/>
    <cellStyle name="Normal 6 3 2 2 2 5" xfId="14219"/>
    <cellStyle name="Normal 6 3 2 2 2 6" xfId="14220"/>
    <cellStyle name="Normal 6 3 2 2 2 7" xfId="14221"/>
    <cellStyle name="Normal 6 3 2 2 2 8" xfId="14222"/>
    <cellStyle name="Normal 6 3 2 2 2 9" xfId="14223"/>
    <cellStyle name="Normal 6 3 2 2 3" xfId="14224"/>
    <cellStyle name="Normal 6 3 2 2 4" xfId="14225"/>
    <cellStyle name="Normal 6 3 2 2 5" xfId="14226"/>
    <cellStyle name="Normal 6 3 2 2 6" xfId="14227"/>
    <cellStyle name="Normal 6 3 2 2 7" xfId="14228"/>
    <cellStyle name="Normal 6 3 2 2 8" xfId="14229"/>
    <cellStyle name="Normal 6 3 2 2 9" xfId="14230"/>
    <cellStyle name="Normal 6 3 2 20" xfId="14231"/>
    <cellStyle name="Normal 6 3 2 21" xfId="14232"/>
    <cellStyle name="Normal 6 3 2 22" xfId="14233"/>
    <cellStyle name="Normal 6 3 2 23" xfId="14234"/>
    <cellStyle name="Normal 6 3 2 24" xfId="14235"/>
    <cellStyle name="Normal 6 3 2 25" xfId="14236"/>
    <cellStyle name="Normal 6 3 2 26" xfId="14237"/>
    <cellStyle name="Normal 6 3 2 27" xfId="14238"/>
    <cellStyle name="Normal 6 3 2 28" xfId="14239"/>
    <cellStyle name="Normal 6 3 2 29" xfId="14240"/>
    <cellStyle name="Normal 6 3 2 3" xfId="14241"/>
    <cellStyle name="Normal 6 3 2 30" xfId="14242"/>
    <cellStyle name="Normal 6 3 2 31" xfId="14243"/>
    <cellStyle name="Normal 6 3 2 32" xfId="14244"/>
    <cellStyle name="Normal 6 3 2 33" xfId="14245"/>
    <cellStyle name="Normal 6 3 2 34" xfId="14246"/>
    <cellStyle name="Normal 6 3 2 35" xfId="14247"/>
    <cellStyle name="Normal 6 3 2 36" xfId="14248"/>
    <cellStyle name="Normal 6 3 2 37" xfId="14249"/>
    <cellStyle name="Normal 6 3 2 38" xfId="14250"/>
    <cellStyle name="Normal 6 3 2 38 10" xfId="14251"/>
    <cellStyle name="Normal 6 3 2 38 2" xfId="14252"/>
    <cellStyle name="Normal 6 3 2 38 3" xfId="14253"/>
    <cellStyle name="Normal 6 3 2 38 4" xfId="14254"/>
    <cellStyle name="Normal 6 3 2 38 5" xfId="14255"/>
    <cellStyle name="Normal 6 3 2 38 6" xfId="14256"/>
    <cellStyle name="Normal 6 3 2 38 7" xfId="14257"/>
    <cellStyle name="Normal 6 3 2 38 8" xfId="14258"/>
    <cellStyle name="Normal 6 3 2 38 9" xfId="14259"/>
    <cellStyle name="Normal 6 3 2 39" xfId="14260"/>
    <cellStyle name="Normal 6 3 2 39 2" xfId="14261"/>
    <cellStyle name="Normal 6 3 2 4" xfId="14262"/>
    <cellStyle name="Normal 6 3 2 40" xfId="14263"/>
    <cellStyle name="Normal 6 3 2 41" xfId="14264"/>
    <cellStyle name="Normal 6 3 2 42" xfId="14265"/>
    <cellStyle name="Normal 6 3 2 43" xfId="14266"/>
    <cellStyle name="Normal 6 3 2 44" xfId="14267"/>
    <cellStyle name="Normal 6 3 2 45" xfId="14268"/>
    <cellStyle name="Normal 6 3 2 46" xfId="14269"/>
    <cellStyle name="Normal 6 3 2 47" xfId="14270"/>
    <cellStyle name="Normal 6 3 2 48" xfId="14271"/>
    <cellStyle name="Normal 6 3 2 5" xfId="14272"/>
    <cellStyle name="Normal 6 3 2 6" xfId="14273"/>
    <cellStyle name="Normal 6 3 2 7" xfId="14274"/>
    <cellStyle name="Normal 6 3 2 8" xfId="14275"/>
    <cellStyle name="Normal 6 3 2 9" xfId="14276"/>
    <cellStyle name="Normal 6 3 20" xfId="14277"/>
    <cellStyle name="Normal 6 3 20 10" xfId="14278"/>
    <cellStyle name="Normal 6 3 20 11" xfId="14279"/>
    <cellStyle name="Normal 6 3 20 12" xfId="14280"/>
    <cellStyle name="Normal 6 3 20 2" xfId="14281"/>
    <cellStyle name="Normal 6 3 20 2 10" xfId="14282"/>
    <cellStyle name="Normal 6 3 20 2 2" xfId="14283"/>
    <cellStyle name="Normal 6 3 20 2 3" xfId="14284"/>
    <cellStyle name="Normal 6 3 20 2 4" xfId="14285"/>
    <cellStyle name="Normal 6 3 20 2 5" xfId="14286"/>
    <cellStyle name="Normal 6 3 20 2 6" xfId="14287"/>
    <cellStyle name="Normal 6 3 20 2 7" xfId="14288"/>
    <cellStyle name="Normal 6 3 20 2 8" xfId="14289"/>
    <cellStyle name="Normal 6 3 20 2 9" xfId="14290"/>
    <cellStyle name="Normal 6 3 20 3" xfId="14291"/>
    <cellStyle name="Normal 6 3 20 4" xfId="14292"/>
    <cellStyle name="Normal 6 3 20 5" xfId="14293"/>
    <cellStyle name="Normal 6 3 20 6" xfId="14294"/>
    <cellStyle name="Normal 6 3 20 7" xfId="14295"/>
    <cellStyle name="Normal 6 3 20 8" xfId="14296"/>
    <cellStyle name="Normal 6 3 20 9" xfId="14297"/>
    <cellStyle name="Normal 6 3 21" xfId="14298"/>
    <cellStyle name="Normal 6 3 22" xfId="14299"/>
    <cellStyle name="Normal 6 3 23" xfId="14300"/>
    <cellStyle name="Normal 6 3 24" xfId="14301"/>
    <cellStyle name="Normal 6 3 25" xfId="14302"/>
    <cellStyle name="Normal 6 3 26" xfId="14303"/>
    <cellStyle name="Normal 6 3 27" xfId="14304"/>
    <cellStyle name="Normal 6 3 28" xfId="14305"/>
    <cellStyle name="Normal 6 3 29" xfId="14306"/>
    <cellStyle name="Normal 6 3 3" xfId="14307"/>
    <cellStyle name="Normal 6 3 3 10" xfId="14308"/>
    <cellStyle name="Normal 6 3 3 11" xfId="14309"/>
    <cellStyle name="Normal 6 3 3 12" xfId="14310"/>
    <cellStyle name="Normal 6 3 3 13" xfId="14311"/>
    <cellStyle name="Normal 6 3 3 14" xfId="14312"/>
    <cellStyle name="Normal 6 3 3 15" xfId="14313"/>
    <cellStyle name="Normal 6 3 3 16" xfId="14314"/>
    <cellStyle name="Normal 6 3 3 17" xfId="14315"/>
    <cellStyle name="Normal 6 3 3 18" xfId="14316"/>
    <cellStyle name="Normal 6 3 3 19" xfId="14317"/>
    <cellStyle name="Normal 6 3 3 2" xfId="14318"/>
    <cellStyle name="Normal 6 3 3 2 10" xfId="14319"/>
    <cellStyle name="Normal 6 3 3 2 11" xfId="14320"/>
    <cellStyle name="Normal 6 3 3 2 12" xfId="14321"/>
    <cellStyle name="Normal 6 3 3 2 2" xfId="14322"/>
    <cellStyle name="Normal 6 3 3 2 2 10" xfId="14323"/>
    <cellStyle name="Normal 6 3 3 2 2 2" xfId="14324"/>
    <cellStyle name="Normal 6 3 3 2 2 3" xfId="14325"/>
    <cellStyle name="Normal 6 3 3 2 2 4" xfId="14326"/>
    <cellStyle name="Normal 6 3 3 2 2 5" xfId="14327"/>
    <cellStyle name="Normal 6 3 3 2 2 6" xfId="14328"/>
    <cellStyle name="Normal 6 3 3 2 2 7" xfId="14329"/>
    <cellStyle name="Normal 6 3 3 2 2 8" xfId="14330"/>
    <cellStyle name="Normal 6 3 3 2 2 9" xfId="14331"/>
    <cellStyle name="Normal 6 3 3 2 3" xfId="14332"/>
    <cellStyle name="Normal 6 3 3 2 4" xfId="14333"/>
    <cellStyle name="Normal 6 3 3 2 5" xfId="14334"/>
    <cellStyle name="Normal 6 3 3 2 6" xfId="14335"/>
    <cellStyle name="Normal 6 3 3 2 7" xfId="14336"/>
    <cellStyle name="Normal 6 3 3 2 8" xfId="14337"/>
    <cellStyle name="Normal 6 3 3 2 9" xfId="14338"/>
    <cellStyle name="Normal 6 3 3 20" xfId="14339"/>
    <cellStyle name="Normal 6 3 3 21" xfId="14340"/>
    <cellStyle name="Normal 6 3 3 22" xfId="14341"/>
    <cellStyle name="Normal 6 3 3 23" xfId="14342"/>
    <cellStyle name="Normal 6 3 3 24" xfId="14343"/>
    <cellStyle name="Normal 6 3 3 25" xfId="14344"/>
    <cellStyle name="Normal 6 3 3 26" xfId="14345"/>
    <cellStyle name="Normal 6 3 3 27" xfId="14346"/>
    <cellStyle name="Normal 6 3 3 28" xfId="14347"/>
    <cellStyle name="Normal 6 3 3 29" xfId="14348"/>
    <cellStyle name="Normal 6 3 3 3" xfId="14349"/>
    <cellStyle name="Normal 6 3 3 30" xfId="14350"/>
    <cellStyle name="Normal 6 3 3 31" xfId="14351"/>
    <cellStyle name="Normal 6 3 3 32" xfId="14352"/>
    <cellStyle name="Normal 6 3 3 33" xfId="14353"/>
    <cellStyle name="Normal 6 3 3 34" xfId="14354"/>
    <cellStyle name="Normal 6 3 3 35" xfId="14355"/>
    <cellStyle name="Normal 6 3 3 36" xfId="14356"/>
    <cellStyle name="Normal 6 3 3 37" xfId="14357"/>
    <cellStyle name="Normal 6 3 3 38" xfId="14358"/>
    <cellStyle name="Normal 6 3 3 38 10" xfId="14359"/>
    <cellStyle name="Normal 6 3 3 38 2" xfId="14360"/>
    <cellStyle name="Normal 6 3 3 38 3" xfId="14361"/>
    <cellStyle name="Normal 6 3 3 38 4" xfId="14362"/>
    <cellStyle name="Normal 6 3 3 38 5" xfId="14363"/>
    <cellStyle name="Normal 6 3 3 38 6" xfId="14364"/>
    <cellStyle name="Normal 6 3 3 38 7" xfId="14365"/>
    <cellStyle name="Normal 6 3 3 38 8" xfId="14366"/>
    <cellStyle name="Normal 6 3 3 38 9" xfId="14367"/>
    <cellStyle name="Normal 6 3 3 39" xfId="14368"/>
    <cellStyle name="Normal 6 3 3 39 2" xfId="14369"/>
    <cellStyle name="Normal 6 3 3 4" xfId="14370"/>
    <cellStyle name="Normal 6 3 3 40" xfId="14371"/>
    <cellStyle name="Normal 6 3 3 41" xfId="14372"/>
    <cellStyle name="Normal 6 3 3 42" xfId="14373"/>
    <cellStyle name="Normal 6 3 3 43" xfId="14374"/>
    <cellStyle name="Normal 6 3 3 44" xfId="14375"/>
    <cellStyle name="Normal 6 3 3 45" xfId="14376"/>
    <cellStyle name="Normal 6 3 3 46" xfId="14377"/>
    <cellStyle name="Normal 6 3 3 47" xfId="14378"/>
    <cellStyle name="Normal 6 3 3 48" xfId="14379"/>
    <cellStyle name="Normal 6 3 3 5" xfId="14380"/>
    <cellStyle name="Normal 6 3 3 6" xfId="14381"/>
    <cellStyle name="Normal 6 3 3 7" xfId="14382"/>
    <cellStyle name="Normal 6 3 3 8" xfId="14383"/>
    <cellStyle name="Normal 6 3 3 9" xfId="14384"/>
    <cellStyle name="Normal 6 3 30" xfId="14385"/>
    <cellStyle name="Normal 6 3 31" xfId="14386"/>
    <cellStyle name="Normal 6 3 32" xfId="14387"/>
    <cellStyle name="Normal 6 3 33" xfId="14388"/>
    <cellStyle name="Normal 6 3 34" xfId="14389"/>
    <cellStyle name="Normal 6 3 35" xfId="14390"/>
    <cellStyle name="Normal 6 3 36" xfId="14391"/>
    <cellStyle name="Normal 6 3 37" xfId="14392"/>
    <cellStyle name="Normal 6 3 38" xfId="14393"/>
    <cellStyle name="Normal 6 3 39" xfId="14394"/>
    <cellStyle name="Normal 6 3 4" xfId="14395"/>
    <cellStyle name="Normal 6 3 40" xfId="14396"/>
    <cellStyle name="Normal 6 3 41" xfId="14397"/>
    <cellStyle name="Normal 6 3 42" xfId="14398"/>
    <cellStyle name="Normal 6 3 43" xfId="14399"/>
    <cellStyle name="Normal 6 3 44" xfId="14400"/>
    <cellStyle name="Normal 6 3 45" xfId="14401"/>
    <cellStyle name="Normal 6 3 46" xfId="14402"/>
    <cellStyle name="Normal 6 3 47" xfId="14403"/>
    <cellStyle name="Normal 6 3 48" xfId="14404"/>
    <cellStyle name="Normal 6 3 48 10" xfId="14405"/>
    <cellStyle name="Normal 6 3 48 2" xfId="14406"/>
    <cellStyle name="Normal 6 3 48 3" xfId="14407"/>
    <cellStyle name="Normal 6 3 48 4" xfId="14408"/>
    <cellStyle name="Normal 6 3 48 5" xfId="14409"/>
    <cellStyle name="Normal 6 3 48 6" xfId="14410"/>
    <cellStyle name="Normal 6 3 48 7" xfId="14411"/>
    <cellStyle name="Normal 6 3 48 8" xfId="14412"/>
    <cellStyle name="Normal 6 3 48 9" xfId="14413"/>
    <cellStyle name="Normal 6 3 49" xfId="14414"/>
    <cellStyle name="Normal 6 3 49 2" xfId="14415"/>
    <cellStyle name="Normal 6 3 5" xfId="14416"/>
    <cellStyle name="Normal 6 3 50" xfId="14417"/>
    <cellStyle name="Normal 6 3 51" xfId="14418"/>
    <cellStyle name="Normal 6 3 52" xfId="14419"/>
    <cellStyle name="Normal 6 3 53" xfId="14420"/>
    <cellStyle name="Normal 6 3 54" xfId="14421"/>
    <cellStyle name="Normal 6 3 55" xfId="14422"/>
    <cellStyle name="Normal 6 3 56" xfId="14423"/>
    <cellStyle name="Normal 6 3 57" xfId="14424"/>
    <cellStyle name="Normal 6 3 58" xfId="14425"/>
    <cellStyle name="Normal 6 3 6" xfId="14426"/>
    <cellStyle name="Normal 6 3 7" xfId="14427"/>
    <cellStyle name="Normal 6 3 8" xfId="14428"/>
    <cellStyle name="Normal 6 3 9" xfId="14429"/>
    <cellStyle name="Normal 6 30" xfId="14430"/>
    <cellStyle name="Normal 6 31" xfId="14431"/>
    <cellStyle name="Normal 6 32" xfId="14432"/>
    <cellStyle name="Normal 6 33" xfId="14433"/>
    <cellStyle name="Normal 6 34" xfId="14434"/>
    <cellStyle name="Normal 6 35" xfId="14435"/>
    <cellStyle name="Normal 6 36" xfId="14436"/>
    <cellStyle name="Normal 6 37" xfId="14437"/>
    <cellStyle name="Normal 6 38" xfId="14438"/>
    <cellStyle name="Normal 6 39" xfId="14439"/>
    <cellStyle name="Normal 6 4" xfId="14440"/>
    <cellStyle name="Normal 6 4 10" xfId="14441"/>
    <cellStyle name="Normal 6 4 11" xfId="14442"/>
    <cellStyle name="Normal 6 4 12" xfId="14443"/>
    <cellStyle name="Normal 6 4 13" xfId="14444"/>
    <cellStyle name="Normal 6 4 13 10" xfId="14445"/>
    <cellStyle name="Normal 6 4 13 11" xfId="14446"/>
    <cellStyle name="Normal 6 4 13 12" xfId="14447"/>
    <cellStyle name="Normal 6 4 13 2" xfId="14448"/>
    <cellStyle name="Normal 6 4 13 2 10" xfId="14449"/>
    <cellStyle name="Normal 6 4 13 2 2" xfId="14450"/>
    <cellStyle name="Normal 6 4 13 2 3" xfId="14451"/>
    <cellStyle name="Normal 6 4 13 2 4" xfId="14452"/>
    <cellStyle name="Normal 6 4 13 2 5" xfId="14453"/>
    <cellStyle name="Normal 6 4 13 2 6" xfId="14454"/>
    <cellStyle name="Normal 6 4 13 2 7" xfId="14455"/>
    <cellStyle name="Normal 6 4 13 2 8" xfId="14456"/>
    <cellStyle name="Normal 6 4 13 2 9" xfId="14457"/>
    <cellStyle name="Normal 6 4 13 3" xfId="14458"/>
    <cellStyle name="Normal 6 4 13 4" xfId="14459"/>
    <cellStyle name="Normal 6 4 13 5" xfId="14460"/>
    <cellStyle name="Normal 6 4 13 6" xfId="14461"/>
    <cellStyle name="Normal 6 4 13 7" xfId="14462"/>
    <cellStyle name="Normal 6 4 13 8" xfId="14463"/>
    <cellStyle name="Normal 6 4 13 9" xfId="14464"/>
    <cellStyle name="Normal 6 4 14" xfId="14465"/>
    <cellStyle name="Normal 6 4 14 10" xfId="14466"/>
    <cellStyle name="Normal 6 4 14 11" xfId="14467"/>
    <cellStyle name="Normal 6 4 14 12" xfId="14468"/>
    <cellStyle name="Normal 6 4 14 2" xfId="14469"/>
    <cellStyle name="Normal 6 4 14 2 10" xfId="14470"/>
    <cellStyle name="Normal 6 4 14 2 2" xfId="14471"/>
    <cellStyle name="Normal 6 4 14 2 3" xfId="14472"/>
    <cellStyle name="Normal 6 4 14 2 4" xfId="14473"/>
    <cellStyle name="Normal 6 4 14 2 5" xfId="14474"/>
    <cellStyle name="Normal 6 4 14 2 6" xfId="14475"/>
    <cellStyle name="Normal 6 4 14 2 7" xfId="14476"/>
    <cellStyle name="Normal 6 4 14 2 8" xfId="14477"/>
    <cellStyle name="Normal 6 4 14 2 9" xfId="14478"/>
    <cellStyle name="Normal 6 4 14 3" xfId="14479"/>
    <cellStyle name="Normal 6 4 14 4" xfId="14480"/>
    <cellStyle name="Normal 6 4 14 5" xfId="14481"/>
    <cellStyle name="Normal 6 4 14 6" xfId="14482"/>
    <cellStyle name="Normal 6 4 14 7" xfId="14483"/>
    <cellStyle name="Normal 6 4 14 8" xfId="14484"/>
    <cellStyle name="Normal 6 4 14 9" xfId="14485"/>
    <cellStyle name="Normal 6 4 15" xfId="14486"/>
    <cellStyle name="Normal 6 4 15 10" xfId="14487"/>
    <cellStyle name="Normal 6 4 15 11" xfId="14488"/>
    <cellStyle name="Normal 6 4 15 12" xfId="14489"/>
    <cellStyle name="Normal 6 4 15 2" xfId="14490"/>
    <cellStyle name="Normal 6 4 15 2 10" xfId="14491"/>
    <cellStyle name="Normal 6 4 15 2 2" xfId="14492"/>
    <cellStyle name="Normal 6 4 15 2 3" xfId="14493"/>
    <cellStyle name="Normal 6 4 15 2 4" xfId="14494"/>
    <cellStyle name="Normal 6 4 15 2 5" xfId="14495"/>
    <cellStyle name="Normal 6 4 15 2 6" xfId="14496"/>
    <cellStyle name="Normal 6 4 15 2 7" xfId="14497"/>
    <cellStyle name="Normal 6 4 15 2 8" xfId="14498"/>
    <cellStyle name="Normal 6 4 15 2 9" xfId="14499"/>
    <cellStyle name="Normal 6 4 15 3" xfId="14500"/>
    <cellStyle name="Normal 6 4 15 4" xfId="14501"/>
    <cellStyle name="Normal 6 4 15 5" xfId="14502"/>
    <cellStyle name="Normal 6 4 15 6" xfId="14503"/>
    <cellStyle name="Normal 6 4 15 7" xfId="14504"/>
    <cellStyle name="Normal 6 4 15 8" xfId="14505"/>
    <cellStyle name="Normal 6 4 15 9" xfId="14506"/>
    <cellStyle name="Normal 6 4 16" xfId="14507"/>
    <cellStyle name="Normal 6 4 16 10" xfId="14508"/>
    <cellStyle name="Normal 6 4 16 11" xfId="14509"/>
    <cellStyle name="Normal 6 4 16 12" xfId="14510"/>
    <cellStyle name="Normal 6 4 16 2" xfId="14511"/>
    <cellStyle name="Normal 6 4 16 2 10" xfId="14512"/>
    <cellStyle name="Normal 6 4 16 2 2" xfId="14513"/>
    <cellStyle name="Normal 6 4 16 2 3" xfId="14514"/>
    <cellStyle name="Normal 6 4 16 2 4" xfId="14515"/>
    <cellStyle name="Normal 6 4 16 2 5" xfId="14516"/>
    <cellStyle name="Normal 6 4 16 2 6" xfId="14517"/>
    <cellStyle name="Normal 6 4 16 2 7" xfId="14518"/>
    <cellStyle name="Normal 6 4 16 2 8" xfId="14519"/>
    <cellStyle name="Normal 6 4 16 2 9" xfId="14520"/>
    <cellStyle name="Normal 6 4 16 3" xfId="14521"/>
    <cellStyle name="Normal 6 4 16 4" xfId="14522"/>
    <cellStyle name="Normal 6 4 16 5" xfId="14523"/>
    <cellStyle name="Normal 6 4 16 6" xfId="14524"/>
    <cellStyle name="Normal 6 4 16 7" xfId="14525"/>
    <cellStyle name="Normal 6 4 16 8" xfId="14526"/>
    <cellStyle name="Normal 6 4 16 9" xfId="14527"/>
    <cellStyle name="Normal 6 4 17" xfId="14528"/>
    <cellStyle name="Normal 6 4 17 10" xfId="14529"/>
    <cellStyle name="Normal 6 4 17 11" xfId="14530"/>
    <cellStyle name="Normal 6 4 17 12" xfId="14531"/>
    <cellStyle name="Normal 6 4 17 2" xfId="14532"/>
    <cellStyle name="Normal 6 4 17 2 10" xfId="14533"/>
    <cellStyle name="Normal 6 4 17 2 2" xfId="14534"/>
    <cellStyle name="Normal 6 4 17 2 3" xfId="14535"/>
    <cellStyle name="Normal 6 4 17 2 4" xfId="14536"/>
    <cellStyle name="Normal 6 4 17 2 5" xfId="14537"/>
    <cellStyle name="Normal 6 4 17 2 6" xfId="14538"/>
    <cellStyle name="Normal 6 4 17 2 7" xfId="14539"/>
    <cellStyle name="Normal 6 4 17 2 8" xfId="14540"/>
    <cellStyle name="Normal 6 4 17 2 9" xfId="14541"/>
    <cellStyle name="Normal 6 4 17 3" xfId="14542"/>
    <cellStyle name="Normal 6 4 17 4" xfId="14543"/>
    <cellStyle name="Normal 6 4 17 5" xfId="14544"/>
    <cellStyle name="Normal 6 4 17 6" xfId="14545"/>
    <cellStyle name="Normal 6 4 17 7" xfId="14546"/>
    <cellStyle name="Normal 6 4 17 8" xfId="14547"/>
    <cellStyle name="Normal 6 4 17 9" xfId="14548"/>
    <cellStyle name="Normal 6 4 18" xfId="14549"/>
    <cellStyle name="Normal 6 4 18 10" xfId="14550"/>
    <cellStyle name="Normal 6 4 18 11" xfId="14551"/>
    <cellStyle name="Normal 6 4 18 12" xfId="14552"/>
    <cellStyle name="Normal 6 4 18 2" xfId="14553"/>
    <cellStyle name="Normal 6 4 18 2 10" xfId="14554"/>
    <cellStyle name="Normal 6 4 18 2 2" xfId="14555"/>
    <cellStyle name="Normal 6 4 18 2 3" xfId="14556"/>
    <cellStyle name="Normal 6 4 18 2 4" xfId="14557"/>
    <cellStyle name="Normal 6 4 18 2 5" xfId="14558"/>
    <cellStyle name="Normal 6 4 18 2 6" xfId="14559"/>
    <cellStyle name="Normal 6 4 18 2 7" xfId="14560"/>
    <cellStyle name="Normal 6 4 18 2 8" xfId="14561"/>
    <cellStyle name="Normal 6 4 18 2 9" xfId="14562"/>
    <cellStyle name="Normal 6 4 18 3" xfId="14563"/>
    <cellStyle name="Normal 6 4 18 4" xfId="14564"/>
    <cellStyle name="Normal 6 4 18 5" xfId="14565"/>
    <cellStyle name="Normal 6 4 18 6" xfId="14566"/>
    <cellStyle name="Normal 6 4 18 7" xfId="14567"/>
    <cellStyle name="Normal 6 4 18 8" xfId="14568"/>
    <cellStyle name="Normal 6 4 18 9" xfId="14569"/>
    <cellStyle name="Normal 6 4 19" xfId="14570"/>
    <cellStyle name="Normal 6 4 19 10" xfId="14571"/>
    <cellStyle name="Normal 6 4 19 11" xfId="14572"/>
    <cellStyle name="Normal 6 4 19 12" xfId="14573"/>
    <cellStyle name="Normal 6 4 19 2" xfId="14574"/>
    <cellStyle name="Normal 6 4 19 2 10" xfId="14575"/>
    <cellStyle name="Normal 6 4 19 2 2" xfId="14576"/>
    <cellStyle name="Normal 6 4 19 2 3" xfId="14577"/>
    <cellStyle name="Normal 6 4 19 2 4" xfId="14578"/>
    <cellStyle name="Normal 6 4 19 2 5" xfId="14579"/>
    <cellStyle name="Normal 6 4 19 2 6" xfId="14580"/>
    <cellStyle name="Normal 6 4 19 2 7" xfId="14581"/>
    <cellStyle name="Normal 6 4 19 2 8" xfId="14582"/>
    <cellStyle name="Normal 6 4 19 2 9" xfId="14583"/>
    <cellStyle name="Normal 6 4 19 3" xfId="14584"/>
    <cellStyle name="Normal 6 4 19 4" xfId="14585"/>
    <cellStyle name="Normal 6 4 19 5" xfId="14586"/>
    <cellStyle name="Normal 6 4 19 6" xfId="14587"/>
    <cellStyle name="Normal 6 4 19 7" xfId="14588"/>
    <cellStyle name="Normal 6 4 19 8" xfId="14589"/>
    <cellStyle name="Normal 6 4 19 9" xfId="14590"/>
    <cellStyle name="Normal 6 4 2" xfId="14591"/>
    <cellStyle name="Normal 6 4 2 10" xfId="14592"/>
    <cellStyle name="Normal 6 4 2 11" xfId="14593"/>
    <cellStyle name="Normal 6 4 2 12" xfId="14594"/>
    <cellStyle name="Normal 6 4 2 13" xfId="14595"/>
    <cellStyle name="Normal 6 4 2 14" xfId="14596"/>
    <cellStyle name="Normal 6 4 2 15" xfId="14597"/>
    <cellStyle name="Normal 6 4 2 16" xfId="14598"/>
    <cellStyle name="Normal 6 4 2 17" xfId="14599"/>
    <cellStyle name="Normal 6 4 2 18" xfId="14600"/>
    <cellStyle name="Normal 6 4 2 19" xfId="14601"/>
    <cellStyle name="Normal 6 4 2 2" xfId="14602"/>
    <cellStyle name="Normal 6 4 2 2 10" xfId="14603"/>
    <cellStyle name="Normal 6 4 2 2 11" xfId="14604"/>
    <cellStyle name="Normal 6 4 2 2 12" xfId="14605"/>
    <cellStyle name="Normal 6 4 2 2 2" xfId="14606"/>
    <cellStyle name="Normal 6 4 2 2 2 10" xfId="14607"/>
    <cellStyle name="Normal 6 4 2 2 2 2" xfId="14608"/>
    <cellStyle name="Normal 6 4 2 2 2 3" xfId="14609"/>
    <cellStyle name="Normal 6 4 2 2 2 4" xfId="14610"/>
    <cellStyle name="Normal 6 4 2 2 2 5" xfId="14611"/>
    <cellStyle name="Normal 6 4 2 2 2 6" xfId="14612"/>
    <cellStyle name="Normal 6 4 2 2 2 7" xfId="14613"/>
    <cellStyle name="Normal 6 4 2 2 2 8" xfId="14614"/>
    <cellStyle name="Normal 6 4 2 2 2 9" xfId="14615"/>
    <cellStyle name="Normal 6 4 2 2 3" xfId="14616"/>
    <cellStyle name="Normal 6 4 2 2 4" xfId="14617"/>
    <cellStyle name="Normal 6 4 2 2 5" xfId="14618"/>
    <cellStyle name="Normal 6 4 2 2 6" xfId="14619"/>
    <cellStyle name="Normal 6 4 2 2 7" xfId="14620"/>
    <cellStyle name="Normal 6 4 2 2 8" xfId="14621"/>
    <cellStyle name="Normal 6 4 2 2 9" xfId="14622"/>
    <cellStyle name="Normal 6 4 2 20" xfId="14623"/>
    <cellStyle name="Normal 6 4 2 21" xfId="14624"/>
    <cellStyle name="Normal 6 4 2 22" xfId="14625"/>
    <cellStyle name="Normal 6 4 2 23" xfId="14626"/>
    <cellStyle name="Normal 6 4 2 24" xfId="14627"/>
    <cellStyle name="Normal 6 4 2 25" xfId="14628"/>
    <cellStyle name="Normal 6 4 2 26" xfId="14629"/>
    <cellStyle name="Normal 6 4 2 27" xfId="14630"/>
    <cellStyle name="Normal 6 4 2 28" xfId="14631"/>
    <cellStyle name="Normal 6 4 2 29" xfId="14632"/>
    <cellStyle name="Normal 6 4 2 3" xfId="14633"/>
    <cellStyle name="Normal 6 4 2 30" xfId="14634"/>
    <cellStyle name="Normal 6 4 2 31" xfId="14635"/>
    <cellStyle name="Normal 6 4 2 32" xfId="14636"/>
    <cellStyle name="Normal 6 4 2 33" xfId="14637"/>
    <cellStyle name="Normal 6 4 2 34" xfId="14638"/>
    <cellStyle name="Normal 6 4 2 35" xfId="14639"/>
    <cellStyle name="Normal 6 4 2 36" xfId="14640"/>
    <cellStyle name="Normal 6 4 2 37" xfId="14641"/>
    <cellStyle name="Normal 6 4 2 38" xfId="14642"/>
    <cellStyle name="Normal 6 4 2 38 10" xfId="14643"/>
    <cellStyle name="Normal 6 4 2 38 2" xfId="14644"/>
    <cellStyle name="Normal 6 4 2 38 3" xfId="14645"/>
    <cellStyle name="Normal 6 4 2 38 4" xfId="14646"/>
    <cellStyle name="Normal 6 4 2 38 5" xfId="14647"/>
    <cellStyle name="Normal 6 4 2 38 6" xfId="14648"/>
    <cellStyle name="Normal 6 4 2 38 7" xfId="14649"/>
    <cellStyle name="Normal 6 4 2 38 8" xfId="14650"/>
    <cellStyle name="Normal 6 4 2 38 9" xfId="14651"/>
    <cellStyle name="Normal 6 4 2 39" xfId="14652"/>
    <cellStyle name="Normal 6 4 2 39 2" xfId="14653"/>
    <cellStyle name="Normal 6 4 2 4" xfId="14654"/>
    <cellStyle name="Normal 6 4 2 40" xfId="14655"/>
    <cellStyle name="Normal 6 4 2 41" xfId="14656"/>
    <cellStyle name="Normal 6 4 2 42" xfId="14657"/>
    <cellStyle name="Normal 6 4 2 43" xfId="14658"/>
    <cellStyle name="Normal 6 4 2 44" xfId="14659"/>
    <cellStyle name="Normal 6 4 2 45" xfId="14660"/>
    <cellStyle name="Normal 6 4 2 46" xfId="14661"/>
    <cellStyle name="Normal 6 4 2 47" xfId="14662"/>
    <cellStyle name="Normal 6 4 2 48" xfId="14663"/>
    <cellStyle name="Normal 6 4 2 5" xfId="14664"/>
    <cellStyle name="Normal 6 4 2 6" xfId="14665"/>
    <cellStyle name="Normal 6 4 2 7" xfId="14666"/>
    <cellStyle name="Normal 6 4 2 8" xfId="14667"/>
    <cellStyle name="Normal 6 4 2 9" xfId="14668"/>
    <cellStyle name="Normal 6 4 20" xfId="14669"/>
    <cellStyle name="Normal 6 4 20 10" xfId="14670"/>
    <cellStyle name="Normal 6 4 20 11" xfId="14671"/>
    <cellStyle name="Normal 6 4 20 12" xfId="14672"/>
    <cellStyle name="Normal 6 4 20 2" xfId="14673"/>
    <cellStyle name="Normal 6 4 20 2 10" xfId="14674"/>
    <cellStyle name="Normal 6 4 20 2 2" xfId="14675"/>
    <cellStyle name="Normal 6 4 20 2 3" xfId="14676"/>
    <cellStyle name="Normal 6 4 20 2 4" xfId="14677"/>
    <cellStyle name="Normal 6 4 20 2 5" xfId="14678"/>
    <cellStyle name="Normal 6 4 20 2 6" xfId="14679"/>
    <cellStyle name="Normal 6 4 20 2 7" xfId="14680"/>
    <cellStyle name="Normal 6 4 20 2 8" xfId="14681"/>
    <cellStyle name="Normal 6 4 20 2 9" xfId="14682"/>
    <cellStyle name="Normal 6 4 20 3" xfId="14683"/>
    <cellStyle name="Normal 6 4 20 4" xfId="14684"/>
    <cellStyle name="Normal 6 4 20 5" xfId="14685"/>
    <cellStyle name="Normal 6 4 20 6" xfId="14686"/>
    <cellStyle name="Normal 6 4 20 7" xfId="14687"/>
    <cellStyle name="Normal 6 4 20 8" xfId="14688"/>
    <cellStyle name="Normal 6 4 20 9" xfId="14689"/>
    <cellStyle name="Normal 6 4 21" xfId="14690"/>
    <cellStyle name="Normal 6 4 22" xfId="14691"/>
    <cellStyle name="Normal 6 4 23" xfId="14692"/>
    <cellStyle name="Normal 6 4 24" xfId="14693"/>
    <cellStyle name="Normal 6 4 25" xfId="14694"/>
    <cellStyle name="Normal 6 4 26" xfId="14695"/>
    <cellStyle name="Normal 6 4 27" xfId="14696"/>
    <cellStyle name="Normal 6 4 28" xfId="14697"/>
    <cellStyle name="Normal 6 4 29" xfId="14698"/>
    <cellStyle name="Normal 6 4 3" xfId="14699"/>
    <cellStyle name="Normal 6 4 3 10" xfId="14700"/>
    <cellStyle name="Normal 6 4 3 11" xfId="14701"/>
    <cellStyle name="Normal 6 4 3 12" xfId="14702"/>
    <cellStyle name="Normal 6 4 3 13" xfId="14703"/>
    <cellStyle name="Normal 6 4 3 14" xfId="14704"/>
    <cellStyle name="Normal 6 4 3 15" xfId="14705"/>
    <cellStyle name="Normal 6 4 3 16" xfId="14706"/>
    <cellStyle name="Normal 6 4 3 17" xfId="14707"/>
    <cellStyle name="Normal 6 4 3 18" xfId="14708"/>
    <cellStyle name="Normal 6 4 3 19" xfId="14709"/>
    <cellStyle name="Normal 6 4 3 2" xfId="14710"/>
    <cellStyle name="Normal 6 4 3 2 10" xfId="14711"/>
    <cellStyle name="Normal 6 4 3 2 11" xfId="14712"/>
    <cellStyle name="Normal 6 4 3 2 12" xfId="14713"/>
    <cellStyle name="Normal 6 4 3 2 2" xfId="14714"/>
    <cellStyle name="Normal 6 4 3 2 2 10" xfId="14715"/>
    <cellStyle name="Normal 6 4 3 2 2 2" xfId="14716"/>
    <cellStyle name="Normal 6 4 3 2 2 3" xfId="14717"/>
    <cellStyle name="Normal 6 4 3 2 2 4" xfId="14718"/>
    <cellStyle name="Normal 6 4 3 2 2 5" xfId="14719"/>
    <cellStyle name="Normal 6 4 3 2 2 6" xfId="14720"/>
    <cellStyle name="Normal 6 4 3 2 2 7" xfId="14721"/>
    <cellStyle name="Normal 6 4 3 2 2 8" xfId="14722"/>
    <cellStyle name="Normal 6 4 3 2 2 9" xfId="14723"/>
    <cellStyle name="Normal 6 4 3 2 3" xfId="14724"/>
    <cellStyle name="Normal 6 4 3 2 4" xfId="14725"/>
    <cellStyle name="Normal 6 4 3 2 5" xfId="14726"/>
    <cellStyle name="Normal 6 4 3 2 6" xfId="14727"/>
    <cellStyle name="Normal 6 4 3 2 7" xfId="14728"/>
    <cellStyle name="Normal 6 4 3 2 8" xfId="14729"/>
    <cellStyle name="Normal 6 4 3 2 9" xfId="14730"/>
    <cellStyle name="Normal 6 4 3 20" xfId="14731"/>
    <cellStyle name="Normal 6 4 3 21" xfId="14732"/>
    <cellStyle name="Normal 6 4 3 22" xfId="14733"/>
    <cellStyle name="Normal 6 4 3 23" xfId="14734"/>
    <cellStyle name="Normal 6 4 3 24" xfId="14735"/>
    <cellStyle name="Normal 6 4 3 25" xfId="14736"/>
    <cellStyle name="Normal 6 4 3 26" xfId="14737"/>
    <cellStyle name="Normal 6 4 3 27" xfId="14738"/>
    <cellStyle name="Normal 6 4 3 28" xfId="14739"/>
    <cellStyle name="Normal 6 4 3 29" xfId="14740"/>
    <cellStyle name="Normal 6 4 3 3" xfId="14741"/>
    <cellStyle name="Normal 6 4 3 30" xfId="14742"/>
    <cellStyle name="Normal 6 4 3 31" xfId="14743"/>
    <cellStyle name="Normal 6 4 3 32" xfId="14744"/>
    <cellStyle name="Normal 6 4 3 33" xfId="14745"/>
    <cellStyle name="Normal 6 4 3 34" xfId="14746"/>
    <cellStyle name="Normal 6 4 3 35" xfId="14747"/>
    <cellStyle name="Normal 6 4 3 36" xfId="14748"/>
    <cellStyle name="Normal 6 4 3 37" xfId="14749"/>
    <cellStyle name="Normal 6 4 3 38" xfId="14750"/>
    <cellStyle name="Normal 6 4 3 38 10" xfId="14751"/>
    <cellStyle name="Normal 6 4 3 38 2" xfId="14752"/>
    <cellStyle name="Normal 6 4 3 38 3" xfId="14753"/>
    <cellStyle name="Normal 6 4 3 38 4" xfId="14754"/>
    <cellStyle name="Normal 6 4 3 38 5" xfId="14755"/>
    <cellStyle name="Normal 6 4 3 38 6" xfId="14756"/>
    <cellStyle name="Normal 6 4 3 38 7" xfId="14757"/>
    <cellStyle name="Normal 6 4 3 38 8" xfId="14758"/>
    <cellStyle name="Normal 6 4 3 38 9" xfId="14759"/>
    <cellStyle name="Normal 6 4 3 39" xfId="14760"/>
    <cellStyle name="Normal 6 4 3 39 2" xfId="14761"/>
    <cellStyle name="Normal 6 4 3 4" xfId="14762"/>
    <cellStyle name="Normal 6 4 3 40" xfId="14763"/>
    <cellStyle name="Normal 6 4 3 41" xfId="14764"/>
    <cellStyle name="Normal 6 4 3 42" xfId="14765"/>
    <cellStyle name="Normal 6 4 3 43" xfId="14766"/>
    <cellStyle name="Normal 6 4 3 44" xfId="14767"/>
    <cellStyle name="Normal 6 4 3 45" xfId="14768"/>
    <cellStyle name="Normal 6 4 3 46" xfId="14769"/>
    <cellStyle name="Normal 6 4 3 47" xfId="14770"/>
    <cellStyle name="Normal 6 4 3 48" xfId="14771"/>
    <cellStyle name="Normal 6 4 3 5" xfId="14772"/>
    <cellStyle name="Normal 6 4 3 6" xfId="14773"/>
    <cellStyle name="Normal 6 4 3 7" xfId="14774"/>
    <cellStyle name="Normal 6 4 3 8" xfId="14775"/>
    <cellStyle name="Normal 6 4 3 9" xfId="14776"/>
    <cellStyle name="Normal 6 4 30" xfId="14777"/>
    <cellStyle name="Normal 6 4 31" xfId="14778"/>
    <cellStyle name="Normal 6 4 32" xfId="14779"/>
    <cellStyle name="Normal 6 4 33" xfId="14780"/>
    <cellStyle name="Normal 6 4 34" xfId="14781"/>
    <cellStyle name="Normal 6 4 35" xfId="14782"/>
    <cellStyle name="Normal 6 4 36" xfId="14783"/>
    <cellStyle name="Normal 6 4 37" xfId="14784"/>
    <cellStyle name="Normal 6 4 38" xfId="14785"/>
    <cellStyle name="Normal 6 4 39" xfId="14786"/>
    <cellStyle name="Normal 6 4 4" xfId="14787"/>
    <cellStyle name="Normal 6 4 40" xfId="14788"/>
    <cellStyle name="Normal 6 4 41" xfId="14789"/>
    <cellStyle name="Normal 6 4 42" xfId="14790"/>
    <cellStyle name="Normal 6 4 43" xfId="14791"/>
    <cellStyle name="Normal 6 4 44" xfId="14792"/>
    <cellStyle name="Normal 6 4 45" xfId="14793"/>
    <cellStyle name="Normal 6 4 46" xfId="14794"/>
    <cellStyle name="Normal 6 4 47" xfId="14795"/>
    <cellStyle name="Normal 6 4 48" xfId="14796"/>
    <cellStyle name="Normal 6 4 48 10" xfId="14797"/>
    <cellStyle name="Normal 6 4 48 2" xfId="14798"/>
    <cellStyle name="Normal 6 4 48 3" xfId="14799"/>
    <cellStyle name="Normal 6 4 48 4" xfId="14800"/>
    <cellStyle name="Normal 6 4 48 5" xfId="14801"/>
    <cellStyle name="Normal 6 4 48 6" xfId="14802"/>
    <cellStyle name="Normal 6 4 48 7" xfId="14803"/>
    <cellStyle name="Normal 6 4 48 8" xfId="14804"/>
    <cellStyle name="Normal 6 4 48 9" xfId="14805"/>
    <cellStyle name="Normal 6 4 49" xfId="14806"/>
    <cellStyle name="Normal 6 4 49 2" xfId="14807"/>
    <cellStyle name="Normal 6 4 5" xfId="14808"/>
    <cellStyle name="Normal 6 4 50" xfId="14809"/>
    <cellStyle name="Normal 6 4 51" xfId="14810"/>
    <cellStyle name="Normal 6 4 52" xfId="14811"/>
    <cellStyle name="Normal 6 4 53" xfId="14812"/>
    <cellStyle name="Normal 6 4 54" xfId="14813"/>
    <cellStyle name="Normal 6 4 55" xfId="14814"/>
    <cellStyle name="Normal 6 4 56" xfId="14815"/>
    <cellStyle name="Normal 6 4 57" xfId="14816"/>
    <cellStyle name="Normal 6 4 58" xfId="14817"/>
    <cellStyle name="Normal 6 4 6" xfId="14818"/>
    <cellStyle name="Normal 6 4 7" xfId="14819"/>
    <cellStyle name="Normal 6 4 8" xfId="14820"/>
    <cellStyle name="Normal 6 4 9" xfId="14821"/>
    <cellStyle name="Normal 6 40" xfId="14822"/>
    <cellStyle name="Normal 6 41" xfId="14823"/>
    <cellStyle name="Normal 6 42" xfId="14824"/>
    <cellStyle name="Normal 6 43" xfId="14825"/>
    <cellStyle name="Normal 6 44" xfId="14826"/>
    <cellStyle name="Normal 6 45" xfId="14827"/>
    <cellStyle name="Normal 6 46" xfId="14828"/>
    <cellStyle name="Normal 6 47" xfId="14829"/>
    <cellStyle name="Normal 6 48" xfId="14830"/>
    <cellStyle name="Normal 6 49" xfId="14831"/>
    <cellStyle name="Normal 6 5" xfId="14832"/>
    <cellStyle name="Normal 6 5 10" xfId="14833"/>
    <cellStyle name="Normal 6 5 11" xfId="14834"/>
    <cellStyle name="Normal 6 5 12" xfId="14835"/>
    <cellStyle name="Normal 6 5 13" xfId="14836"/>
    <cellStyle name="Normal 6 5 13 10" xfId="14837"/>
    <cellStyle name="Normal 6 5 13 11" xfId="14838"/>
    <cellStyle name="Normal 6 5 13 12" xfId="14839"/>
    <cellStyle name="Normal 6 5 13 2" xfId="14840"/>
    <cellStyle name="Normal 6 5 13 2 10" xfId="14841"/>
    <cellStyle name="Normal 6 5 13 2 2" xfId="14842"/>
    <cellStyle name="Normal 6 5 13 2 3" xfId="14843"/>
    <cellStyle name="Normal 6 5 13 2 4" xfId="14844"/>
    <cellStyle name="Normal 6 5 13 2 5" xfId="14845"/>
    <cellStyle name="Normal 6 5 13 2 6" xfId="14846"/>
    <cellStyle name="Normal 6 5 13 2 7" xfId="14847"/>
    <cellStyle name="Normal 6 5 13 2 8" xfId="14848"/>
    <cellStyle name="Normal 6 5 13 2 9" xfId="14849"/>
    <cellStyle name="Normal 6 5 13 3" xfId="14850"/>
    <cellStyle name="Normal 6 5 13 4" xfId="14851"/>
    <cellStyle name="Normal 6 5 13 5" xfId="14852"/>
    <cellStyle name="Normal 6 5 13 6" xfId="14853"/>
    <cellStyle name="Normal 6 5 13 7" xfId="14854"/>
    <cellStyle name="Normal 6 5 13 8" xfId="14855"/>
    <cellStyle name="Normal 6 5 13 9" xfId="14856"/>
    <cellStyle name="Normal 6 5 14" xfId="14857"/>
    <cellStyle name="Normal 6 5 14 10" xfId="14858"/>
    <cellStyle name="Normal 6 5 14 11" xfId="14859"/>
    <cellStyle name="Normal 6 5 14 12" xfId="14860"/>
    <cellStyle name="Normal 6 5 14 2" xfId="14861"/>
    <cellStyle name="Normal 6 5 14 2 10" xfId="14862"/>
    <cellStyle name="Normal 6 5 14 2 2" xfId="14863"/>
    <cellStyle name="Normal 6 5 14 2 3" xfId="14864"/>
    <cellStyle name="Normal 6 5 14 2 4" xfId="14865"/>
    <cellStyle name="Normal 6 5 14 2 5" xfId="14866"/>
    <cellStyle name="Normal 6 5 14 2 6" xfId="14867"/>
    <cellStyle name="Normal 6 5 14 2 7" xfId="14868"/>
    <cellStyle name="Normal 6 5 14 2 8" xfId="14869"/>
    <cellStyle name="Normal 6 5 14 2 9" xfId="14870"/>
    <cellStyle name="Normal 6 5 14 3" xfId="14871"/>
    <cellStyle name="Normal 6 5 14 4" xfId="14872"/>
    <cellStyle name="Normal 6 5 14 5" xfId="14873"/>
    <cellStyle name="Normal 6 5 14 6" xfId="14874"/>
    <cellStyle name="Normal 6 5 14 7" xfId="14875"/>
    <cellStyle name="Normal 6 5 14 8" xfId="14876"/>
    <cellStyle name="Normal 6 5 14 9" xfId="14877"/>
    <cellStyle name="Normal 6 5 15" xfId="14878"/>
    <cellStyle name="Normal 6 5 15 10" xfId="14879"/>
    <cellStyle name="Normal 6 5 15 11" xfId="14880"/>
    <cellStyle name="Normal 6 5 15 12" xfId="14881"/>
    <cellStyle name="Normal 6 5 15 2" xfId="14882"/>
    <cellStyle name="Normal 6 5 15 2 10" xfId="14883"/>
    <cellStyle name="Normal 6 5 15 2 2" xfId="14884"/>
    <cellStyle name="Normal 6 5 15 2 3" xfId="14885"/>
    <cellStyle name="Normal 6 5 15 2 4" xfId="14886"/>
    <cellStyle name="Normal 6 5 15 2 5" xfId="14887"/>
    <cellStyle name="Normal 6 5 15 2 6" xfId="14888"/>
    <cellStyle name="Normal 6 5 15 2 7" xfId="14889"/>
    <cellStyle name="Normal 6 5 15 2 8" xfId="14890"/>
    <cellStyle name="Normal 6 5 15 2 9" xfId="14891"/>
    <cellStyle name="Normal 6 5 15 3" xfId="14892"/>
    <cellStyle name="Normal 6 5 15 4" xfId="14893"/>
    <cellStyle name="Normal 6 5 15 5" xfId="14894"/>
    <cellStyle name="Normal 6 5 15 6" xfId="14895"/>
    <cellStyle name="Normal 6 5 15 7" xfId="14896"/>
    <cellStyle name="Normal 6 5 15 8" xfId="14897"/>
    <cellStyle name="Normal 6 5 15 9" xfId="14898"/>
    <cellStyle name="Normal 6 5 16" xfId="14899"/>
    <cellStyle name="Normal 6 5 16 10" xfId="14900"/>
    <cellStyle name="Normal 6 5 16 11" xfId="14901"/>
    <cellStyle name="Normal 6 5 16 12" xfId="14902"/>
    <cellStyle name="Normal 6 5 16 2" xfId="14903"/>
    <cellStyle name="Normal 6 5 16 2 10" xfId="14904"/>
    <cellStyle name="Normal 6 5 16 2 2" xfId="14905"/>
    <cellStyle name="Normal 6 5 16 2 3" xfId="14906"/>
    <cellStyle name="Normal 6 5 16 2 4" xfId="14907"/>
    <cellStyle name="Normal 6 5 16 2 5" xfId="14908"/>
    <cellStyle name="Normal 6 5 16 2 6" xfId="14909"/>
    <cellStyle name="Normal 6 5 16 2 7" xfId="14910"/>
    <cellStyle name="Normal 6 5 16 2 8" xfId="14911"/>
    <cellStyle name="Normal 6 5 16 2 9" xfId="14912"/>
    <cellStyle name="Normal 6 5 16 3" xfId="14913"/>
    <cellStyle name="Normal 6 5 16 4" xfId="14914"/>
    <cellStyle name="Normal 6 5 16 5" xfId="14915"/>
    <cellStyle name="Normal 6 5 16 6" xfId="14916"/>
    <cellStyle name="Normal 6 5 16 7" xfId="14917"/>
    <cellStyle name="Normal 6 5 16 8" xfId="14918"/>
    <cellStyle name="Normal 6 5 16 9" xfId="14919"/>
    <cellStyle name="Normal 6 5 17" xfId="14920"/>
    <cellStyle name="Normal 6 5 17 10" xfId="14921"/>
    <cellStyle name="Normal 6 5 17 11" xfId="14922"/>
    <cellStyle name="Normal 6 5 17 12" xfId="14923"/>
    <cellStyle name="Normal 6 5 17 2" xfId="14924"/>
    <cellStyle name="Normal 6 5 17 2 10" xfId="14925"/>
    <cellStyle name="Normal 6 5 17 2 2" xfId="14926"/>
    <cellStyle name="Normal 6 5 17 2 3" xfId="14927"/>
    <cellStyle name="Normal 6 5 17 2 4" xfId="14928"/>
    <cellStyle name="Normal 6 5 17 2 5" xfId="14929"/>
    <cellStyle name="Normal 6 5 17 2 6" xfId="14930"/>
    <cellStyle name="Normal 6 5 17 2 7" xfId="14931"/>
    <cellStyle name="Normal 6 5 17 2 8" xfId="14932"/>
    <cellStyle name="Normal 6 5 17 2 9" xfId="14933"/>
    <cellStyle name="Normal 6 5 17 3" xfId="14934"/>
    <cellStyle name="Normal 6 5 17 4" xfId="14935"/>
    <cellStyle name="Normal 6 5 17 5" xfId="14936"/>
    <cellStyle name="Normal 6 5 17 6" xfId="14937"/>
    <cellStyle name="Normal 6 5 17 7" xfId="14938"/>
    <cellStyle name="Normal 6 5 17 8" xfId="14939"/>
    <cellStyle name="Normal 6 5 17 9" xfId="14940"/>
    <cellStyle name="Normal 6 5 18" xfId="14941"/>
    <cellStyle name="Normal 6 5 18 10" xfId="14942"/>
    <cellStyle name="Normal 6 5 18 11" xfId="14943"/>
    <cellStyle name="Normal 6 5 18 12" xfId="14944"/>
    <cellStyle name="Normal 6 5 18 2" xfId="14945"/>
    <cellStyle name="Normal 6 5 18 2 10" xfId="14946"/>
    <cellStyle name="Normal 6 5 18 2 2" xfId="14947"/>
    <cellStyle name="Normal 6 5 18 2 3" xfId="14948"/>
    <cellStyle name="Normal 6 5 18 2 4" xfId="14949"/>
    <cellStyle name="Normal 6 5 18 2 5" xfId="14950"/>
    <cellStyle name="Normal 6 5 18 2 6" xfId="14951"/>
    <cellStyle name="Normal 6 5 18 2 7" xfId="14952"/>
    <cellStyle name="Normal 6 5 18 2 8" xfId="14953"/>
    <cellStyle name="Normal 6 5 18 2 9" xfId="14954"/>
    <cellStyle name="Normal 6 5 18 3" xfId="14955"/>
    <cellStyle name="Normal 6 5 18 4" xfId="14956"/>
    <cellStyle name="Normal 6 5 18 5" xfId="14957"/>
    <cellStyle name="Normal 6 5 18 6" xfId="14958"/>
    <cellStyle name="Normal 6 5 18 7" xfId="14959"/>
    <cellStyle name="Normal 6 5 18 8" xfId="14960"/>
    <cellStyle name="Normal 6 5 18 9" xfId="14961"/>
    <cellStyle name="Normal 6 5 19" xfId="14962"/>
    <cellStyle name="Normal 6 5 19 10" xfId="14963"/>
    <cellStyle name="Normal 6 5 19 11" xfId="14964"/>
    <cellStyle name="Normal 6 5 19 12" xfId="14965"/>
    <cellStyle name="Normal 6 5 19 2" xfId="14966"/>
    <cellStyle name="Normal 6 5 19 2 10" xfId="14967"/>
    <cellStyle name="Normal 6 5 19 2 2" xfId="14968"/>
    <cellStyle name="Normal 6 5 19 2 3" xfId="14969"/>
    <cellStyle name="Normal 6 5 19 2 4" xfId="14970"/>
    <cellStyle name="Normal 6 5 19 2 5" xfId="14971"/>
    <cellStyle name="Normal 6 5 19 2 6" xfId="14972"/>
    <cellStyle name="Normal 6 5 19 2 7" xfId="14973"/>
    <cellStyle name="Normal 6 5 19 2 8" xfId="14974"/>
    <cellStyle name="Normal 6 5 19 2 9" xfId="14975"/>
    <cellStyle name="Normal 6 5 19 3" xfId="14976"/>
    <cellStyle name="Normal 6 5 19 4" xfId="14977"/>
    <cellStyle name="Normal 6 5 19 5" xfId="14978"/>
    <cellStyle name="Normal 6 5 19 6" xfId="14979"/>
    <cellStyle name="Normal 6 5 19 7" xfId="14980"/>
    <cellStyle name="Normal 6 5 19 8" xfId="14981"/>
    <cellStyle name="Normal 6 5 19 9" xfId="14982"/>
    <cellStyle name="Normal 6 5 2" xfId="14983"/>
    <cellStyle name="Normal 6 5 2 10" xfId="14984"/>
    <cellStyle name="Normal 6 5 2 11" xfId="14985"/>
    <cellStyle name="Normal 6 5 2 12" xfId="14986"/>
    <cellStyle name="Normal 6 5 2 13" xfId="14987"/>
    <cellStyle name="Normal 6 5 2 14" xfId="14988"/>
    <cellStyle name="Normal 6 5 2 15" xfId="14989"/>
    <cellStyle name="Normal 6 5 2 16" xfId="14990"/>
    <cellStyle name="Normal 6 5 2 17" xfId="14991"/>
    <cellStyle name="Normal 6 5 2 18" xfId="14992"/>
    <cellStyle name="Normal 6 5 2 19" xfId="14993"/>
    <cellStyle name="Normal 6 5 2 2" xfId="14994"/>
    <cellStyle name="Normal 6 5 2 2 10" xfId="14995"/>
    <cellStyle name="Normal 6 5 2 2 11" xfId="14996"/>
    <cellStyle name="Normal 6 5 2 2 12" xfId="14997"/>
    <cellStyle name="Normal 6 5 2 2 2" xfId="14998"/>
    <cellStyle name="Normal 6 5 2 2 2 10" xfId="14999"/>
    <cellStyle name="Normal 6 5 2 2 2 2" xfId="15000"/>
    <cellStyle name="Normal 6 5 2 2 2 3" xfId="15001"/>
    <cellStyle name="Normal 6 5 2 2 2 4" xfId="15002"/>
    <cellStyle name="Normal 6 5 2 2 2 5" xfId="15003"/>
    <cellStyle name="Normal 6 5 2 2 2 6" xfId="15004"/>
    <cellStyle name="Normal 6 5 2 2 2 7" xfId="15005"/>
    <cellStyle name="Normal 6 5 2 2 2 8" xfId="15006"/>
    <cellStyle name="Normal 6 5 2 2 2 9" xfId="15007"/>
    <cellStyle name="Normal 6 5 2 2 3" xfId="15008"/>
    <cellStyle name="Normal 6 5 2 2 4" xfId="15009"/>
    <cellStyle name="Normal 6 5 2 2 5" xfId="15010"/>
    <cellStyle name="Normal 6 5 2 2 6" xfId="15011"/>
    <cellStyle name="Normal 6 5 2 2 7" xfId="15012"/>
    <cellStyle name="Normal 6 5 2 2 8" xfId="15013"/>
    <cellStyle name="Normal 6 5 2 2 9" xfId="15014"/>
    <cellStyle name="Normal 6 5 2 20" xfId="15015"/>
    <cellStyle name="Normal 6 5 2 21" xfId="15016"/>
    <cellStyle name="Normal 6 5 2 22" xfId="15017"/>
    <cellStyle name="Normal 6 5 2 23" xfId="15018"/>
    <cellStyle name="Normal 6 5 2 24" xfId="15019"/>
    <cellStyle name="Normal 6 5 2 25" xfId="15020"/>
    <cellStyle name="Normal 6 5 2 26" xfId="15021"/>
    <cellStyle name="Normal 6 5 2 27" xfId="15022"/>
    <cellStyle name="Normal 6 5 2 28" xfId="15023"/>
    <cellStyle name="Normal 6 5 2 29" xfId="15024"/>
    <cellStyle name="Normal 6 5 2 3" xfId="15025"/>
    <cellStyle name="Normal 6 5 2 30" xfId="15026"/>
    <cellStyle name="Normal 6 5 2 31" xfId="15027"/>
    <cellStyle name="Normal 6 5 2 32" xfId="15028"/>
    <cellStyle name="Normal 6 5 2 33" xfId="15029"/>
    <cellStyle name="Normal 6 5 2 34" xfId="15030"/>
    <cellStyle name="Normal 6 5 2 35" xfId="15031"/>
    <cellStyle name="Normal 6 5 2 36" xfId="15032"/>
    <cellStyle name="Normal 6 5 2 37" xfId="15033"/>
    <cellStyle name="Normal 6 5 2 38" xfId="15034"/>
    <cellStyle name="Normal 6 5 2 38 10" xfId="15035"/>
    <cellStyle name="Normal 6 5 2 38 2" xfId="15036"/>
    <cellStyle name="Normal 6 5 2 38 3" xfId="15037"/>
    <cellStyle name="Normal 6 5 2 38 4" xfId="15038"/>
    <cellStyle name="Normal 6 5 2 38 5" xfId="15039"/>
    <cellStyle name="Normal 6 5 2 38 6" xfId="15040"/>
    <cellStyle name="Normal 6 5 2 38 7" xfId="15041"/>
    <cellStyle name="Normal 6 5 2 38 8" xfId="15042"/>
    <cellStyle name="Normal 6 5 2 38 9" xfId="15043"/>
    <cellStyle name="Normal 6 5 2 39" xfId="15044"/>
    <cellStyle name="Normal 6 5 2 39 2" xfId="15045"/>
    <cellStyle name="Normal 6 5 2 4" xfId="15046"/>
    <cellStyle name="Normal 6 5 2 40" xfId="15047"/>
    <cellStyle name="Normal 6 5 2 41" xfId="15048"/>
    <cellStyle name="Normal 6 5 2 42" xfId="15049"/>
    <cellStyle name="Normal 6 5 2 43" xfId="15050"/>
    <cellStyle name="Normal 6 5 2 44" xfId="15051"/>
    <cellStyle name="Normal 6 5 2 45" xfId="15052"/>
    <cellStyle name="Normal 6 5 2 46" xfId="15053"/>
    <cellStyle name="Normal 6 5 2 47" xfId="15054"/>
    <cellStyle name="Normal 6 5 2 48" xfId="15055"/>
    <cellStyle name="Normal 6 5 2 5" xfId="15056"/>
    <cellStyle name="Normal 6 5 2 6" xfId="15057"/>
    <cellStyle name="Normal 6 5 2 7" xfId="15058"/>
    <cellStyle name="Normal 6 5 2 8" xfId="15059"/>
    <cellStyle name="Normal 6 5 2 9" xfId="15060"/>
    <cellStyle name="Normal 6 5 20" xfId="15061"/>
    <cellStyle name="Normal 6 5 20 10" xfId="15062"/>
    <cellStyle name="Normal 6 5 20 11" xfId="15063"/>
    <cellStyle name="Normal 6 5 20 12" xfId="15064"/>
    <cellStyle name="Normal 6 5 20 2" xfId="15065"/>
    <cellStyle name="Normal 6 5 20 2 10" xfId="15066"/>
    <cellStyle name="Normal 6 5 20 2 2" xfId="15067"/>
    <cellStyle name="Normal 6 5 20 2 3" xfId="15068"/>
    <cellStyle name="Normal 6 5 20 2 4" xfId="15069"/>
    <cellStyle name="Normal 6 5 20 2 5" xfId="15070"/>
    <cellStyle name="Normal 6 5 20 2 6" xfId="15071"/>
    <cellStyle name="Normal 6 5 20 2 7" xfId="15072"/>
    <cellStyle name="Normal 6 5 20 2 8" xfId="15073"/>
    <cellStyle name="Normal 6 5 20 2 9" xfId="15074"/>
    <cellStyle name="Normal 6 5 20 3" xfId="15075"/>
    <cellStyle name="Normal 6 5 20 4" xfId="15076"/>
    <cellStyle name="Normal 6 5 20 5" xfId="15077"/>
    <cellStyle name="Normal 6 5 20 6" xfId="15078"/>
    <cellStyle name="Normal 6 5 20 7" xfId="15079"/>
    <cellStyle name="Normal 6 5 20 8" xfId="15080"/>
    <cellStyle name="Normal 6 5 20 9" xfId="15081"/>
    <cellStyle name="Normal 6 5 21" xfId="15082"/>
    <cellStyle name="Normal 6 5 22" xfId="15083"/>
    <cellStyle name="Normal 6 5 23" xfId="15084"/>
    <cellStyle name="Normal 6 5 24" xfId="15085"/>
    <cellStyle name="Normal 6 5 25" xfId="15086"/>
    <cellStyle name="Normal 6 5 26" xfId="15087"/>
    <cellStyle name="Normal 6 5 27" xfId="15088"/>
    <cellStyle name="Normal 6 5 28" xfId="15089"/>
    <cellStyle name="Normal 6 5 29" xfId="15090"/>
    <cellStyle name="Normal 6 5 3" xfId="15091"/>
    <cellStyle name="Normal 6 5 3 10" xfId="15092"/>
    <cellStyle name="Normal 6 5 3 11" xfId="15093"/>
    <cellStyle name="Normal 6 5 3 12" xfId="15094"/>
    <cellStyle name="Normal 6 5 3 13" xfId="15095"/>
    <cellStyle name="Normal 6 5 3 14" xfId="15096"/>
    <cellStyle name="Normal 6 5 3 15" xfId="15097"/>
    <cellStyle name="Normal 6 5 3 16" xfId="15098"/>
    <cellStyle name="Normal 6 5 3 17" xfId="15099"/>
    <cellStyle name="Normal 6 5 3 18" xfId="15100"/>
    <cellStyle name="Normal 6 5 3 19" xfId="15101"/>
    <cellStyle name="Normal 6 5 3 2" xfId="15102"/>
    <cellStyle name="Normal 6 5 3 2 10" xfId="15103"/>
    <cellStyle name="Normal 6 5 3 2 11" xfId="15104"/>
    <cellStyle name="Normal 6 5 3 2 12" xfId="15105"/>
    <cellStyle name="Normal 6 5 3 2 2" xfId="15106"/>
    <cellStyle name="Normal 6 5 3 2 2 10" xfId="15107"/>
    <cellStyle name="Normal 6 5 3 2 2 2" xfId="15108"/>
    <cellStyle name="Normal 6 5 3 2 2 3" xfId="15109"/>
    <cellStyle name="Normal 6 5 3 2 2 4" xfId="15110"/>
    <cellStyle name="Normal 6 5 3 2 2 5" xfId="15111"/>
    <cellStyle name="Normal 6 5 3 2 2 6" xfId="15112"/>
    <cellStyle name="Normal 6 5 3 2 2 7" xfId="15113"/>
    <cellStyle name="Normal 6 5 3 2 2 8" xfId="15114"/>
    <cellStyle name="Normal 6 5 3 2 2 9" xfId="15115"/>
    <cellStyle name="Normal 6 5 3 2 3" xfId="15116"/>
    <cellStyle name="Normal 6 5 3 2 4" xfId="15117"/>
    <cellStyle name="Normal 6 5 3 2 5" xfId="15118"/>
    <cellStyle name="Normal 6 5 3 2 6" xfId="15119"/>
    <cellStyle name="Normal 6 5 3 2 7" xfId="15120"/>
    <cellStyle name="Normal 6 5 3 2 8" xfId="15121"/>
    <cellStyle name="Normal 6 5 3 2 9" xfId="15122"/>
    <cellStyle name="Normal 6 5 3 20" xfId="15123"/>
    <cellStyle name="Normal 6 5 3 21" xfId="15124"/>
    <cellStyle name="Normal 6 5 3 22" xfId="15125"/>
    <cellStyle name="Normal 6 5 3 23" xfId="15126"/>
    <cellStyle name="Normal 6 5 3 24" xfId="15127"/>
    <cellStyle name="Normal 6 5 3 25" xfId="15128"/>
    <cellStyle name="Normal 6 5 3 26" xfId="15129"/>
    <cellStyle name="Normal 6 5 3 27" xfId="15130"/>
    <cellStyle name="Normal 6 5 3 28" xfId="15131"/>
    <cellStyle name="Normal 6 5 3 29" xfId="15132"/>
    <cellStyle name="Normal 6 5 3 3" xfId="15133"/>
    <cellStyle name="Normal 6 5 3 30" xfId="15134"/>
    <cellStyle name="Normal 6 5 3 31" xfId="15135"/>
    <cellStyle name="Normal 6 5 3 32" xfId="15136"/>
    <cellStyle name="Normal 6 5 3 33" xfId="15137"/>
    <cellStyle name="Normal 6 5 3 34" xfId="15138"/>
    <cellStyle name="Normal 6 5 3 35" xfId="15139"/>
    <cellStyle name="Normal 6 5 3 36" xfId="15140"/>
    <cellStyle name="Normal 6 5 3 37" xfId="15141"/>
    <cellStyle name="Normal 6 5 3 38" xfId="15142"/>
    <cellStyle name="Normal 6 5 3 38 10" xfId="15143"/>
    <cellStyle name="Normal 6 5 3 38 2" xfId="15144"/>
    <cellStyle name="Normal 6 5 3 38 3" xfId="15145"/>
    <cellStyle name="Normal 6 5 3 38 4" xfId="15146"/>
    <cellStyle name="Normal 6 5 3 38 5" xfId="15147"/>
    <cellStyle name="Normal 6 5 3 38 6" xfId="15148"/>
    <cellStyle name="Normal 6 5 3 38 7" xfId="15149"/>
    <cellStyle name="Normal 6 5 3 38 8" xfId="15150"/>
    <cellStyle name="Normal 6 5 3 38 9" xfId="15151"/>
    <cellStyle name="Normal 6 5 3 39" xfId="15152"/>
    <cellStyle name="Normal 6 5 3 39 2" xfId="15153"/>
    <cellStyle name="Normal 6 5 3 4" xfId="15154"/>
    <cellStyle name="Normal 6 5 3 40" xfId="15155"/>
    <cellStyle name="Normal 6 5 3 41" xfId="15156"/>
    <cellStyle name="Normal 6 5 3 42" xfId="15157"/>
    <cellStyle name="Normal 6 5 3 43" xfId="15158"/>
    <cellStyle name="Normal 6 5 3 44" xfId="15159"/>
    <cellStyle name="Normal 6 5 3 45" xfId="15160"/>
    <cellStyle name="Normal 6 5 3 46" xfId="15161"/>
    <cellStyle name="Normal 6 5 3 47" xfId="15162"/>
    <cellStyle name="Normal 6 5 3 48" xfId="15163"/>
    <cellStyle name="Normal 6 5 3 5" xfId="15164"/>
    <cellStyle name="Normal 6 5 3 6" xfId="15165"/>
    <cellStyle name="Normal 6 5 3 7" xfId="15166"/>
    <cellStyle name="Normal 6 5 3 8" xfId="15167"/>
    <cellStyle name="Normal 6 5 3 9" xfId="15168"/>
    <cellStyle name="Normal 6 5 30" xfId="15169"/>
    <cellStyle name="Normal 6 5 31" xfId="15170"/>
    <cellStyle name="Normal 6 5 32" xfId="15171"/>
    <cellStyle name="Normal 6 5 33" xfId="15172"/>
    <cellStyle name="Normal 6 5 34" xfId="15173"/>
    <cellStyle name="Normal 6 5 35" xfId="15174"/>
    <cellStyle name="Normal 6 5 36" xfId="15175"/>
    <cellStyle name="Normal 6 5 37" xfId="15176"/>
    <cellStyle name="Normal 6 5 38" xfId="15177"/>
    <cellStyle name="Normal 6 5 39" xfId="15178"/>
    <cellStyle name="Normal 6 5 4" xfId="15179"/>
    <cellStyle name="Normal 6 5 40" xfId="15180"/>
    <cellStyle name="Normal 6 5 41" xfId="15181"/>
    <cellStyle name="Normal 6 5 42" xfId="15182"/>
    <cellStyle name="Normal 6 5 43" xfId="15183"/>
    <cellStyle name="Normal 6 5 44" xfId="15184"/>
    <cellStyle name="Normal 6 5 45" xfId="15185"/>
    <cellStyle name="Normal 6 5 46" xfId="15186"/>
    <cellStyle name="Normal 6 5 47" xfId="15187"/>
    <cellStyle name="Normal 6 5 48" xfId="15188"/>
    <cellStyle name="Normal 6 5 48 10" xfId="15189"/>
    <cellStyle name="Normal 6 5 48 2" xfId="15190"/>
    <cellStyle name="Normal 6 5 48 3" xfId="15191"/>
    <cellStyle name="Normal 6 5 48 4" xfId="15192"/>
    <cellStyle name="Normal 6 5 48 5" xfId="15193"/>
    <cellStyle name="Normal 6 5 48 6" xfId="15194"/>
    <cellStyle name="Normal 6 5 48 7" xfId="15195"/>
    <cellStyle name="Normal 6 5 48 8" xfId="15196"/>
    <cellStyle name="Normal 6 5 48 9" xfId="15197"/>
    <cellStyle name="Normal 6 5 49" xfId="15198"/>
    <cellStyle name="Normal 6 5 49 2" xfId="15199"/>
    <cellStyle name="Normal 6 5 5" xfId="15200"/>
    <cellStyle name="Normal 6 5 50" xfId="15201"/>
    <cellStyle name="Normal 6 5 51" xfId="15202"/>
    <cellStyle name="Normal 6 5 52" xfId="15203"/>
    <cellStyle name="Normal 6 5 53" xfId="15204"/>
    <cellStyle name="Normal 6 5 54" xfId="15205"/>
    <cellStyle name="Normal 6 5 55" xfId="15206"/>
    <cellStyle name="Normal 6 5 56" xfId="15207"/>
    <cellStyle name="Normal 6 5 57" xfId="15208"/>
    <cellStyle name="Normal 6 5 58" xfId="15209"/>
    <cellStyle name="Normal 6 5 6" xfId="15210"/>
    <cellStyle name="Normal 6 5 7" xfId="15211"/>
    <cellStyle name="Normal 6 5 8" xfId="15212"/>
    <cellStyle name="Normal 6 5 9" xfId="15213"/>
    <cellStyle name="Normal 6 50" xfId="15214"/>
    <cellStyle name="Normal 6 51" xfId="15215"/>
    <cellStyle name="Normal 6 52" xfId="15216"/>
    <cellStyle name="Normal 6 53" xfId="15217"/>
    <cellStyle name="Normal 6 54" xfId="15218"/>
    <cellStyle name="Normal 6 55" xfId="15219"/>
    <cellStyle name="Normal 6 56" xfId="15220"/>
    <cellStyle name="Normal 6 6" xfId="15221"/>
    <cellStyle name="Normal 6 6 10" xfId="15222"/>
    <cellStyle name="Normal 6 6 11" xfId="15223"/>
    <cellStyle name="Normal 6 6 12" xfId="15224"/>
    <cellStyle name="Normal 6 6 13" xfId="15225"/>
    <cellStyle name="Normal 6 6 13 10" xfId="15226"/>
    <cellStyle name="Normal 6 6 13 11" xfId="15227"/>
    <cellStyle name="Normal 6 6 13 12" xfId="15228"/>
    <cellStyle name="Normal 6 6 13 2" xfId="15229"/>
    <cellStyle name="Normal 6 6 13 2 10" xfId="15230"/>
    <cellStyle name="Normal 6 6 13 2 2" xfId="15231"/>
    <cellStyle name="Normal 6 6 13 2 3" xfId="15232"/>
    <cellStyle name="Normal 6 6 13 2 4" xfId="15233"/>
    <cellStyle name="Normal 6 6 13 2 5" xfId="15234"/>
    <cellStyle name="Normal 6 6 13 2 6" xfId="15235"/>
    <cellStyle name="Normal 6 6 13 2 7" xfId="15236"/>
    <cellStyle name="Normal 6 6 13 2 8" xfId="15237"/>
    <cellStyle name="Normal 6 6 13 2 9" xfId="15238"/>
    <cellStyle name="Normal 6 6 13 3" xfId="15239"/>
    <cellStyle name="Normal 6 6 13 4" xfId="15240"/>
    <cellStyle name="Normal 6 6 13 5" xfId="15241"/>
    <cellStyle name="Normal 6 6 13 6" xfId="15242"/>
    <cellStyle name="Normal 6 6 13 7" xfId="15243"/>
    <cellStyle name="Normal 6 6 13 8" xfId="15244"/>
    <cellStyle name="Normal 6 6 13 9" xfId="15245"/>
    <cellStyle name="Normal 6 6 14" xfId="15246"/>
    <cellStyle name="Normal 6 6 14 10" xfId="15247"/>
    <cellStyle name="Normal 6 6 14 11" xfId="15248"/>
    <cellStyle name="Normal 6 6 14 12" xfId="15249"/>
    <cellStyle name="Normal 6 6 14 2" xfId="15250"/>
    <cellStyle name="Normal 6 6 14 2 10" xfId="15251"/>
    <cellStyle name="Normal 6 6 14 2 2" xfId="15252"/>
    <cellStyle name="Normal 6 6 14 2 3" xfId="15253"/>
    <cellStyle name="Normal 6 6 14 2 4" xfId="15254"/>
    <cellStyle name="Normal 6 6 14 2 5" xfId="15255"/>
    <cellStyle name="Normal 6 6 14 2 6" xfId="15256"/>
    <cellStyle name="Normal 6 6 14 2 7" xfId="15257"/>
    <cellStyle name="Normal 6 6 14 2 8" xfId="15258"/>
    <cellStyle name="Normal 6 6 14 2 9" xfId="15259"/>
    <cellStyle name="Normal 6 6 14 3" xfId="15260"/>
    <cellStyle name="Normal 6 6 14 4" xfId="15261"/>
    <cellStyle name="Normal 6 6 14 5" xfId="15262"/>
    <cellStyle name="Normal 6 6 14 6" xfId="15263"/>
    <cellStyle name="Normal 6 6 14 7" xfId="15264"/>
    <cellStyle name="Normal 6 6 14 8" xfId="15265"/>
    <cellStyle name="Normal 6 6 14 9" xfId="15266"/>
    <cellStyle name="Normal 6 6 15" xfId="15267"/>
    <cellStyle name="Normal 6 6 15 10" xfId="15268"/>
    <cellStyle name="Normal 6 6 15 11" xfId="15269"/>
    <cellStyle name="Normal 6 6 15 12" xfId="15270"/>
    <cellStyle name="Normal 6 6 15 2" xfId="15271"/>
    <cellStyle name="Normal 6 6 15 2 10" xfId="15272"/>
    <cellStyle name="Normal 6 6 15 2 2" xfId="15273"/>
    <cellStyle name="Normal 6 6 15 2 3" xfId="15274"/>
    <cellStyle name="Normal 6 6 15 2 4" xfId="15275"/>
    <cellStyle name="Normal 6 6 15 2 5" xfId="15276"/>
    <cellStyle name="Normal 6 6 15 2 6" xfId="15277"/>
    <cellStyle name="Normal 6 6 15 2 7" xfId="15278"/>
    <cellStyle name="Normal 6 6 15 2 8" xfId="15279"/>
    <cellStyle name="Normal 6 6 15 2 9" xfId="15280"/>
    <cellStyle name="Normal 6 6 15 3" xfId="15281"/>
    <cellStyle name="Normal 6 6 15 4" xfId="15282"/>
    <cellStyle name="Normal 6 6 15 5" xfId="15283"/>
    <cellStyle name="Normal 6 6 15 6" xfId="15284"/>
    <cellStyle name="Normal 6 6 15 7" xfId="15285"/>
    <cellStyle name="Normal 6 6 15 8" xfId="15286"/>
    <cellStyle name="Normal 6 6 15 9" xfId="15287"/>
    <cellStyle name="Normal 6 6 16" xfId="15288"/>
    <cellStyle name="Normal 6 6 16 10" xfId="15289"/>
    <cellStyle name="Normal 6 6 16 11" xfId="15290"/>
    <cellStyle name="Normal 6 6 16 12" xfId="15291"/>
    <cellStyle name="Normal 6 6 16 2" xfId="15292"/>
    <cellStyle name="Normal 6 6 16 2 10" xfId="15293"/>
    <cellStyle name="Normal 6 6 16 2 2" xfId="15294"/>
    <cellStyle name="Normal 6 6 16 2 3" xfId="15295"/>
    <cellStyle name="Normal 6 6 16 2 4" xfId="15296"/>
    <cellStyle name="Normal 6 6 16 2 5" xfId="15297"/>
    <cellStyle name="Normal 6 6 16 2 6" xfId="15298"/>
    <cellStyle name="Normal 6 6 16 2 7" xfId="15299"/>
    <cellStyle name="Normal 6 6 16 2 8" xfId="15300"/>
    <cellStyle name="Normal 6 6 16 2 9" xfId="15301"/>
    <cellStyle name="Normal 6 6 16 3" xfId="15302"/>
    <cellStyle name="Normal 6 6 16 4" xfId="15303"/>
    <cellStyle name="Normal 6 6 16 5" xfId="15304"/>
    <cellStyle name="Normal 6 6 16 6" xfId="15305"/>
    <cellStyle name="Normal 6 6 16 7" xfId="15306"/>
    <cellStyle name="Normal 6 6 16 8" xfId="15307"/>
    <cellStyle name="Normal 6 6 16 9" xfId="15308"/>
    <cellStyle name="Normal 6 6 17" xfId="15309"/>
    <cellStyle name="Normal 6 6 17 10" xfId="15310"/>
    <cellStyle name="Normal 6 6 17 11" xfId="15311"/>
    <cellStyle name="Normal 6 6 17 12" xfId="15312"/>
    <cellStyle name="Normal 6 6 17 2" xfId="15313"/>
    <cellStyle name="Normal 6 6 17 2 10" xfId="15314"/>
    <cellStyle name="Normal 6 6 17 2 2" xfId="15315"/>
    <cellStyle name="Normal 6 6 17 2 3" xfId="15316"/>
    <cellStyle name="Normal 6 6 17 2 4" xfId="15317"/>
    <cellStyle name="Normal 6 6 17 2 5" xfId="15318"/>
    <cellStyle name="Normal 6 6 17 2 6" xfId="15319"/>
    <cellStyle name="Normal 6 6 17 2 7" xfId="15320"/>
    <cellStyle name="Normal 6 6 17 2 8" xfId="15321"/>
    <cellStyle name="Normal 6 6 17 2 9" xfId="15322"/>
    <cellStyle name="Normal 6 6 17 3" xfId="15323"/>
    <cellStyle name="Normal 6 6 17 4" xfId="15324"/>
    <cellStyle name="Normal 6 6 17 5" xfId="15325"/>
    <cellStyle name="Normal 6 6 17 6" xfId="15326"/>
    <cellStyle name="Normal 6 6 17 7" xfId="15327"/>
    <cellStyle name="Normal 6 6 17 8" xfId="15328"/>
    <cellStyle name="Normal 6 6 17 9" xfId="15329"/>
    <cellStyle name="Normal 6 6 18" xfId="15330"/>
    <cellStyle name="Normal 6 6 18 10" xfId="15331"/>
    <cellStyle name="Normal 6 6 18 11" xfId="15332"/>
    <cellStyle name="Normal 6 6 18 12" xfId="15333"/>
    <cellStyle name="Normal 6 6 18 2" xfId="15334"/>
    <cellStyle name="Normal 6 6 18 2 10" xfId="15335"/>
    <cellStyle name="Normal 6 6 18 2 2" xfId="15336"/>
    <cellStyle name="Normal 6 6 18 2 3" xfId="15337"/>
    <cellStyle name="Normal 6 6 18 2 4" xfId="15338"/>
    <cellStyle name="Normal 6 6 18 2 5" xfId="15339"/>
    <cellStyle name="Normal 6 6 18 2 6" xfId="15340"/>
    <cellStyle name="Normal 6 6 18 2 7" xfId="15341"/>
    <cellStyle name="Normal 6 6 18 2 8" xfId="15342"/>
    <cellStyle name="Normal 6 6 18 2 9" xfId="15343"/>
    <cellStyle name="Normal 6 6 18 3" xfId="15344"/>
    <cellStyle name="Normal 6 6 18 4" xfId="15345"/>
    <cellStyle name="Normal 6 6 18 5" xfId="15346"/>
    <cellStyle name="Normal 6 6 18 6" xfId="15347"/>
    <cellStyle name="Normal 6 6 18 7" xfId="15348"/>
    <cellStyle name="Normal 6 6 18 8" xfId="15349"/>
    <cellStyle name="Normal 6 6 18 9" xfId="15350"/>
    <cellStyle name="Normal 6 6 19" xfId="15351"/>
    <cellStyle name="Normal 6 6 19 10" xfId="15352"/>
    <cellStyle name="Normal 6 6 19 11" xfId="15353"/>
    <cellStyle name="Normal 6 6 19 12" xfId="15354"/>
    <cellStyle name="Normal 6 6 19 2" xfId="15355"/>
    <cellStyle name="Normal 6 6 19 2 10" xfId="15356"/>
    <cellStyle name="Normal 6 6 19 2 2" xfId="15357"/>
    <cellStyle name="Normal 6 6 19 2 3" xfId="15358"/>
    <cellStyle name="Normal 6 6 19 2 4" xfId="15359"/>
    <cellStyle name="Normal 6 6 19 2 5" xfId="15360"/>
    <cellStyle name="Normal 6 6 19 2 6" xfId="15361"/>
    <cellStyle name="Normal 6 6 19 2 7" xfId="15362"/>
    <cellStyle name="Normal 6 6 19 2 8" xfId="15363"/>
    <cellStyle name="Normal 6 6 19 2 9" xfId="15364"/>
    <cellStyle name="Normal 6 6 19 3" xfId="15365"/>
    <cellStyle name="Normal 6 6 19 4" xfId="15366"/>
    <cellStyle name="Normal 6 6 19 5" xfId="15367"/>
    <cellStyle name="Normal 6 6 19 6" xfId="15368"/>
    <cellStyle name="Normal 6 6 19 7" xfId="15369"/>
    <cellStyle name="Normal 6 6 19 8" xfId="15370"/>
    <cellStyle name="Normal 6 6 19 9" xfId="15371"/>
    <cellStyle name="Normal 6 6 2" xfId="15372"/>
    <cellStyle name="Normal 6 6 2 10" xfId="15373"/>
    <cellStyle name="Normal 6 6 2 11" xfId="15374"/>
    <cellStyle name="Normal 6 6 2 12" xfId="15375"/>
    <cellStyle name="Normal 6 6 2 13" xfId="15376"/>
    <cellStyle name="Normal 6 6 2 14" xfId="15377"/>
    <cellStyle name="Normal 6 6 2 15" xfId="15378"/>
    <cellStyle name="Normal 6 6 2 16" xfId="15379"/>
    <cellStyle name="Normal 6 6 2 17" xfId="15380"/>
    <cellStyle name="Normal 6 6 2 18" xfId="15381"/>
    <cellStyle name="Normal 6 6 2 19" xfId="15382"/>
    <cellStyle name="Normal 6 6 2 2" xfId="15383"/>
    <cellStyle name="Normal 6 6 2 2 10" xfId="15384"/>
    <cellStyle name="Normal 6 6 2 2 11" xfId="15385"/>
    <cellStyle name="Normal 6 6 2 2 12" xfId="15386"/>
    <cellStyle name="Normal 6 6 2 2 2" xfId="15387"/>
    <cellStyle name="Normal 6 6 2 2 2 10" xfId="15388"/>
    <cellStyle name="Normal 6 6 2 2 2 2" xfId="15389"/>
    <cellStyle name="Normal 6 6 2 2 2 3" xfId="15390"/>
    <cellStyle name="Normal 6 6 2 2 2 4" xfId="15391"/>
    <cellStyle name="Normal 6 6 2 2 2 5" xfId="15392"/>
    <cellStyle name="Normal 6 6 2 2 2 6" xfId="15393"/>
    <cellStyle name="Normal 6 6 2 2 2 7" xfId="15394"/>
    <cellStyle name="Normal 6 6 2 2 2 8" xfId="15395"/>
    <cellStyle name="Normal 6 6 2 2 2 9" xfId="15396"/>
    <cellStyle name="Normal 6 6 2 2 3" xfId="15397"/>
    <cellStyle name="Normal 6 6 2 2 4" xfId="15398"/>
    <cellStyle name="Normal 6 6 2 2 5" xfId="15399"/>
    <cellStyle name="Normal 6 6 2 2 6" xfId="15400"/>
    <cellStyle name="Normal 6 6 2 2 7" xfId="15401"/>
    <cellStyle name="Normal 6 6 2 2 8" xfId="15402"/>
    <cellStyle name="Normal 6 6 2 2 9" xfId="15403"/>
    <cellStyle name="Normal 6 6 2 20" xfId="15404"/>
    <cellStyle name="Normal 6 6 2 21" xfId="15405"/>
    <cellStyle name="Normal 6 6 2 22" xfId="15406"/>
    <cellStyle name="Normal 6 6 2 23" xfId="15407"/>
    <cellStyle name="Normal 6 6 2 24" xfId="15408"/>
    <cellStyle name="Normal 6 6 2 25" xfId="15409"/>
    <cellStyle name="Normal 6 6 2 26" xfId="15410"/>
    <cellStyle name="Normal 6 6 2 27" xfId="15411"/>
    <cellStyle name="Normal 6 6 2 28" xfId="15412"/>
    <cellStyle name="Normal 6 6 2 29" xfId="15413"/>
    <cellStyle name="Normal 6 6 2 3" xfId="15414"/>
    <cellStyle name="Normal 6 6 2 30" xfId="15415"/>
    <cellStyle name="Normal 6 6 2 31" xfId="15416"/>
    <cellStyle name="Normal 6 6 2 32" xfId="15417"/>
    <cellStyle name="Normal 6 6 2 33" xfId="15418"/>
    <cellStyle name="Normal 6 6 2 34" xfId="15419"/>
    <cellStyle name="Normal 6 6 2 35" xfId="15420"/>
    <cellStyle name="Normal 6 6 2 36" xfId="15421"/>
    <cellStyle name="Normal 6 6 2 37" xfId="15422"/>
    <cellStyle name="Normal 6 6 2 38" xfId="15423"/>
    <cellStyle name="Normal 6 6 2 38 10" xfId="15424"/>
    <cellStyle name="Normal 6 6 2 38 2" xfId="15425"/>
    <cellStyle name="Normal 6 6 2 38 3" xfId="15426"/>
    <cellStyle name="Normal 6 6 2 38 4" xfId="15427"/>
    <cellStyle name="Normal 6 6 2 38 5" xfId="15428"/>
    <cellStyle name="Normal 6 6 2 38 6" xfId="15429"/>
    <cellStyle name="Normal 6 6 2 38 7" xfId="15430"/>
    <cellStyle name="Normal 6 6 2 38 8" xfId="15431"/>
    <cellStyle name="Normal 6 6 2 38 9" xfId="15432"/>
    <cellStyle name="Normal 6 6 2 39" xfId="15433"/>
    <cellStyle name="Normal 6 6 2 39 2" xfId="15434"/>
    <cellStyle name="Normal 6 6 2 4" xfId="15435"/>
    <cellStyle name="Normal 6 6 2 40" xfId="15436"/>
    <cellStyle name="Normal 6 6 2 41" xfId="15437"/>
    <cellStyle name="Normal 6 6 2 42" xfId="15438"/>
    <cellStyle name="Normal 6 6 2 43" xfId="15439"/>
    <cellStyle name="Normal 6 6 2 44" xfId="15440"/>
    <cellStyle name="Normal 6 6 2 45" xfId="15441"/>
    <cellStyle name="Normal 6 6 2 46" xfId="15442"/>
    <cellStyle name="Normal 6 6 2 47" xfId="15443"/>
    <cellStyle name="Normal 6 6 2 48" xfId="15444"/>
    <cellStyle name="Normal 6 6 2 5" xfId="15445"/>
    <cellStyle name="Normal 6 6 2 6" xfId="15446"/>
    <cellStyle name="Normal 6 6 2 7" xfId="15447"/>
    <cellStyle name="Normal 6 6 2 8" xfId="15448"/>
    <cellStyle name="Normal 6 6 2 9" xfId="15449"/>
    <cellStyle name="Normal 6 6 20" xfId="15450"/>
    <cellStyle name="Normal 6 6 20 10" xfId="15451"/>
    <cellStyle name="Normal 6 6 20 11" xfId="15452"/>
    <cellStyle name="Normal 6 6 20 12" xfId="15453"/>
    <cellStyle name="Normal 6 6 20 2" xfId="15454"/>
    <cellStyle name="Normal 6 6 20 2 10" xfId="15455"/>
    <cellStyle name="Normal 6 6 20 2 2" xfId="15456"/>
    <cellStyle name="Normal 6 6 20 2 3" xfId="15457"/>
    <cellStyle name="Normal 6 6 20 2 4" xfId="15458"/>
    <cellStyle name="Normal 6 6 20 2 5" xfId="15459"/>
    <cellStyle name="Normal 6 6 20 2 6" xfId="15460"/>
    <cellStyle name="Normal 6 6 20 2 7" xfId="15461"/>
    <cellStyle name="Normal 6 6 20 2 8" xfId="15462"/>
    <cellStyle name="Normal 6 6 20 2 9" xfId="15463"/>
    <cellStyle name="Normal 6 6 20 3" xfId="15464"/>
    <cellStyle name="Normal 6 6 20 4" xfId="15465"/>
    <cellStyle name="Normal 6 6 20 5" xfId="15466"/>
    <cellStyle name="Normal 6 6 20 6" xfId="15467"/>
    <cellStyle name="Normal 6 6 20 7" xfId="15468"/>
    <cellStyle name="Normal 6 6 20 8" xfId="15469"/>
    <cellStyle name="Normal 6 6 20 9" xfId="15470"/>
    <cellStyle name="Normal 6 6 21" xfId="15471"/>
    <cellStyle name="Normal 6 6 22" xfId="15472"/>
    <cellStyle name="Normal 6 6 23" xfId="15473"/>
    <cellStyle name="Normal 6 6 24" xfId="15474"/>
    <cellStyle name="Normal 6 6 25" xfId="15475"/>
    <cellStyle name="Normal 6 6 26" xfId="15476"/>
    <cellStyle name="Normal 6 6 27" xfId="15477"/>
    <cellStyle name="Normal 6 6 28" xfId="15478"/>
    <cellStyle name="Normal 6 6 29" xfId="15479"/>
    <cellStyle name="Normal 6 6 3" xfId="15480"/>
    <cellStyle name="Normal 6 6 3 10" xfId="15481"/>
    <cellStyle name="Normal 6 6 3 11" xfId="15482"/>
    <cellStyle name="Normal 6 6 3 12" xfId="15483"/>
    <cellStyle name="Normal 6 6 3 13" xfId="15484"/>
    <cellStyle name="Normal 6 6 3 14" xfId="15485"/>
    <cellStyle name="Normal 6 6 3 15" xfId="15486"/>
    <cellStyle name="Normal 6 6 3 16" xfId="15487"/>
    <cellStyle name="Normal 6 6 3 17" xfId="15488"/>
    <cellStyle name="Normal 6 6 3 18" xfId="15489"/>
    <cellStyle name="Normal 6 6 3 19" xfId="15490"/>
    <cellStyle name="Normal 6 6 3 2" xfId="15491"/>
    <cellStyle name="Normal 6 6 3 2 10" xfId="15492"/>
    <cellStyle name="Normal 6 6 3 2 11" xfId="15493"/>
    <cellStyle name="Normal 6 6 3 2 12" xfId="15494"/>
    <cellStyle name="Normal 6 6 3 2 2" xfId="15495"/>
    <cellStyle name="Normal 6 6 3 2 2 10" xfId="15496"/>
    <cellStyle name="Normal 6 6 3 2 2 2" xfId="15497"/>
    <cellStyle name="Normal 6 6 3 2 2 3" xfId="15498"/>
    <cellStyle name="Normal 6 6 3 2 2 4" xfId="15499"/>
    <cellStyle name="Normal 6 6 3 2 2 5" xfId="15500"/>
    <cellStyle name="Normal 6 6 3 2 2 6" xfId="15501"/>
    <cellStyle name="Normal 6 6 3 2 2 7" xfId="15502"/>
    <cellStyle name="Normal 6 6 3 2 2 8" xfId="15503"/>
    <cellStyle name="Normal 6 6 3 2 2 9" xfId="15504"/>
    <cellStyle name="Normal 6 6 3 2 3" xfId="15505"/>
    <cellStyle name="Normal 6 6 3 2 4" xfId="15506"/>
    <cellStyle name="Normal 6 6 3 2 5" xfId="15507"/>
    <cellStyle name="Normal 6 6 3 2 6" xfId="15508"/>
    <cellStyle name="Normal 6 6 3 2 7" xfId="15509"/>
    <cellStyle name="Normal 6 6 3 2 8" xfId="15510"/>
    <cellStyle name="Normal 6 6 3 2 9" xfId="15511"/>
    <cellStyle name="Normal 6 6 3 20" xfId="15512"/>
    <cellStyle name="Normal 6 6 3 21" xfId="15513"/>
    <cellStyle name="Normal 6 6 3 22" xfId="15514"/>
    <cellStyle name="Normal 6 6 3 23" xfId="15515"/>
    <cellStyle name="Normal 6 6 3 24" xfId="15516"/>
    <cellStyle name="Normal 6 6 3 25" xfId="15517"/>
    <cellStyle name="Normal 6 6 3 26" xfId="15518"/>
    <cellStyle name="Normal 6 6 3 27" xfId="15519"/>
    <cellStyle name="Normal 6 6 3 28" xfId="15520"/>
    <cellStyle name="Normal 6 6 3 29" xfId="15521"/>
    <cellStyle name="Normal 6 6 3 3" xfId="15522"/>
    <cellStyle name="Normal 6 6 3 30" xfId="15523"/>
    <cellStyle name="Normal 6 6 3 31" xfId="15524"/>
    <cellStyle name="Normal 6 6 3 32" xfId="15525"/>
    <cellStyle name="Normal 6 6 3 33" xfId="15526"/>
    <cellStyle name="Normal 6 6 3 34" xfId="15527"/>
    <cellStyle name="Normal 6 6 3 35" xfId="15528"/>
    <cellStyle name="Normal 6 6 3 36" xfId="15529"/>
    <cellStyle name="Normal 6 6 3 37" xfId="15530"/>
    <cellStyle name="Normal 6 6 3 38" xfId="15531"/>
    <cellStyle name="Normal 6 6 3 38 10" xfId="15532"/>
    <cellStyle name="Normal 6 6 3 38 2" xfId="15533"/>
    <cellStyle name="Normal 6 6 3 38 3" xfId="15534"/>
    <cellStyle name="Normal 6 6 3 38 4" xfId="15535"/>
    <cellStyle name="Normal 6 6 3 38 5" xfId="15536"/>
    <cellStyle name="Normal 6 6 3 38 6" xfId="15537"/>
    <cellStyle name="Normal 6 6 3 38 7" xfId="15538"/>
    <cellStyle name="Normal 6 6 3 38 8" xfId="15539"/>
    <cellStyle name="Normal 6 6 3 38 9" xfId="15540"/>
    <cellStyle name="Normal 6 6 3 39" xfId="15541"/>
    <cellStyle name="Normal 6 6 3 39 2" xfId="15542"/>
    <cellStyle name="Normal 6 6 3 4" xfId="15543"/>
    <cellStyle name="Normal 6 6 3 40" xfId="15544"/>
    <cellStyle name="Normal 6 6 3 41" xfId="15545"/>
    <cellStyle name="Normal 6 6 3 42" xfId="15546"/>
    <cellStyle name="Normal 6 6 3 43" xfId="15547"/>
    <cellStyle name="Normal 6 6 3 44" xfId="15548"/>
    <cellStyle name="Normal 6 6 3 45" xfId="15549"/>
    <cellStyle name="Normal 6 6 3 46" xfId="15550"/>
    <cellStyle name="Normal 6 6 3 47" xfId="15551"/>
    <cellStyle name="Normal 6 6 3 48" xfId="15552"/>
    <cellStyle name="Normal 6 6 3 5" xfId="15553"/>
    <cellStyle name="Normal 6 6 3 6" xfId="15554"/>
    <cellStyle name="Normal 6 6 3 7" xfId="15555"/>
    <cellStyle name="Normal 6 6 3 8" xfId="15556"/>
    <cellStyle name="Normal 6 6 3 9" xfId="15557"/>
    <cellStyle name="Normal 6 6 30" xfId="15558"/>
    <cellStyle name="Normal 6 6 31" xfId="15559"/>
    <cellStyle name="Normal 6 6 32" xfId="15560"/>
    <cellStyle name="Normal 6 6 33" xfId="15561"/>
    <cellStyle name="Normal 6 6 34" xfId="15562"/>
    <cellStyle name="Normal 6 6 35" xfId="15563"/>
    <cellStyle name="Normal 6 6 36" xfId="15564"/>
    <cellStyle name="Normal 6 6 37" xfId="15565"/>
    <cellStyle name="Normal 6 6 38" xfId="15566"/>
    <cellStyle name="Normal 6 6 39" xfId="15567"/>
    <cellStyle name="Normal 6 6 4" xfId="15568"/>
    <cellStyle name="Normal 6 6 40" xfId="15569"/>
    <cellStyle name="Normal 6 6 41" xfId="15570"/>
    <cellStyle name="Normal 6 6 42" xfId="15571"/>
    <cellStyle name="Normal 6 6 43" xfId="15572"/>
    <cellStyle name="Normal 6 6 44" xfId="15573"/>
    <cellStyle name="Normal 6 6 45" xfId="15574"/>
    <cellStyle name="Normal 6 6 46" xfId="15575"/>
    <cellStyle name="Normal 6 6 47" xfId="15576"/>
    <cellStyle name="Normal 6 6 48" xfId="15577"/>
    <cellStyle name="Normal 6 6 48 10" xfId="15578"/>
    <cellStyle name="Normal 6 6 48 2" xfId="15579"/>
    <cellStyle name="Normal 6 6 48 3" xfId="15580"/>
    <cellStyle name="Normal 6 6 48 4" xfId="15581"/>
    <cellStyle name="Normal 6 6 48 5" xfId="15582"/>
    <cellStyle name="Normal 6 6 48 6" xfId="15583"/>
    <cellStyle name="Normal 6 6 48 7" xfId="15584"/>
    <cellStyle name="Normal 6 6 48 8" xfId="15585"/>
    <cellStyle name="Normal 6 6 48 9" xfId="15586"/>
    <cellStyle name="Normal 6 6 49" xfId="15587"/>
    <cellStyle name="Normal 6 6 49 2" xfId="15588"/>
    <cellStyle name="Normal 6 6 5" xfId="15589"/>
    <cellStyle name="Normal 6 6 50" xfId="15590"/>
    <cellStyle name="Normal 6 6 51" xfId="15591"/>
    <cellStyle name="Normal 6 6 52" xfId="15592"/>
    <cellStyle name="Normal 6 6 53" xfId="15593"/>
    <cellStyle name="Normal 6 6 54" xfId="15594"/>
    <cellStyle name="Normal 6 6 55" xfId="15595"/>
    <cellStyle name="Normal 6 6 56" xfId="15596"/>
    <cellStyle name="Normal 6 6 57" xfId="15597"/>
    <cellStyle name="Normal 6 6 58" xfId="15598"/>
    <cellStyle name="Normal 6 6 6" xfId="15599"/>
    <cellStyle name="Normal 6 6 7" xfId="15600"/>
    <cellStyle name="Normal 6 6 8" xfId="15601"/>
    <cellStyle name="Normal 6 6 9" xfId="15602"/>
    <cellStyle name="Normal 6 7" xfId="15603"/>
    <cellStyle name="Normal 6 7 10" xfId="15604"/>
    <cellStyle name="Normal 6 7 11" xfId="15605"/>
    <cellStyle name="Normal 6 7 12" xfId="15606"/>
    <cellStyle name="Normal 6 7 13" xfId="15607"/>
    <cellStyle name="Normal 6 7 13 10" xfId="15608"/>
    <cellStyle name="Normal 6 7 13 11" xfId="15609"/>
    <cellStyle name="Normal 6 7 13 12" xfId="15610"/>
    <cellStyle name="Normal 6 7 13 2" xfId="15611"/>
    <cellStyle name="Normal 6 7 13 2 10" xfId="15612"/>
    <cellStyle name="Normal 6 7 13 2 2" xfId="15613"/>
    <cellStyle name="Normal 6 7 13 2 3" xfId="15614"/>
    <cellStyle name="Normal 6 7 13 2 4" xfId="15615"/>
    <cellStyle name="Normal 6 7 13 2 5" xfId="15616"/>
    <cellStyle name="Normal 6 7 13 2 6" xfId="15617"/>
    <cellStyle name="Normal 6 7 13 2 7" xfId="15618"/>
    <cellStyle name="Normal 6 7 13 2 8" xfId="15619"/>
    <cellStyle name="Normal 6 7 13 2 9" xfId="15620"/>
    <cellStyle name="Normal 6 7 13 3" xfId="15621"/>
    <cellStyle name="Normal 6 7 13 4" xfId="15622"/>
    <cellStyle name="Normal 6 7 13 5" xfId="15623"/>
    <cellStyle name="Normal 6 7 13 6" xfId="15624"/>
    <cellStyle name="Normal 6 7 13 7" xfId="15625"/>
    <cellStyle name="Normal 6 7 13 8" xfId="15626"/>
    <cellStyle name="Normal 6 7 13 9" xfId="15627"/>
    <cellStyle name="Normal 6 7 14" xfId="15628"/>
    <cellStyle name="Normal 6 7 14 10" xfId="15629"/>
    <cellStyle name="Normal 6 7 14 11" xfId="15630"/>
    <cellStyle name="Normal 6 7 14 12" xfId="15631"/>
    <cellStyle name="Normal 6 7 14 2" xfId="15632"/>
    <cellStyle name="Normal 6 7 14 2 10" xfId="15633"/>
    <cellStyle name="Normal 6 7 14 2 2" xfId="15634"/>
    <cellStyle name="Normal 6 7 14 2 3" xfId="15635"/>
    <cellStyle name="Normal 6 7 14 2 4" xfId="15636"/>
    <cellStyle name="Normal 6 7 14 2 5" xfId="15637"/>
    <cellStyle name="Normal 6 7 14 2 6" xfId="15638"/>
    <cellStyle name="Normal 6 7 14 2 7" xfId="15639"/>
    <cellStyle name="Normal 6 7 14 2 8" xfId="15640"/>
    <cellStyle name="Normal 6 7 14 2 9" xfId="15641"/>
    <cellStyle name="Normal 6 7 14 3" xfId="15642"/>
    <cellStyle name="Normal 6 7 14 4" xfId="15643"/>
    <cellStyle name="Normal 6 7 14 5" xfId="15644"/>
    <cellStyle name="Normal 6 7 14 6" xfId="15645"/>
    <cellStyle name="Normal 6 7 14 7" xfId="15646"/>
    <cellStyle name="Normal 6 7 14 8" xfId="15647"/>
    <cellStyle name="Normal 6 7 14 9" xfId="15648"/>
    <cellStyle name="Normal 6 7 15" xfId="15649"/>
    <cellStyle name="Normal 6 7 15 10" xfId="15650"/>
    <cellStyle name="Normal 6 7 15 11" xfId="15651"/>
    <cellStyle name="Normal 6 7 15 12" xfId="15652"/>
    <cellStyle name="Normal 6 7 15 2" xfId="15653"/>
    <cellStyle name="Normal 6 7 15 2 10" xfId="15654"/>
    <cellStyle name="Normal 6 7 15 2 2" xfId="15655"/>
    <cellStyle name="Normal 6 7 15 2 3" xfId="15656"/>
    <cellStyle name="Normal 6 7 15 2 4" xfId="15657"/>
    <cellStyle name="Normal 6 7 15 2 5" xfId="15658"/>
    <cellStyle name="Normal 6 7 15 2 6" xfId="15659"/>
    <cellStyle name="Normal 6 7 15 2 7" xfId="15660"/>
    <cellStyle name="Normal 6 7 15 2 8" xfId="15661"/>
    <cellStyle name="Normal 6 7 15 2 9" xfId="15662"/>
    <cellStyle name="Normal 6 7 15 3" xfId="15663"/>
    <cellStyle name="Normal 6 7 15 4" xfId="15664"/>
    <cellStyle name="Normal 6 7 15 5" xfId="15665"/>
    <cellStyle name="Normal 6 7 15 6" xfId="15666"/>
    <cellStyle name="Normal 6 7 15 7" xfId="15667"/>
    <cellStyle name="Normal 6 7 15 8" xfId="15668"/>
    <cellStyle name="Normal 6 7 15 9" xfId="15669"/>
    <cellStyle name="Normal 6 7 16" xfId="15670"/>
    <cellStyle name="Normal 6 7 16 10" xfId="15671"/>
    <cellStyle name="Normal 6 7 16 11" xfId="15672"/>
    <cellStyle name="Normal 6 7 16 12" xfId="15673"/>
    <cellStyle name="Normal 6 7 16 2" xfId="15674"/>
    <cellStyle name="Normal 6 7 16 2 10" xfId="15675"/>
    <cellStyle name="Normal 6 7 16 2 2" xfId="15676"/>
    <cellStyle name="Normal 6 7 16 2 3" xfId="15677"/>
    <cellStyle name="Normal 6 7 16 2 4" xfId="15678"/>
    <cellStyle name="Normal 6 7 16 2 5" xfId="15679"/>
    <cellStyle name="Normal 6 7 16 2 6" xfId="15680"/>
    <cellStyle name="Normal 6 7 16 2 7" xfId="15681"/>
    <cellStyle name="Normal 6 7 16 2 8" xfId="15682"/>
    <cellStyle name="Normal 6 7 16 2 9" xfId="15683"/>
    <cellStyle name="Normal 6 7 16 3" xfId="15684"/>
    <cellStyle name="Normal 6 7 16 4" xfId="15685"/>
    <cellStyle name="Normal 6 7 16 5" xfId="15686"/>
    <cellStyle name="Normal 6 7 16 6" xfId="15687"/>
    <cellStyle name="Normal 6 7 16 7" xfId="15688"/>
    <cellStyle name="Normal 6 7 16 8" xfId="15689"/>
    <cellStyle name="Normal 6 7 16 9" xfId="15690"/>
    <cellStyle name="Normal 6 7 17" xfId="15691"/>
    <cellStyle name="Normal 6 7 17 10" xfId="15692"/>
    <cellStyle name="Normal 6 7 17 11" xfId="15693"/>
    <cellStyle name="Normal 6 7 17 12" xfId="15694"/>
    <cellStyle name="Normal 6 7 17 2" xfId="15695"/>
    <cellStyle name="Normal 6 7 17 2 10" xfId="15696"/>
    <cellStyle name="Normal 6 7 17 2 2" xfId="15697"/>
    <cellStyle name="Normal 6 7 17 2 3" xfId="15698"/>
    <cellStyle name="Normal 6 7 17 2 4" xfId="15699"/>
    <cellStyle name="Normal 6 7 17 2 5" xfId="15700"/>
    <cellStyle name="Normal 6 7 17 2 6" xfId="15701"/>
    <cellStyle name="Normal 6 7 17 2 7" xfId="15702"/>
    <cellStyle name="Normal 6 7 17 2 8" xfId="15703"/>
    <cellStyle name="Normal 6 7 17 2 9" xfId="15704"/>
    <cellStyle name="Normal 6 7 17 3" xfId="15705"/>
    <cellStyle name="Normal 6 7 17 4" xfId="15706"/>
    <cellStyle name="Normal 6 7 17 5" xfId="15707"/>
    <cellStyle name="Normal 6 7 17 6" xfId="15708"/>
    <cellStyle name="Normal 6 7 17 7" xfId="15709"/>
    <cellStyle name="Normal 6 7 17 8" xfId="15710"/>
    <cellStyle name="Normal 6 7 17 9" xfId="15711"/>
    <cellStyle name="Normal 6 7 18" xfId="15712"/>
    <cellStyle name="Normal 6 7 18 10" xfId="15713"/>
    <cellStyle name="Normal 6 7 18 11" xfId="15714"/>
    <cellStyle name="Normal 6 7 18 12" xfId="15715"/>
    <cellStyle name="Normal 6 7 18 2" xfId="15716"/>
    <cellStyle name="Normal 6 7 18 2 10" xfId="15717"/>
    <cellStyle name="Normal 6 7 18 2 2" xfId="15718"/>
    <cellStyle name="Normal 6 7 18 2 3" xfId="15719"/>
    <cellStyle name="Normal 6 7 18 2 4" xfId="15720"/>
    <cellStyle name="Normal 6 7 18 2 5" xfId="15721"/>
    <cellStyle name="Normal 6 7 18 2 6" xfId="15722"/>
    <cellStyle name="Normal 6 7 18 2 7" xfId="15723"/>
    <cellStyle name="Normal 6 7 18 2 8" xfId="15724"/>
    <cellStyle name="Normal 6 7 18 2 9" xfId="15725"/>
    <cellStyle name="Normal 6 7 18 3" xfId="15726"/>
    <cellStyle name="Normal 6 7 18 4" xfId="15727"/>
    <cellStyle name="Normal 6 7 18 5" xfId="15728"/>
    <cellStyle name="Normal 6 7 18 6" xfId="15729"/>
    <cellStyle name="Normal 6 7 18 7" xfId="15730"/>
    <cellStyle name="Normal 6 7 18 8" xfId="15731"/>
    <cellStyle name="Normal 6 7 18 9" xfId="15732"/>
    <cellStyle name="Normal 6 7 19" xfId="15733"/>
    <cellStyle name="Normal 6 7 19 10" xfId="15734"/>
    <cellStyle name="Normal 6 7 19 11" xfId="15735"/>
    <cellStyle name="Normal 6 7 19 12" xfId="15736"/>
    <cellStyle name="Normal 6 7 19 2" xfId="15737"/>
    <cellStyle name="Normal 6 7 19 2 10" xfId="15738"/>
    <cellStyle name="Normal 6 7 19 2 2" xfId="15739"/>
    <cellStyle name="Normal 6 7 19 2 3" xfId="15740"/>
    <cellStyle name="Normal 6 7 19 2 4" xfId="15741"/>
    <cellStyle name="Normal 6 7 19 2 5" xfId="15742"/>
    <cellStyle name="Normal 6 7 19 2 6" xfId="15743"/>
    <cellStyle name="Normal 6 7 19 2 7" xfId="15744"/>
    <cellStyle name="Normal 6 7 19 2 8" xfId="15745"/>
    <cellStyle name="Normal 6 7 19 2 9" xfId="15746"/>
    <cellStyle name="Normal 6 7 19 3" xfId="15747"/>
    <cellStyle name="Normal 6 7 19 4" xfId="15748"/>
    <cellStyle name="Normal 6 7 19 5" xfId="15749"/>
    <cellStyle name="Normal 6 7 19 6" xfId="15750"/>
    <cellStyle name="Normal 6 7 19 7" xfId="15751"/>
    <cellStyle name="Normal 6 7 19 8" xfId="15752"/>
    <cellStyle name="Normal 6 7 19 9" xfId="15753"/>
    <cellStyle name="Normal 6 7 2" xfId="15754"/>
    <cellStyle name="Normal 6 7 2 10" xfId="15755"/>
    <cellStyle name="Normal 6 7 2 11" xfId="15756"/>
    <cellStyle name="Normal 6 7 2 12" xfId="15757"/>
    <cellStyle name="Normal 6 7 2 13" xfId="15758"/>
    <cellStyle name="Normal 6 7 2 14" xfId="15759"/>
    <cellStyle name="Normal 6 7 2 15" xfId="15760"/>
    <cellStyle name="Normal 6 7 2 16" xfId="15761"/>
    <cellStyle name="Normal 6 7 2 17" xfId="15762"/>
    <cellStyle name="Normal 6 7 2 18" xfId="15763"/>
    <cellStyle name="Normal 6 7 2 19" xfId="15764"/>
    <cellStyle name="Normal 6 7 2 2" xfId="15765"/>
    <cellStyle name="Normal 6 7 2 2 10" xfId="15766"/>
    <cellStyle name="Normal 6 7 2 2 11" xfId="15767"/>
    <cellStyle name="Normal 6 7 2 2 12" xfId="15768"/>
    <cellStyle name="Normal 6 7 2 2 2" xfId="15769"/>
    <cellStyle name="Normal 6 7 2 2 2 10" xfId="15770"/>
    <cellStyle name="Normal 6 7 2 2 2 2" xfId="15771"/>
    <cellStyle name="Normal 6 7 2 2 2 3" xfId="15772"/>
    <cellStyle name="Normal 6 7 2 2 2 4" xfId="15773"/>
    <cellStyle name="Normal 6 7 2 2 2 5" xfId="15774"/>
    <cellStyle name="Normal 6 7 2 2 2 6" xfId="15775"/>
    <cellStyle name="Normal 6 7 2 2 2 7" xfId="15776"/>
    <cellStyle name="Normal 6 7 2 2 2 8" xfId="15777"/>
    <cellStyle name="Normal 6 7 2 2 2 9" xfId="15778"/>
    <cellStyle name="Normal 6 7 2 2 3" xfId="15779"/>
    <cellStyle name="Normal 6 7 2 2 4" xfId="15780"/>
    <cellStyle name="Normal 6 7 2 2 5" xfId="15781"/>
    <cellStyle name="Normal 6 7 2 2 6" xfId="15782"/>
    <cellStyle name="Normal 6 7 2 2 7" xfId="15783"/>
    <cellStyle name="Normal 6 7 2 2 8" xfId="15784"/>
    <cellStyle name="Normal 6 7 2 2 9" xfId="15785"/>
    <cellStyle name="Normal 6 7 2 20" xfId="15786"/>
    <cellStyle name="Normal 6 7 2 21" xfId="15787"/>
    <cellStyle name="Normal 6 7 2 22" xfId="15788"/>
    <cellStyle name="Normal 6 7 2 23" xfId="15789"/>
    <cellStyle name="Normal 6 7 2 24" xfId="15790"/>
    <cellStyle name="Normal 6 7 2 25" xfId="15791"/>
    <cellStyle name="Normal 6 7 2 26" xfId="15792"/>
    <cellStyle name="Normal 6 7 2 27" xfId="15793"/>
    <cellStyle name="Normal 6 7 2 28" xfId="15794"/>
    <cellStyle name="Normal 6 7 2 29" xfId="15795"/>
    <cellStyle name="Normal 6 7 2 3" xfId="15796"/>
    <cellStyle name="Normal 6 7 2 30" xfId="15797"/>
    <cellStyle name="Normal 6 7 2 31" xfId="15798"/>
    <cellStyle name="Normal 6 7 2 32" xfId="15799"/>
    <cellStyle name="Normal 6 7 2 33" xfId="15800"/>
    <cellStyle name="Normal 6 7 2 34" xfId="15801"/>
    <cellStyle name="Normal 6 7 2 35" xfId="15802"/>
    <cellStyle name="Normal 6 7 2 36" xfId="15803"/>
    <cellStyle name="Normal 6 7 2 37" xfId="15804"/>
    <cellStyle name="Normal 6 7 2 38" xfId="15805"/>
    <cellStyle name="Normal 6 7 2 38 10" xfId="15806"/>
    <cellStyle name="Normal 6 7 2 38 2" xfId="15807"/>
    <cellStyle name="Normal 6 7 2 38 3" xfId="15808"/>
    <cellStyle name="Normal 6 7 2 38 4" xfId="15809"/>
    <cellStyle name="Normal 6 7 2 38 5" xfId="15810"/>
    <cellStyle name="Normal 6 7 2 38 6" xfId="15811"/>
    <cellStyle name="Normal 6 7 2 38 7" xfId="15812"/>
    <cellStyle name="Normal 6 7 2 38 8" xfId="15813"/>
    <cellStyle name="Normal 6 7 2 38 9" xfId="15814"/>
    <cellStyle name="Normal 6 7 2 39" xfId="15815"/>
    <cellStyle name="Normal 6 7 2 39 2" xfId="15816"/>
    <cellStyle name="Normal 6 7 2 4" xfId="15817"/>
    <cellStyle name="Normal 6 7 2 40" xfId="15818"/>
    <cellStyle name="Normal 6 7 2 41" xfId="15819"/>
    <cellStyle name="Normal 6 7 2 42" xfId="15820"/>
    <cellStyle name="Normal 6 7 2 43" xfId="15821"/>
    <cellStyle name="Normal 6 7 2 44" xfId="15822"/>
    <cellStyle name="Normal 6 7 2 45" xfId="15823"/>
    <cellStyle name="Normal 6 7 2 46" xfId="15824"/>
    <cellStyle name="Normal 6 7 2 47" xfId="15825"/>
    <cellStyle name="Normal 6 7 2 48" xfId="15826"/>
    <cellStyle name="Normal 6 7 2 5" xfId="15827"/>
    <cellStyle name="Normal 6 7 2 6" xfId="15828"/>
    <cellStyle name="Normal 6 7 2 7" xfId="15829"/>
    <cellStyle name="Normal 6 7 2 8" xfId="15830"/>
    <cellStyle name="Normal 6 7 2 9" xfId="15831"/>
    <cellStyle name="Normal 6 7 20" xfId="15832"/>
    <cellStyle name="Normal 6 7 20 10" xfId="15833"/>
    <cellStyle name="Normal 6 7 20 11" xfId="15834"/>
    <cellStyle name="Normal 6 7 20 12" xfId="15835"/>
    <cellStyle name="Normal 6 7 20 2" xfId="15836"/>
    <cellStyle name="Normal 6 7 20 2 10" xfId="15837"/>
    <cellStyle name="Normal 6 7 20 2 2" xfId="15838"/>
    <cellStyle name="Normal 6 7 20 2 3" xfId="15839"/>
    <cellStyle name="Normal 6 7 20 2 4" xfId="15840"/>
    <cellStyle name="Normal 6 7 20 2 5" xfId="15841"/>
    <cellStyle name="Normal 6 7 20 2 6" xfId="15842"/>
    <cellStyle name="Normal 6 7 20 2 7" xfId="15843"/>
    <cellStyle name="Normal 6 7 20 2 8" xfId="15844"/>
    <cellStyle name="Normal 6 7 20 2 9" xfId="15845"/>
    <cellStyle name="Normal 6 7 20 3" xfId="15846"/>
    <cellStyle name="Normal 6 7 20 4" xfId="15847"/>
    <cellStyle name="Normal 6 7 20 5" xfId="15848"/>
    <cellStyle name="Normal 6 7 20 6" xfId="15849"/>
    <cellStyle name="Normal 6 7 20 7" xfId="15850"/>
    <cellStyle name="Normal 6 7 20 8" xfId="15851"/>
    <cellStyle name="Normal 6 7 20 9" xfId="15852"/>
    <cellStyle name="Normal 6 7 21" xfId="15853"/>
    <cellStyle name="Normal 6 7 22" xfId="15854"/>
    <cellStyle name="Normal 6 7 23" xfId="15855"/>
    <cellStyle name="Normal 6 7 24" xfId="15856"/>
    <cellStyle name="Normal 6 7 25" xfId="15857"/>
    <cellStyle name="Normal 6 7 26" xfId="15858"/>
    <cellStyle name="Normal 6 7 27" xfId="15859"/>
    <cellStyle name="Normal 6 7 28" xfId="15860"/>
    <cellStyle name="Normal 6 7 29" xfId="15861"/>
    <cellStyle name="Normal 6 7 3" xfId="15862"/>
    <cellStyle name="Normal 6 7 3 10" xfId="15863"/>
    <cellStyle name="Normal 6 7 3 11" xfId="15864"/>
    <cellStyle name="Normal 6 7 3 12" xfId="15865"/>
    <cellStyle name="Normal 6 7 3 13" xfId="15866"/>
    <cellStyle name="Normal 6 7 3 14" xfId="15867"/>
    <cellStyle name="Normal 6 7 3 15" xfId="15868"/>
    <cellStyle name="Normal 6 7 3 16" xfId="15869"/>
    <cellStyle name="Normal 6 7 3 17" xfId="15870"/>
    <cellStyle name="Normal 6 7 3 18" xfId="15871"/>
    <cellStyle name="Normal 6 7 3 19" xfId="15872"/>
    <cellStyle name="Normal 6 7 3 2" xfId="15873"/>
    <cellStyle name="Normal 6 7 3 2 10" xfId="15874"/>
    <cellStyle name="Normal 6 7 3 2 11" xfId="15875"/>
    <cellStyle name="Normal 6 7 3 2 12" xfId="15876"/>
    <cellStyle name="Normal 6 7 3 2 2" xfId="15877"/>
    <cellStyle name="Normal 6 7 3 2 2 10" xfId="15878"/>
    <cellStyle name="Normal 6 7 3 2 2 2" xfId="15879"/>
    <cellStyle name="Normal 6 7 3 2 2 3" xfId="15880"/>
    <cellStyle name="Normal 6 7 3 2 2 4" xfId="15881"/>
    <cellStyle name="Normal 6 7 3 2 2 5" xfId="15882"/>
    <cellStyle name="Normal 6 7 3 2 2 6" xfId="15883"/>
    <cellStyle name="Normal 6 7 3 2 2 7" xfId="15884"/>
    <cellStyle name="Normal 6 7 3 2 2 8" xfId="15885"/>
    <cellStyle name="Normal 6 7 3 2 2 9" xfId="15886"/>
    <cellStyle name="Normal 6 7 3 2 3" xfId="15887"/>
    <cellStyle name="Normal 6 7 3 2 4" xfId="15888"/>
    <cellStyle name="Normal 6 7 3 2 5" xfId="15889"/>
    <cellStyle name="Normal 6 7 3 2 6" xfId="15890"/>
    <cellStyle name="Normal 6 7 3 2 7" xfId="15891"/>
    <cellStyle name="Normal 6 7 3 2 8" xfId="15892"/>
    <cellStyle name="Normal 6 7 3 2 9" xfId="15893"/>
    <cellStyle name="Normal 6 7 3 20" xfId="15894"/>
    <cellStyle name="Normal 6 7 3 21" xfId="15895"/>
    <cellStyle name="Normal 6 7 3 22" xfId="15896"/>
    <cellStyle name="Normal 6 7 3 23" xfId="15897"/>
    <cellStyle name="Normal 6 7 3 24" xfId="15898"/>
    <cellStyle name="Normal 6 7 3 25" xfId="15899"/>
    <cellStyle name="Normal 6 7 3 26" xfId="15900"/>
    <cellStyle name="Normal 6 7 3 27" xfId="15901"/>
    <cellStyle name="Normal 6 7 3 28" xfId="15902"/>
    <cellStyle name="Normal 6 7 3 29" xfId="15903"/>
    <cellStyle name="Normal 6 7 3 3" xfId="15904"/>
    <cellStyle name="Normal 6 7 3 30" xfId="15905"/>
    <cellStyle name="Normal 6 7 3 31" xfId="15906"/>
    <cellStyle name="Normal 6 7 3 32" xfId="15907"/>
    <cellStyle name="Normal 6 7 3 33" xfId="15908"/>
    <cellStyle name="Normal 6 7 3 34" xfId="15909"/>
    <cellStyle name="Normal 6 7 3 35" xfId="15910"/>
    <cellStyle name="Normal 6 7 3 36" xfId="15911"/>
    <cellStyle name="Normal 6 7 3 37" xfId="15912"/>
    <cellStyle name="Normal 6 7 3 38" xfId="15913"/>
    <cellStyle name="Normal 6 7 3 38 10" xfId="15914"/>
    <cellStyle name="Normal 6 7 3 38 2" xfId="15915"/>
    <cellStyle name="Normal 6 7 3 38 3" xfId="15916"/>
    <cellStyle name="Normal 6 7 3 38 4" xfId="15917"/>
    <cellStyle name="Normal 6 7 3 38 5" xfId="15918"/>
    <cellStyle name="Normal 6 7 3 38 6" xfId="15919"/>
    <cellStyle name="Normal 6 7 3 38 7" xfId="15920"/>
    <cellStyle name="Normal 6 7 3 38 8" xfId="15921"/>
    <cellStyle name="Normal 6 7 3 38 9" xfId="15922"/>
    <cellStyle name="Normal 6 7 3 39" xfId="15923"/>
    <cellStyle name="Normal 6 7 3 39 2" xfId="15924"/>
    <cellStyle name="Normal 6 7 3 4" xfId="15925"/>
    <cellStyle name="Normal 6 7 3 40" xfId="15926"/>
    <cellStyle name="Normal 6 7 3 41" xfId="15927"/>
    <cellStyle name="Normal 6 7 3 42" xfId="15928"/>
    <cellStyle name="Normal 6 7 3 43" xfId="15929"/>
    <cellStyle name="Normal 6 7 3 44" xfId="15930"/>
    <cellStyle name="Normal 6 7 3 45" xfId="15931"/>
    <cellStyle name="Normal 6 7 3 46" xfId="15932"/>
    <cellStyle name="Normal 6 7 3 47" xfId="15933"/>
    <cellStyle name="Normal 6 7 3 48" xfId="15934"/>
    <cellStyle name="Normal 6 7 3 5" xfId="15935"/>
    <cellStyle name="Normal 6 7 3 6" xfId="15936"/>
    <cellStyle name="Normal 6 7 3 7" xfId="15937"/>
    <cellStyle name="Normal 6 7 3 8" xfId="15938"/>
    <cellStyle name="Normal 6 7 3 9" xfId="15939"/>
    <cellStyle name="Normal 6 7 30" xfId="15940"/>
    <cellStyle name="Normal 6 7 31" xfId="15941"/>
    <cellStyle name="Normal 6 7 32" xfId="15942"/>
    <cellStyle name="Normal 6 7 33" xfId="15943"/>
    <cellStyle name="Normal 6 7 34" xfId="15944"/>
    <cellStyle name="Normal 6 7 35" xfId="15945"/>
    <cellStyle name="Normal 6 7 36" xfId="15946"/>
    <cellStyle name="Normal 6 7 37" xfId="15947"/>
    <cellStyle name="Normal 6 7 38" xfId="15948"/>
    <cellStyle name="Normal 6 7 39" xfId="15949"/>
    <cellStyle name="Normal 6 7 4" xfId="15950"/>
    <cellStyle name="Normal 6 7 40" xfId="15951"/>
    <cellStyle name="Normal 6 7 41" xfId="15952"/>
    <cellStyle name="Normal 6 7 42" xfId="15953"/>
    <cellStyle name="Normal 6 7 43" xfId="15954"/>
    <cellStyle name="Normal 6 7 44" xfId="15955"/>
    <cellStyle name="Normal 6 7 45" xfId="15956"/>
    <cellStyle name="Normal 6 7 46" xfId="15957"/>
    <cellStyle name="Normal 6 7 47" xfId="15958"/>
    <cellStyle name="Normal 6 7 48" xfId="15959"/>
    <cellStyle name="Normal 6 7 48 10" xfId="15960"/>
    <cellStyle name="Normal 6 7 48 2" xfId="15961"/>
    <cellStyle name="Normal 6 7 48 3" xfId="15962"/>
    <cellStyle name="Normal 6 7 48 4" xfId="15963"/>
    <cellStyle name="Normal 6 7 48 5" xfId="15964"/>
    <cellStyle name="Normal 6 7 48 6" xfId="15965"/>
    <cellStyle name="Normal 6 7 48 7" xfId="15966"/>
    <cellStyle name="Normal 6 7 48 8" xfId="15967"/>
    <cellStyle name="Normal 6 7 48 9" xfId="15968"/>
    <cellStyle name="Normal 6 7 49" xfId="15969"/>
    <cellStyle name="Normal 6 7 49 2" xfId="15970"/>
    <cellStyle name="Normal 6 7 5" xfId="15971"/>
    <cellStyle name="Normal 6 7 50" xfId="15972"/>
    <cellStyle name="Normal 6 7 51" xfId="15973"/>
    <cellStyle name="Normal 6 7 52" xfId="15974"/>
    <cellStyle name="Normal 6 7 53" xfId="15975"/>
    <cellStyle name="Normal 6 7 54" xfId="15976"/>
    <cellStyle name="Normal 6 7 55" xfId="15977"/>
    <cellStyle name="Normal 6 7 56" xfId="15978"/>
    <cellStyle name="Normal 6 7 57" xfId="15979"/>
    <cellStyle name="Normal 6 7 58" xfId="15980"/>
    <cellStyle name="Normal 6 7 6" xfId="15981"/>
    <cellStyle name="Normal 6 7 7" xfId="15982"/>
    <cellStyle name="Normal 6 7 8" xfId="15983"/>
    <cellStyle name="Normal 6 7 9" xfId="15984"/>
    <cellStyle name="Normal 6 8" xfId="15985"/>
    <cellStyle name="Normal 6 8 10" xfId="15986"/>
    <cellStyle name="Normal 6 8 11" xfId="15987"/>
    <cellStyle name="Normal 6 8 12" xfId="15988"/>
    <cellStyle name="Normal 6 8 13" xfId="15989"/>
    <cellStyle name="Normal 6 8 13 10" xfId="15990"/>
    <cellStyle name="Normal 6 8 13 11" xfId="15991"/>
    <cellStyle name="Normal 6 8 13 12" xfId="15992"/>
    <cellStyle name="Normal 6 8 13 2" xfId="15993"/>
    <cellStyle name="Normal 6 8 13 2 10" xfId="15994"/>
    <cellStyle name="Normal 6 8 13 2 2" xfId="15995"/>
    <cellStyle name="Normal 6 8 13 2 3" xfId="15996"/>
    <cellStyle name="Normal 6 8 13 2 4" xfId="15997"/>
    <cellStyle name="Normal 6 8 13 2 5" xfId="15998"/>
    <cellStyle name="Normal 6 8 13 2 6" xfId="15999"/>
    <cellStyle name="Normal 6 8 13 2 7" xfId="16000"/>
    <cellStyle name="Normal 6 8 13 2 8" xfId="16001"/>
    <cellStyle name="Normal 6 8 13 2 9" xfId="16002"/>
    <cellStyle name="Normal 6 8 13 3" xfId="16003"/>
    <cellStyle name="Normal 6 8 13 4" xfId="16004"/>
    <cellStyle name="Normal 6 8 13 5" xfId="16005"/>
    <cellStyle name="Normal 6 8 13 6" xfId="16006"/>
    <cellStyle name="Normal 6 8 13 7" xfId="16007"/>
    <cellStyle name="Normal 6 8 13 8" xfId="16008"/>
    <cellStyle name="Normal 6 8 13 9" xfId="16009"/>
    <cellStyle name="Normal 6 8 14" xfId="16010"/>
    <cellStyle name="Normal 6 8 14 10" xfId="16011"/>
    <cellStyle name="Normal 6 8 14 11" xfId="16012"/>
    <cellStyle name="Normal 6 8 14 12" xfId="16013"/>
    <cellStyle name="Normal 6 8 14 2" xfId="16014"/>
    <cellStyle name="Normal 6 8 14 2 10" xfId="16015"/>
    <cellStyle name="Normal 6 8 14 2 2" xfId="16016"/>
    <cellStyle name="Normal 6 8 14 2 3" xfId="16017"/>
    <cellStyle name="Normal 6 8 14 2 4" xfId="16018"/>
    <cellStyle name="Normal 6 8 14 2 5" xfId="16019"/>
    <cellStyle name="Normal 6 8 14 2 6" xfId="16020"/>
    <cellStyle name="Normal 6 8 14 2 7" xfId="16021"/>
    <cellStyle name="Normal 6 8 14 2 8" xfId="16022"/>
    <cellStyle name="Normal 6 8 14 2 9" xfId="16023"/>
    <cellStyle name="Normal 6 8 14 3" xfId="16024"/>
    <cellStyle name="Normal 6 8 14 4" xfId="16025"/>
    <cellStyle name="Normal 6 8 14 5" xfId="16026"/>
    <cellStyle name="Normal 6 8 14 6" xfId="16027"/>
    <cellStyle name="Normal 6 8 14 7" xfId="16028"/>
    <cellStyle name="Normal 6 8 14 8" xfId="16029"/>
    <cellStyle name="Normal 6 8 14 9" xfId="16030"/>
    <cellStyle name="Normal 6 8 15" xfId="16031"/>
    <cellStyle name="Normal 6 8 15 10" xfId="16032"/>
    <cellStyle name="Normal 6 8 15 11" xfId="16033"/>
    <cellStyle name="Normal 6 8 15 12" xfId="16034"/>
    <cellStyle name="Normal 6 8 15 2" xfId="16035"/>
    <cellStyle name="Normal 6 8 15 2 10" xfId="16036"/>
    <cellStyle name="Normal 6 8 15 2 2" xfId="16037"/>
    <cellStyle name="Normal 6 8 15 2 3" xfId="16038"/>
    <cellStyle name="Normal 6 8 15 2 4" xfId="16039"/>
    <cellStyle name="Normal 6 8 15 2 5" xfId="16040"/>
    <cellStyle name="Normal 6 8 15 2 6" xfId="16041"/>
    <cellStyle name="Normal 6 8 15 2 7" xfId="16042"/>
    <cellStyle name="Normal 6 8 15 2 8" xfId="16043"/>
    <cellStyle name="Normal 6 8 15 2 9" xfId="16044"/>
    <cellStyle name="Normal 6 8 15 3" xfId="16045"/>
    <cellStyle name="Normal 6 8 15 4" xfId="16046"/>
    <cellStyle name="Normal 6 8 15 5" xfId="16047"/>
    <cellStyle name="Normal 6 8 15 6" xfId="16048"/>
    <cellStyle name="Normal 6 8 15 7" xfId="16049"/>
    <cellStyle name="Normal 6 8 15 8" xfId="16050"/>
    <cellStyle name="Normal 6 8 15 9" xfId="16051"/>
    <cellStyle name="Normal 6 8 16" xfId="16052"/>
    <cellStyle name="Normal 6 8 16 10" xfId="16053"/>
    <cellStyle name="Normal 6 8 16 11" xfId="16054"/>
    <cellStyle name="Normal 6 8 16 12" xfId="16055"/>
    <cellStyle name="Normal 6 8 16 2" xfId="16056"/>
    <cellStyle name="Normal 6 8 16 2 10" xfId="16057"/>
    <cellStyle name="Normal 6 8 16 2 2" xfId="16058"/>
    <cellStyle name="Normal 6 8 16 2 3" xfId="16059"/>
    <cellStyle name="Normal 6 8 16 2 4" xfId="16060"/>
    <cellStyle name="Normal 6 8 16 2 5" xfId="16061"/>
    <cellStyle name="Normal 6 8 16 2 6" xfId="16062"/>
    <cellStyle name="Normal 6 8 16 2 7" xfId="16063"/>
    <cellStyle name="Normal 6 8 16 2 8" xfId="16064"/>
    <cellStyle name="Normal 6 8 16 2 9" xfId="16065"/>
    <cellStyle name="Normal 6 8 16 3" xfId="16066"/>
    <cellStyle name="Normal 6 8 16 4" xfId="16067"/>
    <cellStyle name="Normal 6 8 16 5" xfId="16068"/>
    <cellStyle name="Normal 6 8 16 6" xfId="16069"/>
    <cellStyle name="Normal 6 8 16 7" xfId="16070"/>
    <cellStyle name="Normal 6 8 16 8" xfId="16071"/>
    <cellStyle name="Normal 6 8 16 9" xfId="16072"/>
    <cellStyle name="Normal 6 8 17" xfId="16073"/>
    <cellStyle name="Normal 6 8 17 10" xfId="16074"/>
    <cellStyle name="Normal 6 8 17 11" xfId="16075"/>
    <cellStyle name="Normal 6 8 17 12" xfId="16076"/>
    <cellStyle name="Normal 6 8 17 2" xfId="16077"/>
    <cellStyle name="Normal 6 8 17 2 10" xfId="16078"/>
    <cellStyle name="Normal 6 8 17 2 2" xfId="16079"/>
    <cellStyle name="Normal 6 8 17 2 3" xfId="16080"/>
    <cellStyle name="Normal 6 8 17 2 4" xfId="16081"/>
    <cellStyle name="Normal 6 8 17 2 5" xfId="16082"/>
    <cellStyle name="Normal 6 8 17 2 6" xfId="16083"/>
    <cellStyle name="Normal 6 8 17 2 7" xfId="16084"/>
    <cellStyle name="Normal 6 8 17 2 8" xfId="16085"/>
    <cellStyle name="Normal 6 8 17 2 9" xfId="16086"/>
    <cellStyle name="Normal 6 8 17 3" xfId="16087"/>
    <cellStyle name="Normal 6 8 17 4" xfId="16088"/>
    <cellStyle name="Normal 6 8 17 5" xfId="16089"/>
    <cellStyle name="Normal 6 8 17 6" xfId="16090"/>
    <cellStyle name="Normal 6 8 17 7" xfId="16091"/>
    <cellStyle name="Normal 6 8 17 8" xfId="16092"/>
    <cellStyle name="Normal 6 8 17 9" xfId="16093"/>
    <cellStyle name="Normal 6 8 18" xfId="16094"/>
    <cellStyle name="Normal 6 8 18 10" xfId="16095"/>
    <cellStyle name="Normal 6 8 18 11" xfId="16096"/>
    <cellStyle name="Normal 6 8 18 12" xfId="16097"/>
    <cellStyle name="Normal 6 8 18 2" xfId="16098"/>
    <cellStyle name="Normal 6 8 18 2 10" xfId="16099"/>
    <cellStyle name="Normal 6 8 18 2 2" xfId="16100"/>
    <cellStyle name="Normal 6 8 18 2 3" xfId="16101"/>
    <cellStyle name="Normal 6 8 18 2 4" xfId="16102"/>
    <cellStyle name="Normal 6 8 18 2 5" xfId="16103"/>
    <cellStyle name="Normal 6 8 18 2 6" xfId="16104"/>
    <cellStyle name="Normal 6 8 18 2 7" xfId="16105"/>
    <cellStyle name="Normal 6 8 18 2 8" xfId="16106"/>
    <cellStyle name="Normal 6 8 18 2 9" xfId="16107"/>
    <cellStyle name="Normal 6 8 18 3" xfId="16108"/>
    <cellStyle name="Normal 6 8 18 4" xfId="16109"/>
    <cellStyle name="Normal 6 8 18 5" xfId="16110"/>
    <cellStyle name="Normal 6 8 18 6" xfId="16111"/>
    <cellStyle name="Normal 6 8 18 7" xfId="16112"/>
    <cellStyle name="Normal 6 8 18 8" xfId="16113"/>
    <cellStyle name="Normal 6 8 18 9" xfId="16114"/>
    <cellStyle name="Normal 6 8 19" xfId="16115"/>
    <cellStyle name="Normal 6 8 19 10" xfId="16116"/>
    <cellStyle name="Normal 6 8 19 11" xfId="16117"/>
    <cellStyle name="Normal 6 8 19 12" xfId="16118"/>
    <cellStyle name="Normal 6 8 19 2" xfId="16119"/>
    <cellStyle name="Normal 6 8 19 2 10" xfId="16120"/>
    <cellStyle name="Normal 6 8 19 2 2" xfId="16121"/>
    <cellStyle name="Normal 6 8 19 2 3" xfId="16122"/>
    <cellStyle name="Normal 6 8 19 2 4" xfId="16123"/>
    <cellStyle name="Normal 6 8 19 2 5" xfId="16124"/>
    <cellStyle name="Normal 6 8 19 2 6" xfId="16125"/>
    <cellStyle name="Normal 6 8 19 2 7" xfId="16126"/>
    <cellStyle name="Normal 6 8 19 2 8" xfId="16127"/>
    <cellStyle name="Normal 6 8 19 2 9" xfId="16128"/>
    <cellStyle name="Normal 6 8 19 3" xfId="16129"/>
    <cellStyle name="Normal 6 8 19 4" xfId="16130"/>
    <cellStyle name="Normal 6 8 19 5" xfId="16131"/>
    <cellStyle name="Normal 6 8 19 6" xfId="16132"/>
    <cellStyle name="Normal 6 8 19 7" xfId="16133"/>
    <cellStyle name="Normal 6 8 19 8" xfId="16134"/>
    <cellStyle name="Normal 6 8 19 9" xfId="16135"/>
    <cellStyle name="Normal 6 8 2" xfId="16136"/>
    <cellStyle name="Normal 6 8 2 10" xfId="16137"/>
    <cellStyle name="Normal 6 8 2 11" xfId="16138"/>
    <cellStyle name="Normal 6 8 2 12" xfId="16139"/>
    <cellStyle name="Normal 6 8 2 13" xfId="16140"/>
    <cellStyle name="Normal 6 8 2 14" xfId="16141"/>
    <cellStyle name="Normal 6 8 2 15" xfId="16142"/>
    <cellStyle name="Normal 6 8 2 16" xfId="16143"/>
    <cellStyle name="Normal 6 8 2 17" xfId="16144"/>
    <cellStyle name="Normal 6 8 2 18" xfId="16145"/>
    <cellStyle name="Normal 6 8 2 19" xfId="16146"/>
    <cellStyle name="Normal 6 8 2 2" xfId="16147"/>
    <cellStyle name="Normal 6 8 2 2 10" xfId="16148"/>
    <cellStyle name="Normal 6 8 2 2 11" xfId="16149"/>
    <cellStyle name="Normal 6 8 2 2 12" xfId="16150"/>
    <cellStyle name="Normal 6 8 2 2 2" xfId="16151"/>
    <cellStyle name="Normal 6 8 2 2 2 10" xfId="16152"/>
    <cellStyle name="Normal 6 8 2 2 2 2" xfId="16153"/>
    <cellStyle name="Normal 6 8 2 2 2 3" xfId="16154"/>
    <cellStyle name="Normal 6 8 2 2 2 4" xfId="16155"/>
    <cellStyle name="Normal 6 8 2 2 2 5" xfId="16156"/>
    <cellStyle name="Normal 6 8 2 2 2 6" xfId="16157"/>
    <cellStyle name="Normal 6 8 2 2 2 7" xfId="16158"/>
    <cellStyle name="Normal 6 8 2 2 2 8" xfId="16159"/>
    <cellStyle name="Normal 6 8 2 2 2 9" xfId="16160"/>
    <cellStyle name="Normal 6 8 2 2 3" xfId="16161"/>
    <cellStyle name="Normal 6 8 2 2 4" xfId="16162"/>
    <cellStyle name="Normal 6 8 2 2 5" xfId="16163"/>
    <cellStyle name="Normal 6 8 2 2 6" xfId="16164"/>
    <cellStyle name="Normal 6 8 2 2 7" xfId="16165"/>
    <cellStyle name="Normal 6 8 2 2 8" xfId="16166"/>
    <cellStyle name="Normal 6 8 2 2 9" xfId="16167"/>
    <cellStyle name="Normal 6 8 2 20" xfId="16168"/>
    <cellStyle name="Normal 6 8 2 21" xfId="16169"/>
    <cellStyle name="Normal 6 8 2 22" xfId="16170"/>
    <cellStyle name="Normal 6 8 2 23" xfId="16171"/>
    <cellStyle name="Normal 6 8 2 24" xfId="16172"/>
    <cellStyle name="Normal 6 8 2 25" xfId="16173"/>
    <cellStyle name="Normal 6 8 2 26" xfId="16174"/>
    <cellStyle name="Normal 6 8 2 27" xfId="16175"/>
    <cellStyle name="Normal 6 8 2 28" xfId="16176"/>
    <cellStyle name="Normal 6 8 2 29" xfId="16177"/>
    <cellStyle name="Normal 6 8 2 3" xfId="16178"/>
    <cellStyle name="Normal 6 8 2 30" xfId="16179"/>
    <cellStyle name="Normal 6 8 2 31" xfId="16180"/>
    <cellStyle name="Normal 6 8 2 32" xfId="16181"/>
    <cellStyle name="Normal 6 8 2 33" xfId="16182"/>
    <cellStyle name="Normal 6 8 2 34" xfId="16183"/>
    <cellStyle name="Normal 6 8 2 35" xfId="16184"/>
    <cellStyle name="Normal 6 8 2 36" xfId="16185"/>
    <cellStyle name="Normal 6 8 2 37" xfId="16186"/>
    <cellStyle name="Normal 6 8 2 38" xfId="16187"/>
    <cellStyle name="Normal 6 8 2 38 10" xfId="16188"/>
    <cellStyle name="Normal 6 8 2 38 2" xfId="16189"/>
    <cellStyle name="Normal 6 8 2 38 3" xfId="16190"/>
    <cellStyle name="Normal 6 8 2 38 4" xfId="16191"/>
    <cellStyle name="Normal 6 8 2 38 5" xfId="16192"/>
    <cellStyle name="Normal 6 8 2 38 6" xfId="16193"/>
    <cellStyle name="Normal 6 8 2 38 7" xfId="16194"/>
    <cellStyle name="Normal 6 8 2 38 8" xfId="16195"/>
    <cellStyle name="Normal 6 8 2 38 9" xfId="16196"/>
    <cellStyle name="Normal 6 8 2 39" xfId="16197"/>
    <cellStyle name="Normal 6 8 2 39 2" xfId="16198"/>
    <cellStyle name="Normal 6 8 2 4" xfId="16199"/>
    <cellStyle name="Normal 6 8 2 40" xfId="16200"/>
    <cellStyle name="Normal 6 8 2 41" xfId="16201"/>
    <cellStyle name="Normal 6 8 2 42" xfId="16202"/>
    <cellStyle name="Normal 6 8 2 43" xfId="16203"/>
    <cellStyle name="Normal 6 8 2 44" xfId="16204"/>
    <cellStyle name="Normal 6 8 2 45" xfId="16205"/>
    <cellStyle name="Normal 6 8 2 46" xfId="16206"/>
    <cellStyle name="Normal 6 8 2 47" xfId="16207"/>
    <cellStyle name="Normal 6 8 2 48" xfId="16208"/>
    <cellStyle name="Normal 6 8 2 5" xfId="16209"/>
    <cellStyle name="Normal 6 8 2 6" xfId="16210"/>
    <cellStyle name="Normal 6 8 2 7" xfId="16211"/>
    <cellStyle name="Normal 6 8 2 8" xfId="16212"/>
    <cellStyle name="Normal 6 8 2 9" xfId="16213"/>
    <cellStyle name="Normal 6 8 20" xfId="16214"/>
    <cellStyle name="Normal 6 8 20 10" xfId="16215"/>
    <cellStyle name="Normal 6 8 20 11" xfId="16216"/>
    <cellStyle name="Normal 6 8 20 12" xfId="16217"/>
    <cellStyle name="Normal 6 8 20 2" xfId="16218"/>
    <cellStyle name="Normal 6 8 20 2 10" xfId="16219"/>
    <cellStyle name="Normal 6 8 20 2 2" xfId="16220"/>
    <cellStyle name="Normal 6 8 20 2 3" xfId="16221"/>
    <cellStyle name="Normal 6 8 20 2 4" xfId="16222"/>
    <cellStyle name="Normal 6 8 20 2 5" xfId="16223"/>
    <cellStyle name="Normal 6 8 20 2 6" xfId="16224"/>
    <cellStyle name="Normal 6 8 20 2 7" xfId="16225"/>
    <cellStyle name="Normal 6 8 20 2 8" xfId="16226"/>
    <cellStyle name="Normal 6 8 20 2 9" xfId="16227"/>
    <cellStyle name="Normal 6 8 20 3" xfId="16228"/>
    <cellStyle name="Normal 6 8 20 4" xfId="16229"/>
    <cellStyle name="Normal 6 8 20 5" xfId="16230"/>
    <cellStyle name="Normal 6 8 20 6" xfId="16231"/>
    <cellStyle name="Normal 6 8 20 7" xfId="16232"/>
    <cellStyle name="Normal 6 8 20 8" xfId="16233"/>
    <cellStyle name="Normal 6 8 20 9" xfId="16234"/>
    <cellStyle name="Normal 6 8 21" xfId="16235"/>
    <cellStyle name="Normal 6 8 22" xfId="16236"/>
    <cellStyle name="Normal 6 8 23" xfId="16237"/>
    <cellStyle name="Normal 6 8 24" xfId="16238"/>
    <cellStyle name="Normal 6 8 25" xfId="16239"/>
    <cellStyle name="Normal 6 8 26" xfId="16240"/>
    <cellStyle name="Normal 6 8 27" xfId="16241"/>
    <cellStyle name="Normal 6 8 28" xfId="16242"/>
    <cellStyle name="Normal 6 8 29" xfId="16243"/>
    <cellStyle name="Normal 6 8 3" xfId="16244"/>
    <cellStyle name="Normal 6 8 3 10" xfId="16245"/>
    <cellStyle name="Normal 6 8 3 11" xfId="16246"/>
    <cellStyle name="Normal 6 8 3 12" xfId="16247"/>
    <cellStyle name="Normal 6 8 3 13" xfId="16248"/>
    <cellStyle name="Normal 6 8 3 14" xfId="16249"/>
    <cellStyle name="Normal 6 8 3 15" xfId="16250"/>
    <cellStyle name="Normal 6 8 3 16" xfId="16251"/>
    <cellStyle name="Normal 6 8 3 17" xfId="16252"/>
    <cellStyle name="Normal 6 8 3 18" xfId="16253"/>
    <cellStyle name="Normal 6 8 3 19" xfId="16254"/>
    <cellStyle name="Normal 6 8 3 2" xfId="16255"/>
    <cellStyle name="Normal 6 8 3 2 10" xfId="16256"/>
    <cellStyle name="Normal 6 8 3 2 11" xfId="16257"/>
    <cellStyle name="Normal 6 8 3 2 12" xfId="16258"/>
    <cellStyle name="Normal 6 8 3 2 2" xfId="16259"/>
    <cellStyle name="Normal 6 8 3 2 2 10" xfId="16260"/>
    <cellStyle name="Normal 6 8 3 2 2 2" xfId="16261"/>
    <cellStyle name="Normal 6 8 3 2 2 3" xfId="16262"/>
    <cellStyle name="Normal 6 8 3 2 2 4" xfId="16263"/>
    <cellStyle name="Normal 6 8 3 2 2 5" xfId="16264"/>
    <cellStyle name="Normal 6 8 3 2 2 6" xfId="16265"/>
    <cellStyle name="Normal 6 8 3 2 2 7" xfId="16266"/>
    <cellStyle name="Normal 6 8 3 2 2 8" xfId="16267"/>
    <cellStyle name="Normal 6 8 3 2 2 9" xfId="16268"/>
    <cellStyle name="Normal 6 8 3 2 3" xfId="16269"/>
    <cellStyle name="Normal 6 8 3 2 4" xfId="16270"/>
    <cellStyle name="Normal 6 8 3 2 5" xfId="16271"/>
    <cellStyle name="Normal 6 8 3 2 6" xfId="16272"/>
    <cellStyle name="Normal 6 8 3 2 7" xfId="16273"/>
    <cellStyle name="Normal 6 8 3 2 8" xfId="16274"/>
    <cellStyle name="Normal 6 8 3 2 9" xfId="16275"/>
    <cellStyle name="Normal 6 8 3 20" xfId="16276"/>
    <cellStyle name="Normal 6 8 3 21" xfId="16277"/>
    <cellStyle name="Normal 6 8 3 22" xfId="16278"/>
    <cellStyle name="Normal 6 8 3 23" xfId="16279"/>
    <cellStyle name="Normal 6 8 3 24" xfId="16280"/>
    <cellStyle name="Normal 6 8 3 25" xfId="16281"/>
    <cellStyle name="Normal 6 8 3 26" xfId="16282"/>
    <cellStyle name="Normal 6 8 3 27" xfId="16283"/>
    <cellStyle name="Normal 6 8 3 28" xfId="16284"/>
    <cellStyle name="Normal 6 8 3 29" xfId="16285"/>
    <cellStyle name="Normal 6 8 3 3" xfId="16286"/>
    <cellStyle name="Normal 6 8 3 30" xfId="16287"/>
    <cellStyle name="Normal 6 8 3 31" xfId="16288"/>
    <cellStyle name="Normal 6 8 3 32" xfId="16289"/>
    <cellStyle name="Normal 6 8 3 33" xfId="16290"/>
    <cellStyle name="Normal 6 8 3 34" xfId="16291"/>
    <cellStyle name="Normal 6 8 3 35" xfId="16292"/>
    <cellStyle name="Normal 6 8 3 36" xfId="16293"/>
    <cellStyle name="Normal 6 8 3 37" xfId="16294"/>
    <cellStyle name="Normal 6 8 3 38" xfId="16295"/>
    <cellStyle name="Normal 6 8 3 38 10" xfId="16296"/>
    <cellStyle name="Normal 6 8 3 38 2" xfId="16297"/>
    <cellStyle name="Normal 6 8 3 38 3" xfId="16298"/>
    <cellStyle name="Normal 6 8 3 38 4" xfId="16299"/>
    <cellStyle name="Normal 6 8 3 38 5" xfId="16300"/>
    <cellStyle name="Normal 6 8 3 38 6" xfId="16301"/>
    <cellStyle name="Normal 6 8 3 38 7" xfId="16302"/>
    <cellStyle name="Normal 6 8 3 38 8" xfId="16303"/>
    <cellStyle name="Normal 6 8 3 38 9" xfId="16304"/>
    <cellStyle name="Normal 6 8 3 39" xfId="16305"/>
    <cellStyle name="Normal 6 8 3 39 2" xfId="16306"/>
    <cellStyle name="Normal 6 8 3 4" xfId="16307"/>
    <cellStyle name="Normal 6 8 3 40" xfId="16308"/>
    <cellStyle name="Normal 6 8 3 41" xfId="16309"/>
    <cellStyle name="Normal 6 8 3 42" xfId="16310"/>
    <cellStyle name="Normal 6 8 3 43" xfId="16311"/>
    <cellStyle name="Normal 6 8 3 44" xfId="16312"/>
    <cellStyle name="Normal 6 8 3 45" xfId="16313"/>
    <cellStyle name="Normal 6 8 3 46" xfId="16314"/>
    <cellStyle name="Normal 6 8 3 47" xfId="16315"/>
    <cellStyle name="Normal 6 8 3 48" xfId="16316"/>
    <cellStyle name="Normal 6 8 3 5" xfId="16317"/>
    <cellStyle name="Normal 6 8 3 6" xfId="16318"/>
    <cellStyle name="Normal 6 8 3 7" xfId="16319"/>
    <cellStyle name="Normal 6 8 3 8" xfId="16320"/>
    <cellStyle name="Normal 6 8 3 9" xfId="16321"/>
    <cellStyle name="Normal 6 8 30" xfId="16322"/>
    <cellStyle name="Normal 6 8 31" xfId="16323"/>
    <cellStyle name="Normal 6 8 32" xfId="16324"/>
    <cellStyle name="Normal 6 8 33" xfId="16325"/>
    <cellStyle name="Normal 6 8 34" xfId="16326"/>
    <cellStyle name="Normal 6 8 35" xfId="16327"/>
    <cellStyle name="Normal 6 8 36" xfId="16328"/>
    <cellStyle name="Normal 6 8 37" xfId="16329"/>
    <cellStyle name="Normal 6 8 38" xfId="16330"/>
    <cellStyle name="Normal 6 8 39" xfId="16331"/>
    <cellStyle name="Normal 6 8 4" xfId="16332"/>
    <cellStyle name="Normal 6 8 40" xfId="16333"/>
    <cellStyle name="Normal 6 8 41" xfId="16334"/>
    <cellStyle name="Normal 6 8 42" xfId="16335"/>
    <cellStyle name="Normal 6 8 43" xfId="16336"/>
    <cellStyle name="Normal 6 8 44" xfId="16337"/>
    <cellStyle name="Normal 6 8 45" xfId="16338"/>
    <cellStyle name="Normal 6 8 46" xfId="16339"/>
    <cellStyle name="Normal 6 8 47" xfId="16340"/>
    <cellStyle name="Normal 6 8 48" xfId="16341"/>
    <cellStyle name="Normal 6 8 48 10" xfId="16342"/>
    <cellStyle name="Normal 6 8 48 2" xfId="16343"/>
    <cellStyle name="Normal 6 8 48 3" xfId="16344"/>
    <cellStyle name="Normal 6 8 48 4" xfId="16345"/>
    <cellStyle name="Normal 6 8 48 5" xfId="16346"/>
    <cellStyle name="Normal 6 8 48 6" xfId="16347"/>
    <cellStyle name="Normal 6 8 48 7" xfId="16348"/>
    <cellStyle name="Normal 6 8 48 8" xfId="16349"/>
    <cellStyle name="Normal 6 8 48 9" xfId="16350"/>
    <cellStyle name="Normal 6 8 49" xfId="16351"/>
    <cellStyle name="Normal 6 8 49 2" xfId="16352"/>
    <cellStyle name="Normal 6 8 5" xfId="16353"/>
    <cellStyle name="Normal 6 8 50" xfId="16354"/>
    <cellStyle name="Normal 6 8 51" xfId="16355"/>
    <cellStyle name="Normal 6 8 52" xfId="16356"/>
    <cellStyle name="Normal 6 8 53" xfId="16357"/>
    <cellStyle name="Normal 6 8 54" xfId="16358"/>
    <cellStyle name="Normal 6 8 55" xfId="16359"/>
    <cellStyle name="Normal 6 8 56" xfId="16360"/>
    <cellStyle name="Normal 6 8 57" xfId="16361"/>
    <cellStyle name="Normal 6 8 58" xfId="16362"/>
    <cellStyle name="Normal 6 8 6" xfId="16363"/>
    <cellStyle name="Normal 6 8 7" xfId="16364"/>
    <cellStyle name="Normal 6 8 8" xfId="16365"/>
    <cellStyle name="Normal 6 8 9" xfId="16366"/>
    <cellStyle name="Normal 6 9" xfId="16367"/>
    <cellStyle name="Normal 6 9 10" xfId="16368"/>
    <cellStyle name="Normal 6 9 11" xfId="16369"/>
    <cellStyle name="Normal 6 9 12" xfId="16370"/>
    <cellStyle name="Normal 6 9 13" xfId="16371"/>
    <cellStyle name="Normal 6 9 14" xfId="16372"/>
    <cellStyle name="Normal 6 9 15" xfId="16373"/>
    <cellStyle name="Normal 6 9 16" xfId="16374"/>
    <cellStyle name="Normal 6 9 17" xfId="16375"/>
    <cellStyle name="Normal 6 9 18" xfId="16376"/>
    <cellStyle name="Normal 6 9 19" xfId="16377"/>
    <cellStyle name="Normal 6 9 2" xfId="16378"/>
    <cellStyle name="Normal 6 9 2 2" xfId="16379"/>
    <cellStyle name="Normal 6 9 2 3" xfId="16380"/>
    <cellStyle name="Normal 6 9 2 4" xfId="16381"/>
    <cellStyle name="Normal 6 9 2 5" xfId="16382"/>
    <cellStyle name="Normal 6 9 3" xfId="16383"/>
    <cellStyle name="Normal 6 9 4" xfId="16384"/>
    <cellStyle name="Normal 6 9 5" xfId="16385"/>
    <cellStyle name="Normal 6 9 6" xfId="16386"/>
    <cellStyle name="Normal 6 9 7" xfId="16387"/>
    <cellStyle name="Normal 6 9 8" xfId="16388"/>
    <cellStyle name="Normal 6 9 9" xfId="16389"/>
    <cellStyle name="Normal 60" xfId="16390"/>
    <cellStyle name="Normal 60 2" xfId="16391"/>
    <cellStyle name="Normal 60 3" xfId="16392"/>
    <cellStyle name="Normal 60 4" xfId="16393"/>
    <cellStyle name="Normal 60 5" xfId="16394"/>
    <cellStyle name="Normal 61" xfId="16395"/>
    <cellStyle name="Normal 61 2" xfId="16396"/>
    <cellStyle name="Normal 61 3" xfId="16397"/>
    <cellStyle name="Normal 61 4" xfId="16398"/>
    <cellStyle name="Normal 61 5" xfId="16399"/>
    <cellStyle name="Normal 62" xfId="16400"/>
    <cellStyle name="Normal 63" xfId="16401"/>
    <cellStyle name="Normal 63 10" xfId="16402"/>
    <cellStyle name="Normal 63 10 10" xfId="16403"/>
    <cellStyle name="Normal 63 10 11" xfId="16404"/>
    <cellStyle name="Normal 63 10 12" xfId="16405"/>
    <cellStyle name="Normal 63 10 13" xfId="16406"/>
    <cellStyle name="Normal 63 10 14" xfId="16407"/>
    <cellStyle name="Normal 63 10 15" xfId="16408"/>
    <cellStyle name="Normal 63 10 16" xfId="16409"/>
    <cellStyle name="Normal 63 10 17" xfId="16410"/>
    <cellStyle name="Normal 63 10 18" xfId="16411"/>
    <cellStyle name="Normal 63 10 19" xfId="16412"/>
    <cellStyle name="Normal 63 10 2" xfId="16413"/>
    <cellStyle name="Normal 63 10 20" xfId="16414"/>
    <cellStyle name="Normal 63 10 21" xfId="16415"/>
    <cellStyle name="Normal 63 10 22" xfId="16416"/>
    <cellStyle name="Normal 63 10 23" xfId="16417"/>
    <cellStyle name="Normal 63 10 24" xfId="16418"/>
    <cellStyle name="Normal 63 10 25" xfId="16419"/>
    <cellStyle name="Normal 63 10 26" xfId="16420"/>
    <cellStyle name="Normal 63 10 27" xfId="16421"/>
    <cellStyle name="Normal 63 10 28" xfId="16422"/>
    <cellStyle name="Normal 63 10 29" xfId="16423"/>
    <cellStyle name="Normal 63 10 3" xfId="16424"/>
    <cellStyle name="Normal 63 10 30" xfId="16425"/>
    <cellStyle name="Normal 63 10 31" xfId="16426"/>
    <cellStyle name="Normal 63 10 32" xfId="16427"/>
    <cellStyle name="Normal 63 10 33" xfId="16428"/>
    <cellStyle name="Normal 63 10 34" xfId="16429"/>
    <cellStyle name="Normal 63 10 35" xfId="16430"/>
    <cellStyle name="Normal 63 10 36" xfId="16431"/>
    <cellStyle name="Normal 63 10 37" xfId="16432"/>
    <cellStyle name="Normal 63 10 38" xfId="16433"/>
    <cellStyle name="Normal 63 10 39" xfId="16434"/>
    <cellStyle name="Normal 63 10 4" xfId="16435"/>
    <cellStyle name="Normal 63 10 40" xfId="16436"/>
    <cellStyle name="Normal 63 10 41" xfId="16437"/>
    <cellStyle name="Normal 63 10 42" xfId="16438"/>
    <cellStyle name="Normal 63 10 5" xfId="16439"/>
    <cellStyle name="Normal 63 10 6" xfId="16440"/>
    <cellStyle name="Normal 63 10 7" xfId="16441"/>
    <cellStyle name="Normal 63 10 8" xfId="16442"/>
    <cellStyle name="Normal 63 10 9" xfId="16443"/>
    <cellStyle name="Normal 63 11" xfId="16444"/>
    <cellStyle name="Normal 63 12" xfId="16445"/>
    <cellStyle name="Normal 63 13" xfId="16446"/>
    <cellStyle name="Normal 63 14" xfId="16447"/>
    <cellStyle name="Normal 63 15" xfId="16448"/>
    <cellStyle name="Normal 63 16" xfId="16449"/>
    <cellStyle name="Normal 63 17" xfId="16450"/>
    <cellStyle name="Normal 63 18" xfId="16451"/>
    <cellStyle name="Normal 63 19" xfId="16452"/>
    <cellStyle name="Normal 63 2" xfId="16453"/>
    <cellStyle name="Normal 63 2 10" xfId="16454"/>
    <cellStyle name="Normal 63 2 11" xfId="16455"/>
    <cellStyle name="Normal 63 2 12" xfId="16456"/>
    <cellStyle name="Normal 63 2 13" xfId="16457"/>
    <cellStyle name="Normal 63 2 14" xfId="16458"/>
    <cellStyle name="Normal 63 2 15" xfId="16459"/>
    <cellStyle name="Normal 63 2 16" xfId="16460"/>
    <cellStyle name="Normal 63 2 2" xfId="16461"/>
    <cellStyle name="Normal 63 2 3" xfId="16462"/>
    <cellStyle name="Normal 63 2 4" xfId="16463"/>
    <cellStyle name="Normal 63 2 5" xfId="16464"/>
    <cellStyle name="Normal 63 2 6" xfId="16465"/>
    <cellStyle name="Normal 63 2 7" xfId="16466"/>
    <cellStyle name="Normal 63 2 8" xfId="16467"/>
    <cellStyle name="Normal 63 2 9" xfId="16468"/>
    <cellStyle name="Normal 63 20" xfId="16469"/>
    <cellStyle name="Normal 63 21" xfId="16470"/>
    <cellStyle name="Normal 63 22" xfId="16471"/>
    <cellStyle name="Normal 63 23" xfId="16472"/>
    <cellStyle name="Normal 63 24" xfId="16473"/>
    <cellStyle name="Normal 63 25" xfId="16474"/>
    <cellStyle name="Normal 63 26" xfId="16475"/>
    <cellStyle name="Normal 63 27" xfId="16476"/>
    <cellStyle name="Normal 63 28" xfId="16477"/>
    <cellStyle name="Normal 63 29" xfId="16478"/>
    <cellStyle name="Normal 63 3" xfId="16479"/>
    <cellStyle name="Normal 63 3 10" xfId="16480"/>
    <cellStyle name="Normal 63 3 11" xfId="16481"/>
    <cellStyle name="Normal 63 3 12" xfId="16482"/>
    <cellStyle name="Normal 63 3 13" xfId="16483"/>
    <cellStyle name="Normal 63 3 14" xfId="16484"/>
    <cellStyle name="Normal 63 3 15" xfId="16485"/>
    <cellStyle name="Normal 63 3 16" xfId="16486"/>
    <cellStyle name="Normal 63 3 2" xfId="16487"/>
    <cellStyle name="Normal 63 3 3" xfId="16488"/>
    <cellStyle name="Normal 63 3 4" xfId="16489"/>
    <cellStyle name="Normal 63 3 5" xfId="16490"/>
    <cellStyle name="Normal 63 3 6" xfId="16491"/>
    <cellStyle name="Normal 63 3 7" xfId="16492"/>
    <cellStyle name="Normal 63 3 8" xfId="16493"/>
    <cellStyle name="Normal 63 3 9" xfId="16494"/>
    <cellStyle name="Normal 63 30" xfId="16495"/>
    <cellStyle name="Normal 63 30 2" xfId="16496"/>
    <cellStyle name="Normal 63 30 3" xfId="16497"/>
    <cellStyle name="Normal 63 30 4" xfId="16498"/>
    <cellStyle name="Normal 63 30 5" xfId="16499"/>
    <cellStyle name="Normal 63 31" xfId="16500"/>
    <cellStyle name="Normal 63 31 2" xfId="16501"/>
    <cellStyle name="Normal 63 31 3" xfId="16502"/>
    <cellStyle name="Normal 63 31 4" xfId="16503"/>
    <cellStyle name="Normal 63 31 5" xfId="16504"/>
    <cellStyle name="Normal 63 32" xfId="16505"/>
    <cellStyle name="Normal 63 32 2" xfId="16506"/>
    <cellStyle name="Normal 63 32 3" xfId="16507"/>
    <cellStyle name="Normal 63 32 4" xfId="16508"/>
    <cellStyle name="Normal 63 32 5" xfId="16509"/>
    <cellStyle name="Normal 63 33" xfId="16510"/>
    <cellStyle name="Normal 63 33 2" xfId="16511"/>
    <cellStyle name="Normal 63 33 3" xfId="16512"/>
    <cellStyle name="Normal 63 33 4" xfId="16513"/>
    <cellStyle name="Normal 63 33 5" xfId="16514"/>
    <cellStyle name="Normal 63 34" xfId="16515"/>
    <cellStyle name="Normal 63 34 2" xfId="16516"/>
    <cellStyle name="Normal 63 34 3" xfId="16517"/>
    <cellStyle name="Normal 63 34 4" xfId="16518"/>
    <cellStyle name="Normal 63 34 5" xfId="16519"/>
    <cellStyle name="Normal 63 35" xfId="16520"/>
    <cellStyle name="Normal 63 35 2" xfId="16521"/>
    <cellStyle name="Normal 63 35 3" xfId="16522"/>
    <cellStyle name="Normal 63 35 4" xfId="16523"/>
    <cellStyle name="Normal 63 35 5" xfId="16524"/>
    <cellStyle name="Normal 63 36" xfId="16525"/>
    <cellStyle name="Normal 63 36 2" xfId="16526"/>
    <cellStyle name="Normal 63 36 3" xfId="16527"/>
    <cellStyle name="Normal 63 36 4" xfId="16528"/>
    <cellStyle name="Normal 63 36 5" xfId="16529"/>
    <cellStyle name="Normal 63 37" xfId="16530"/>
    <cellStyle name="Normal 63 37 2" xfId="16531"/>
    <cellStyle name="Normal 63 37 3" xfId="16532"/>
    <cellStyle name="Normal 63 37 4" xfId="16533"/>
    <cellStyle name="Normal 63 37 5" xfId="16534"/>
    <cellStyle name="Normal 63 38" xfId="16535"/>
    <cellStyle name="Normal 63 38 2" xfId="16536"/>
    <cellStyle name="Normal 63 38 3" xfId="16537"/>
    <cellStyle name="Normal 63 38 4" xfId="16538"/>
    <cellStyle name="Normal 63 38 5" xfId="16539"/>
    <cellStyle name="Normal 63 39" xfId="16540"/>
    <cellStyle name="Normal 63 39 10" xfId="16541"/>
    <cellStyle name="Normal 63 39 11" xfId="16542"/>
    <cellStyle name="Normal 63 39 2" xfId="16543"/>
    <cellStyle name="Normal 63 39 3" xfId="16544"/>
    <cellStyle name="Normal 63 39 4" xfId="16545"/>
    <cellStyle name="Normal 63 39 5" xfId="16546"/>
    <cellStyle name="Normal 63 39 6" xfId="16547"/>
    <cellStyle name="Normal 63 39 7" xfId="16548"/>
    <cellStyle name="Normal 63 39 8" xfId="16549"/>
    <cellStyle name="Normal 63 39 9" xfId="16550"/>
    <cellStyle name="Normal 63 4" xfId="16551"/>
    <cellStyle name="Normal 63 4 10" xfId="16552"/>
    <cellStyle name="Normal 63 4 11" xfId="16553"/>
    <cellStyle name="Normal 63 4 12" xfId="16554"/>
    <cellStyle name="Normal 63 4 13" xfId="16555"/>
    <cellStyle name="Normal 63 4 14" xfId="16556"/>
    <cellStyle name="Normal 63 4 15" xfId="16557"/>
    <cellStyle name="Normal 63 4 16" xfId="16558"/>
    <cellStyle name="Normal 63 4 2" xfId="16559"/>
    <cellStyle name="Normal 63 4 3" xfId="16560"/>
    <cellStyle name="Normal 63 4 4" xfId="16561"/>
    <cellStyle name="Normal 63 4 5" xfId="16562"/>
    <cellStyle name="Normal 63 4 6" xfId="16563"/>
    <cellStyle name="Normal 63 4 7" xfId="16564"/>
    <cellStyle name="Normal 63 4 8" xfId="16565"/>
    <cellStyle name="Normal 63 4 9" xfId="16566"/>
    <cellStyle name="Normal 63 40" xfId="16567"/>
    <cellStyle name="Normal 63 40 2" xfId="16568"/>
    <cellStyle name="Normal 63 40 3" xfId="16569"/>
    <cellStyle name="Normal 63 40 4" xfId="16570"/>
    <cellStyle name="Normal 63 40 5" xfId="16571"/>
    <cellStyle name="Normal 63 41" xfId="16572"/>
    <cellStyle name="Normal 63 41 2" xfId="16573"/>
    <cellStyle name="Normal 63 41 3" xfId="16574"/>
    <cellStyle name="Normal 63 41 4" xfId="16575"/>
    <cellStyle name="Normal 63 41 5" xfId="16576"/>
    <cellStyle name="Normal 63 42" xfId="16577"/>
    <cellStyle name="Normal 63 42 2" xfId="16578"/>
    <cellStyle name="Normal 63 43" xfId="16579"/>
    <cellStyle name="Normal 63 44" xfId="16580"/>
    <cellStyle name="Normal 63 45" xfId="16581"/>
    <cellStyle name="Normal 63 46" xfId="16582"/>
    <cellStyle name="Normal 63 47" xfId="16583"/>
    <cellStyle name="Normal 63 48" xfId="16584"/>
    <cellStyle name="Normal 63 49" xfId="16585"/>
    <cellStyle name="Normal 63 5" xfId="16586"/>
    <cellStyle name="Normal 63 5 10" xfId="16587"/>
    <cellStyle name="Normal 63 5 11" xfId="16588"/>
    <cellStyle name="Normal 63 5 12" xfId="16589"/>
    <cellStyle name="Normal 63 5 13" xfId="16590"/>
    <cellStyle name="Normal 63 5 14" xfId="16591"/>
    <cellStyle name="Normal 63 5 15" xfId="16592"/>
    <cellStyle name="Normal 63 5 16" xfId="16593"/>
    <cellStyle name="Normal 63 5 2" xfId="16594"/>
    <cellStyle name="Normal 63 5 3" xfId="16595"/>
    <cellStyle name="Normal 63 5 4" xfId="16596"/>
    <cellStyle name="Normal 63 5 5" xfId="16597"/>
    <cellStyle name="Normal 63 5 6" xfId="16598"/>
    <cellStyle name="Normal 63 5 7" xfId="16599"/>
    <cellStyle name="Normal 63 5 8" xfId="16600"/>
    <cellStyle name="Normal 63 5 9" xfId="16601"/>
    <cellStyle name="Normal 63 50" xfId="16602"/>
    <cellStyle name="Normal 63 51" xfId="16603"/>
    <cellStyle name="Normal 63 52" xfId="16604"/>
    <cellStyle name="Normal 63 53" xfId="16605"/>
    <cellStyle name="Normal 63 54" xfId="16606"/>
    <cellStyle name="Normal 63 55" xfId="16607"/>
    <cellStyle name="Normal 63 56" xfId="16608"/>
    <cellStyle name="Normal 63 6" xfId="16609"/>
    <cellStyle name="Normal 63 6 10" xfId="16610"/>
    <cellStyle name="Normal 63 6 11" xfId="16611"/>
    <cellStyle name="Normal 63 6 12" xfId="16612"/>
    <cellStyle name="Normal 63 6 13" xfId="16613"/>
    <cellStyle name="Normal 63 6 14" xfId="16614"/>
    <cellStyle name="Normal 63 6 15" xfId="16615"/>
    <cellStyle name="Normal 63 6 16" xfId="16616"/>
    <cellStyle name="Normal 63 6 2" xfId="16617"/>
    <cellStyle name="Normal 63 6 3" xfId="16618"/>
    <cellStyle name="Normal 63 6 4" xfId="16619"/>
    <cellStyle name="Normal 63 6 5" xfId="16620"/>
    <cellStyle name="Normal 63 6 6" xfId="16621"/>
    <cellStyle name="Normal 63 6 7" xfId="16622"/>
    <cellStyle name="Normal 63 6 8" xfId="16623"/>
    <cellStyle name="Normal 63 6 9" xfId="16624"/>
    <cellStyle name="Normal 63 7" xfId="16625"/>
    <cellStyle name="Normal 63 7 10" xfId="16626"/>
    <cellStyle name="Normal 63 7 11" xfId="16627"/>
    <cellStyle name="Normal 63 7 12" xfId="16628"/>
    <cellStyle name="Normal 63 7 13" xfId="16629"/>
    <cellStyle name="Normal 63 7 14" xfId="16630"/>
    <cellStyle name="Normal 63 7 15" xfId="16631"/>
    <cellStyle name="Normal 63 7 16" xfId="16632"/>
    <cellStyle name="Normal 63 7 2" xfId="16633"/>
    <cellStyle name="Normal 63 7 3" xfId="16634"/>
    <cellStyle name="Normal 63 7 4" xfId="16635"/>
    <cellStyle name="Normal 63 7 5" xfId="16636"/>
    <cellStyle name="Normal 63 7 6" xfId="16637"/>
    <cellStyle name="Normal 63 7 7" xfId="16638"/>
    <cellStyle name="Normal 63 7 8" xfId="16639"/>
    <cellStyle name="Normal 63 7 9" xfId="16640"/>
    <cellStyle name="Normal 63 8" xfId="16641"/>
    <cellStyle name="Normal 63 8 10" xfId="16642"/>
    <cellStyle name="Normal 63 8 11" xfId="16643"/>
    <cellStyle name="Normal 63 8 12" xfId="16644"/>
    <cellStyle name="Normal 63 8 13" xfId="16645"/>
    <cellStyle name="Normal 63 8 14" xfId="16646"/>
    <cellStyle name="Normal 63 8 15" xfId="16647"/>
    <cellStyle name="Normal 63 8 16" xfId="16648"/>
    <cellStyle name="Normal 63 8 17" xfId="16649"/>
    <cellStyle name="Normal 63 8 18" xfId="16650"/>
    <cellStyle name="Normal 63 8 19" xfId="16651"/>
    <cellStyle name="Normal 63 8 2" xfId="16652"/>
    <cellStyle name="Normal 63 8 2 2" xfId="16653"/>
    <cellStyle name="Normal 63 8 2 3" xfId="16654"/>
    <cellStyle name="Normal 63 8 2 4" xfId="16655"/>
    <cellStyle name="Normal 63 8 2 5" xfId="16656"/>
    <cellStyle name="Normal 63 8 3" xfId="16657"/>
    <cellStyle name="Normal 63 8 4" xfId="16658"/>
    <cellStyle name="Normal 63 8 5" xfId="16659"/>
    <cellStyle name="Normal 63 8 6" xfId="16660"/>
    <cellStyle name="Normal 63 8 7" xfId="16661"/>
    <cellStyle name="Normal 63 8 8" xfId="16662"/>
    <cellStyle name="Normal 63 8 9" xfId="16663"/>
    <cellStyle name="Normal 63 9" xfId="16664"/>
    <cellStyle name="Normal 64" xfId="16665"/>
    <cellStyle name="Normal 64 2" xfId="16666"/>
    <cellStyle name="Normal 65" xfId="16667"/>
    <cellStyle name="Normal 65 2" xfId="16668"/>
    <cellStyle name="Normal 65 3" xfId="16669"/>
    <cellStyle name="Normal 66" xfId="16670"/>
    <cellStyle name="Normal 67" xfId="46606"/>
    <cellStyle name="Normal 7" xfId="16671"/>
    <cellStyle name="Normal 7 10" xfId="16672"/>
    <cellStyle name="Normal 7 11" xfId="16673"/>
    <cellStyle name="Normal 7 12" xfId="16674"/>
    <cellStyle name="Normal 7 13" xfId="16675"/>
    <cellStyle name="Normal 7 14" xfId="16676"/>
    <cellStyle name="Normal 7 15" xfId="16677"/>
    <cellStyle name="Normal 7 16" xfId="16678"/>
    <cellStyle name="Normal 7 17" xfId="16679"/>
    <cellStyle name="Normal 7 18" xfId="16680"/>
    <cellStyle name="Normal 7 19" xfId="16681"/>
    <cellStyle name="Normal 7 2" xfId="16682"/>
    <cellStyle name="Normal 7 2 10" xfId="16683"/>
    <cellStyle name="Normal 7 2 11" xfId="16684"/>
    <cellStyle name="Normal 7 2 12" xfId="16685"/>
    <cellStyle name="Normal 7 2 13" xfId="16686"/>
    <cellStyle name="Normal 7 2 14" xfId="16687"/>
    <cellStyle name="Normal 7 2 15" xfId="16688"/>
    <cellStyle name="Normal 7 2 16" xfId="16689"/>
    <cellStyle name="Normal 7 2 17" xfId="16690"/>
    <cellStyle name="Normal 7 2 18" xfId="16691"/>
    <cellStyle name="Normal 7 2 19" xfId="16692"/>
    <cellStyle name="Normal 7 2 2" xfId="16693"/>
    <cellStyle name="Normal 7 2 2 10" xfId="16694"/>
    <cellStyle name="Normal 7 2 2 11" xfId="16695"/>
    <cellStyle name="Normal 7 2 2 12" xfId="16696"/>
    <cellStyle name="Normal 7 2 2 13" xfId="16697"/>
    <cellStyle name="Normal 7 2 2 14" xfId="16698"/>
    <cellStyle name="Normal 7 2 2 15" xfId="16699"/>
    <cellStyle name="Normal 7 2 2 16" xfId="16700"/>
    <cellStyle name="Normal 7 2 2 17" xfId="16701"/>
    <cellStyle name="Normal 7 2 2 18" xfId="16702"/>
    <cellStyle name="Normal 7 2 2 19" xfId="16703"/>
    <cellStyle name="Normal 7 2 2 2" xfId="16704"/>
    <cellStyle name="Normal 7 2 2 2 10" xfId="16705"/>
    <cellStyle name="Normal 7 2 2 2 11" xfId="16706"/>
    <cellStyle name="Normal 7 2 2 2 12" xfId="16707"/>
    <cellStyle name="Normal 7 2 2 2 13" xfId="16708"/>
    <cellStyle name="Normal 7 2 2 2 14" xfId="16709"/>
    <cellStyle name="Normal 7 2 2 2 14 2" xfId="16710"/>
    <cellStyle name="Normal 7 2 2 2 15" xfId="16711"/>
    <cellStyle name="Normal 7 2 2 2 16" xfId="16712"/>
    <cellStyle name="Normal 7 2 2 2 17" xfId="16713"/>
    <cellStyle name="Normal 7 2 2 2 2" xfId="16714"/>
    <cellStyle name="Normal 7 2 2 2 3" xfId="16715"/>
    <cellStyle name="Normal 7 2 2 2 4" xfId="16716"/>
    <cellStyle name="Normal 7 2 2 2 5" xfId="16717"/>
    <cellStyle name="Normal 7 2 2 2 6" xfId="16718"/>
    <cellStyle name="Normal 7 2 2 2 7" xfId="16719"/>
    <cellStyle name="Normal 7 2 2 2 8" xfId="16720"/>
    <cellStyle name="Normal 7 2 2 2 9" xfId="16721"/>
    <cellStyle name="Normal 7 2 2 20" xfId="16722"/>
    <cellStyle name="Normal 7 2 2 21" xfId="16723"/>
    <cellStyle name="Normal 7 2 2 22" xfId="16724"/>
    <cellStyle name="Normal 7 2 2 23" xfId="16725"/>
    <cellStyle name="Normal 7 2 2 24" xfId="16726"/>
    <cellStyle name="Normal 7 2 2 25" xfId="16727"/>
    <cellStyle name="Normal 7 2 2 26" xfId="16728"/>
    <cellStyle name="Normal 7 2 2 27" xfId="16729"/>
    <cellStyle name="Normal 7 2 2 28" xfId="16730"/>
    <cellStyle name="Normal 7 2 2 29" xfId="16731"/>
    <cellStyle name="Normal 7 2 2 3" xfId="16732"/>
    <cellStyle name="Normal 7 2 2 30" xfId="16733"/>
    <cellStyle name="Normal 7 2 2 31" xfId="16734"/>
    <cellStyle name="Normal 7 2 2 32" xfId="16735"/>
    <cellStyle name="Normal 7 2 2 33" xfId="16736"/>
    <cellStyle name="Normal 7 2 2 34" xfId="16737"/>
    <cellStyle name="Normal 7 2 2 35" xfId="16738"/>
    <cellStyle name="Normal 7 2 2 36" xfId="16739"/>
    <cellStyle name="Normal 7 2 2 37" xfId="16740"/>
    <cellStyle name="Normal 7 2 2 38" xfId="16741"/>
    <cellStyle name="Normal 7 2 2 4" xfId="16742"/>
    <cellStyle name="Normal 7 2 2 5" xfId="16743"/>
    <cellStyle name="Normal 7 2 2 6" xfId="16744"/>
    <cellStyle name="Normal 7 2 2 7" xfId="16745"/>
    <cellStyle name="Normal 7 2 2 8" xfId="16746"/>
    <cellStyle name="Normal 7 2 2 9" xfId="16747"/>
    <cellStyle name="Normal 7 2 20" xfId="16748"/>
    <cellStyle name="Normal 7 2 21" xfId="16749"/>
    <cellStyle name="Normal 7 2 22" xfId="16750"/>
    <cellStyle name="Normal 7 2 23" xfId="16751"/>
    <cellStyle name="Normal 7 2 24" xfId="16752"/>
    <cellStyle name="Normal 7 2 25" xfId="16753"/>
    <cellStyle name="Normal 7 2 26" xfId="16754"/>
    <cellStyle name="Normal 7 2 27" xfId="16755"/>
    <cellStyle name="Normal 7 2 28" xfId="16756"/>
    <cellStyle name="Normal 7 2 29" xfId="16757"/>
    <cellStyle name="Normal 7 2 3" xfId="16758"/>
    <cellStyle name="Normal 7 2 30" xfId="16759"/>
    <cellStyle name="Normal 7 2 31" xfId="16760"/>
    <cellStyle name="Normal 7 2 32" xfId="16761"/>
    <cellStyle name="Normal 7 2 33" xfId="16762"/>
    <cellStyle name="Normal 7 2 34" xfId="16763"/>
    <cellStyle name="Normal 7 2 35" xfId="16764"/>
    <cellStyle name="Normal 7 2 36" xfId="16765"/>
    <cellStyle name="Normal 7 2 37" xfId="16766"/>
    <cellStyle name="Normal 7 2 38" xfId="16767"/>
    <cellStyle name="Normal 7 2 39" xfId="16768"/>
    <cellStyle name="Normal 7 2 4" xfId="16769"/>
    <cellStyle name="Normal 7 2 40" xfId="16770"/>
    <cellStyle name="Normal 7 2 5" xfId="16771"/>
    <cellStyle name="Normal 7 2 5 10" xfId="16772"/>
    <cellStyle name="Normal 7 2 5 11" xfId="16773"/>
    <cellStyle name="Normal 7 2 5 12" xfId="16774"/>
    <cellStyle name="Normal 7 2 5 13" xfId="16775"/>
    <cellStyle name="Normal 7 2 5 14" xfId="16776"/>
    <cellStyle name="Normal 7 2 5 15" xfId="16777"/>
    <cellStyle name="Normal 7 2 5 16" xfId="16778"/>
    <cellStyle name="Normal 7 2 5 17" xfId="16779"/>
    <cellStyle name="Normal 7 2 5 2" xfId="16780"/>
    <cellStyle name="Normal 7 2 5 3" xfId="16781"/>
    <cellStyle name="Normal 7 2 5 4" xfId="16782"/>
    <cellStyle name="Normal 7 2 5 5" xfId="16783"/>
    <cellStyle name="Normal 7 2 5 6" xfId="16784"/>
    <cellStyle name="Normal 7 2 5 7" xfId="16785"/>
    <cellStyle name="Normal 7 2 5 8" xfId="16786"/>
    <cellStyle name="Normal 7 2 5 9" xfId="16787"/>
    <cellStyle name="Normal 7 2 6" xfId="16788"/>
    <cellStyle name="Normal 7 2 7" xfId="16789"/>
    <cellStyle name="Normal 7 2 8" xfId="16790"/>
    <cellStyle name="Normal 7 2 9" xfId="16791"/>
    <cellStyle name="Normal 7 20" xfId="16792"/>
    <cellStyle name="Normal 7 21" xfId="16793"/>
    <cellStyle name="Normal 7 21 10" xfId="16794"/>
    <cellStyle name="Normal 7 21 11" xfId="16795"/>
    <cellStyle name="Normal 7 21 12" xfId="16796"/>
    <cellStyle name="Normal 7 21 13" xfId="16797"/>
    <cellStyle name="Normal 7 21 14" xfId="16798"/>
    <cellStyle name="Normal 7 21 15" xfId="16799"/>
    <cellStyle name="Normal 7 21 16" xfId="16800"/>
    <cellStyle name="Normal 7 21 17" xfId="16801"/>
    <cellStyle name="Normal 7 21 2" xfId="16802"/>
    <cellStyle name="Normal 7 21 3" xfId="16803"/>
    <cellStyle name="Normal 7 21 4" xfId="16804"/>
    <cellStyle name="Normal 7 21 5" xfId="16805"/>
    <cellStyle name="Normal 7 21 6" xfId="16806"/>
    <cellStyle name="Normal 7 21 7" xfId="16807"/>
    <cellStyle name="Normal 7 21 8" xfId="16808"/>
    <cellStyle name="Normal 7 21 9" xfId="16809"/>
    <cellStyle name="Normal 7 22" xfId="16810"/>
    <cellStyle name="Normal 7 23" xfId="16811"/>
    <cellStyle name="Normal 7 24" xfId="16812"/>
    <cellStyle name="Normal 7 25" xfId="16813"/>
    <cellStyle name="Normal 7 26" xfId="16814"/>
    <cellStyle name="Normal 7 27" xfId="16815"/>
    <cellStyle name="Normal 7 28" xfId="16816"/>
    <cellStyle name="Normal 7 29" xfId="16817"/>
    <cellStyle name="Normal 7 3" xfId="16818"/>
    <cellStyle name="Normal 7 3 10" xfId="16819"/>
    <cellStyle name="Normal 7 3 11" xfId="16820"/>
    <cellStyle name="Normal 7 3 12" xfId="16821"/>
    <cellStyle name="Normal 7 3 13" xfId="16822"/>
    <cellStyle name="Normal 7 3 13 10" xfId="16823"/>
    <cellStyle name="Normal 7 3 13 11" xfId="16824"/>
    <cellStyle name="Normal 7 3 13 12" xfId="16825"/>
    <cellStyle name="Normal 7 3 13 2" xfId="16826"/>
    <cellStyle name="Normal 7 3 13 2 10" xfId="16827"/>
    <cellStyle name="Normal 7 3 13 2 2" xfId="16828"/>
    <cellStyle name="Normal 7 3 13 2 3" xfId="16829"/>
    <cellStyle name="Normal 7 3 13 2 4" xfId="16830"/>
    <cellStyle name="Normal 7 3 13 2 5" xfId="16831"/>
    <cellStyle name="Normal 7 3 13 2 6" xfId="16832"/>
    <cellStyle name="Normal 7 3 13 2 7" xfId="16833"/>
    <cellStyle name="Normal 7 3 13 2 8" xfId="16834"/>
    <cellStyle name="Normal 7 3 13 2 9" xfId="16835"/>
    <cellStyle name="Normal 7 3 13 3" xfId="16836"/>
    <cellStyle name="Normal 7 3 13 4" xfId="16837"/>
    <cellStyle name="Normal 7 3 13 5" xfId="16838"/>
    <cellStyle name="Normal 7 3 13 6" xfId="16839"/>
    <cellStyle name="Normal 7 3 13 7" xfId="16840"/>
    <cellStyle name="Normal 7 3 13 8" xfId="16841"/>
    <cellStyle name="Normal 7 3 13 9" xfId="16842"/>
    <cellStyle name="Normal 7 3 14" xfId="16843"/>
    <cellStyle name="Normal 7 3 14 10" xfId="16844"/>
    <cellStyle name="Normal 7 3 14 11" xfId="16845"/>
    <cellStyle name="Normal 7 3 14 12" xfId="16846"/>
    <cellStyle name="Normal 7 3 14 2" xfId="16847"/>
    <cellStyle name="Normal 7 3 14 2 10" xfId="16848"/>
    <cellStyle name="Normal 7 3 14 2 2" xfId="16849"/>
    <cellStyle name="Normal 7 3 14 2 3" xfId="16850"/>
    <cellStyle name="Normal 7 3 14 2 4" xfId="16851"/>
    <cellStyle name="Normal 7 3 14 2 5" xfId="16852"/>
    <cellStyle name="Normal 7 3 14 2 6" xfId="16853"/>
    <cellStyle name="Normal 7 3 14 2 7" xfId="16854"/>
    <cellStyle name="Normal 7 3 14 2 8" xfId="16855"/>
    <cellStyle name="Normal 7 3 14 2 9" xfId="16856"/>
    <cellStyle name="Normal 7 3 14 3" xfId="16857"/>
    <cellStyle name="Normal 7 3 14 4" xfId="16858"/>
    <cellStyle name="Normal 7 3 14 5" xfId="16859"/>
    <cellStyle name="Normal 7 3 14 6" xfId="16860"/>
    <cellStyle name="Normal 7 3 14 7" xfId="16861"/>
    <cellStyle name="Normal 7 3 14 8" xfId="16862"/>
    <cellStyle name="Normal 7 3 14 9" xfId="16863"/>
    <cellStyle name="Normal 7 3 15" xfId="16864"/>
    <cellStyle name="Normal 7 3 15 10" xfId="16865"/>
    <cellStyle name="Normal 7 3 15 11" xfId="16866"/>
    <cellStyle name="Normal 7 3 15 12" xfId="16867"/>
    <cellStyle name="Normal 7 3 15 2" xfId="16868"/>
    <cellStyle name="Normal 7 3 15 2 10" xfId="16869"/>
    <cellStyle name="Normal 7 3 15 2 2" xfId="16870"/>
    <cellStyle name="Normal 7 3 15 2 3" xfId="16871"/>
    <cellStyle name="Normal 7 3 15 2 4" xfId="16872"/>
    <cellStyle name="Normal 7 3 15 2 5" xfId="16873"/>
    <cellStyle name="Normal 7 3 15 2 6" xfId="16874"/>
    <cellStyle name="Normal 7 3 15 2 7" xfId="16875"/>
    <cellStyle name="Normal 7 3 15 2 8" xfId="16876"/>
    <cellStyle name="Normal 7 3 15 2 9" xfId="16877"/>
    <cellStyle name="Normal 7 3 15 3" xfId="16878"/>
    <cellStyle name="Normal 7 3 15 4" xfId="16879"/>
    <cellStyle name="Normal 7 3 15 5" xfId="16880"/>
    <cellStyle name="Normal 7 3 15 6" xfId="16881"/>
    <cellStyle name="Normal 7 3 15 7" xfId="16882"/>
    <cellStyle name="Normal 7 3 15 8" xfId="16883"/>
    <cellStyle name="Normal 7 3 15 9" xfId="16884"/>
    <cellStyle name="Normal 7 3 16" xfId="16885"/>
    <cellStyle name="Normal 7 3 16 10" xfId="16886"/>
    <cellStyle name="Normal 7 3 16 11" xfId="16887"/>
    <cellStyle name="Normal 7 3 16 12" xfId="16888"/>
    <cellStyle name="Normal 7 3 16 2" xfId="16889"/>
    <cellStyle name="Normal 7 3 16 2 10" xfId="16890"/>
    <cellStyle name="Normal 7 3 16 2 2" xfId="16891"/>
    <cellStyle name="Normal 7 3 16 2 3" xfId="16892"/>
    <cellStyle name="Normal 7 3 16 2 4" xfId="16893"/>
    <cellStyle name="Normal 7 3 16 2 5" xfId="16894"/>
    <cellStyle name="Normal 7 3 16 2 6" xfId="16895"/>
    <cellStyle name="Normal 7 3 16 2 7" xfId="16896"/>
    <cellStyle name="Normal 7 3 16 2 8" xfId="16897"/>
    <cellStyle name="Normal 7 3 16 2 9" xfId="16898"/>
    <cellStyle name="Normal 7 3 16 3" xfId="16899"/>
    <cellStyle name="Normal 7 3 16 4" xfId="16900"/>
    <cellStyle name="Normal 7 3 16 5" xfId="16901"/>
    <cellStyle name="Normal 7 3 16 6" xfId="16902"/>
    <cellStyle name="Normal 7 3 16 7" xfId="16903"/>
    <cellStyle name="Normal 7 3 16 8" xfId="16904"/>
    <cellStyle name="Normal 7 3 16 9" xfId="16905"/>
    <cellStyle name="Normal 7 3 17" xfId="16906"/>
    <cellStyle name="Normal 7 3 17 10" xfId="16907"/>
    <cellStyle name="Normal 7 3 17 11" xfId="16908"/>
    <cellStyle name="Normal 7 3 17 12" xfId="16909"/>
    <cellStyle name="Normal 7 3 17 2" xfId="16910"/>
    <cellStyle name="Normal 7 3 17 2 10" xfId="16911"/>
    <cellStyle name="Normal 7 3 17 2 2" xfId="16912"/>
    <cellStyle name="Normal 7 3 17 2 3" xfId="16913"/>
    <cellStyle name="Normal 7 3 17 2 4" xfId="16914"/>
    <cellStyle name="Normal 7 3 17 2 5" xfId="16915"/>
    <cellStyle name="Normal 7 3 17 2 6" xfId="16916"/>
    <cellStyle name="Normal 7 3 17 2 7" xfId="16917"/>
    <cellStyle name="Normal 7 3 17 2 8" xfId="16918"/>
    <cellStyle name="Normal 7 3 17 2 9" xfId="16919"/>
    <cellStyle name="Normal 7 3 17 3" xfId="16920"/>
    <cellStyle name="Normal 7 3 17 4" xfId="16921"/>
    <cellStyle name="Normal 7 3 17 5" xfId="16922"/>
    <cellStyle name="Normal 7 3 17 6" xfId="16923"/>
    <cellStyle name="Normal 7 3 17 7" xfId="16924"/>
    <cellStyle name="Normal 7 3 17 8" xfId="16925"/>
    <cellStyle name="Normal 7 3 17 9" xfId="16926"/>
    <cellStyle name="Normal 7 3 18" xfId="16927"/>
    <cellStyle name="Normal 7 3 18 10" xfId="16928"/>
    <cellStyle name="Normal 7 3 18 11" xfId="16929"/>
    <cellStyle name="Normal 7 3 18 12" xfId="16930"/>
    <cellStyle name="Normal 7 3 18 2" xfId="16931"/>
    <cellStyle name="Normal 7 3 18 2 10" xfId="16932"/>
    <cellStyle name="Normal 7 3 18 2 2" xfId="16933"/>
    <cellStyle name="Normal 7 3 18 2 3" xfId="16934"/>
    <cellStyle name="Normal 7 3 18 2 4" xfId="16935"/>
    <cellStyle name="Normal 7 3 18 2 5" xfId="16936"/>
    <cellStyle name="Normal 7 3 18 2 6" xfId="16937"/>
    <cellStyle name="Normal 7 3 18 2 7" xfId="16938"/>
    <cellStyle name="Normal 7 3 18 2 8" xfId="16939"/>
    <cellStyle name="Normal 7 3 18 2 9" xfId="16940"/>
    <cellStyle name="Normal 7 3 18 3" xfId="16941"/>
    <cellStyle name="Normal 7 3 18 4" xfId="16942"/>
    <cellStyle name="Normal 7 3 18 5" xfId="16943"/>
    <cellStyle name="Normal 7 3 18 6" xfId="16944"/>
    <cellStyle name="Normal 7 3 18 7" xfId="16945"/>
    <cellStyle name="Normal 7 3 18 8" xfId="16946"/>
    <cellStyle name="Normal 7 3 18 9" xfId="16947"/>
    <cellStyle name="Normal 7 3 19" xfId="16948"/>
    <cellStyle name="Normal 7 3 19 10" xfId="16949"/>
    <cellStyle name="Normal 7 3 19 11" xfId="16950"/>
    <cellStyle name="Normal 7 3 19 12" xfId="16951"/>
    <cellStyle name="Normal 7 3 19 2" xfId="16952"/>
    <cellStyle name="Normal 7 3 19 2 10" xfId="16953"/>
    <cellStyle name="Normal 7 3 19 2 2" xfId="16954"/>
    <cellStyle name="Normal 7 3 19 2 3" xfId="16955"/>
    <cellStyle name="Normal 7 3 19 2 4" xfId="16956"/>
    <cellStyle name="Normal 7 3 19 2 5" xfId="16957"/>
    <cellStyle name="Normal 7 3 19 2 6" xfId="16958"/>
    <cellStyle name="Normal 7 3 19 2 7" xfId="16959"/>
    <cellStyle name="Normal 7 3 19 2 8" xfId="16960"/>
    <cellStyle name="Normal 7 3 19 2 9" xfId="16961"/>
    <cellStyle name="Normal 7 3 19 3" xfId="16962"/>
    <cellStyle name="Normal 7 3 19 4" xfId="16963"/>
    <cellStyle name="Normal 7 3 19 5" xfId="16964"/>
    <cellStyle name="Normal 7 3 19 6" xfId="16965"/>
    <cellStyle name="Normal 7 3 19 7" xfId="16966"/>
    <cellStyle name="Normal 7 3 19 8" xfId="16967"/>
    <cellStyle name="Normal 7 3 19 9" xfId="16968"/>
    <cellStyle name="Normal 7 3 2" xfId="16969"/>
    <cellStyle name="Normal 7 3 2 10" xfId="16970"/>
    <cellStyle name="Normal 7 3 2 11" xfId="16971"/>
    <cellStyle name="Normal 7 3 2 12" xfId="16972"/>
    <cellStyle name="Normal 7 3 2 13" xfId="16973"/>
    <cellStyle name="Normal 7 3 2 14" xfId="16974"/>
    <cellStyle name="Normal 7 3 2 15" xfId="16975"/>
    <cellStyle name="Normal 7 3 2 16" xfId="16976"/>
    <cellStyle name="Normal 7 3 2 17" xfId="16977"/>
    <cellStyle name="Normal 7 3 2 18" xfId="16978"/>
    <cellStyle name="Normal 7 3 2 19" xfId="16979"/>
    <cellStyle name="Normal 7 3 2 2" xfId="16980"/>
    <cellStyle name="Normal 7 3 2 2 10" xfId="16981"/>
    <cellStyle name="Normal 7 3 2 2 11" xfId="16982"/>
    <cellStyle name="Normal 7 3 2 2 12" xfId="16983"/>
    <cellStyle name="Normal 7 3 2 2 2" xfId="16984"/>
    <cellStyle name="Normal 7 3 2 2 2 10" xfId="16985"/>
    <cellStyle name="Normal 7 3 2 2 2 2" xfId="16986"/>
    <cellStyle name="Normal 7 3 2 2 2 3" xfId="16987"/>
    <cellStyle name="Normal 7 3 2 2 2 4" xfId="16988"/>
    <cellStyle name="Normal 7 3 2 2 2 5" xfId="16989"/>
    <cellStyle name="Normal 7 3 2 2 2 6" xfId="16990"/>
    <cellStyle name="Normal 7 3 2 2 2 7" xfId="16991"/>
    <cellStyle name="Normal 7 3 2 2 2 8" xfId="16992"/>
    <cellStyle name="Normal 7 3 2 2 2 9" xfId="16993"/>
    <cellStyle name="Normal 7 3 2 2 3" xfId="16994"/>
    <cellStyle name="Normal 7 3 2 2 4" xfId="16995"/>
    <cellStyle name="Normal 7 3 2 2 5" xfId="16996"/>
    <cellStyle name="Normal 7 3 2 2 6" xfId="16997"/>
    <cellStyle name="Normal 7 3 2 2 7" xfId="16998"/>
    <cellStyle name="Normal 7 3 2 2 8" xfId="16999"/>
    <cellStyle name="Normal 7 3 2 2 9" xfId="17000"/>
    <cellStyle name="Normal 7 3 2 20" xfId="17001"/>
    <cellStyle name="Normal 7 3 2 21" xfId="17002"/>
    <cellStyle name="Normal 7 3 2 22" xfId="17003"/>
    <cellStyle name="Normal 7 3 2 23" xfId="17004"/>
    <cellStyle name="Normal 7 3 2 24" xfId="17005"/>
    <cellStyle name="Normal 7 3 2 25" xfId="17006"/>
    <cellStyle name="Normal 7 3 2 26" xfId="17007"/>
    <cellStyle name="Normal 7 3 2 27" xfId="17008"/>
    <cellStyle name="Normal 7 3 2 28" xfId="17009"/>
    <cellStyle name="Normal 7 3 2 29" xfId="17010"/>
    <cellStyle name="Normal 7 3 2 3" xfId="17011"/>
    <cellStyle name="Normal 7 3 2 30" xfId="17012"/>
    <cellStyle name="Normal 7 3 2 31" xfId="17013"/>
    <cellStyle name="Normal 7 3 2 32" xfId="17014"/>
    <cellStyle name="Normal 7 3 2 33" xfId="17015"/>
    <cellStyle name="Normal 7 3 2 34" xfId="17016"/>
    <cellStyle name="Normal 7 3 2 35" xfId="17017"/>
    <cellStyle name="Normal 7 3 2 36" xfId="17018"/>
    <cellStyle name="Normal 7 3 2 37" xfId="17019"/>
    <cellStyle name="Normal 7 3 2 38" xfId="17020"/>
    <cellStyle name="Normal 7 3 2 38 10" xfId="17021"/>
    <cellStyle name="Normal 7 3 2 38 2" xfId="17022"/>
    <cellStyle name="Normal 7 3 2 38 3" xfId="17023"/>
    <cellStyle name="Normal 7 3 2 38 4" xfId="17024"/>
    <cellStyle name="Normal 7 3 2 38 5" xfId="17025"/>
    <cellStyle name="Normal 7 3 2 38 6" xfId="17026"/>
    <cellStyle name="Normal 7 3 2 38 7" xfId="17027"/>
    <cellStyle name="Normal 7 3 2 38 8" xfId="17028"/>
    <cellStyle name="Normal 7 3 2 38 9" xfId="17029"/>
    <cellStyle name="Normal 7 3 2 39" xfId="17030"/>
    <cellStyle name="Normal 7 3 2 39 2" xfId="17031"/>
    <cellStyle name="Normal 7 3 2 4" xfId="17032"/>
    <cellStyle name="Normal 7 3 2 40" xfId="17033"/>
    <cellStyle name="Normal 7 3 2 41" xfId="17034"/>
    <cellStyle name="Normal 7 3 2 42" xfId="17035"/>
    <cellStyle name="Normal 7 3 2 43" xfId="17036"/>
    <cellStyle name="Normal 7 3 2 44" xfId="17037"/>
    <cellStyle name="Normal 7 3 2 45" xfId="17038"/>
    <cellStyle name="Normal 7 3 2 46" xfId="17039"/>
    <cellStyle name="Normal 7 3 2 47" xfId="17040"/>
    <cellStyle name="Normal 7 3 2 48" xfId="17041"/>
    <cellStyle name="Normal 7 3 2 5" xfId="17042"/>
    <cellStyle name="Normal 7 3 2 6" xfId="17043"/>
    <cellStyle name="Normal 7 3 2 7" xfId="17044"/>
    <cellStyle name="Normal 7 3 2 8" xfId="17045"/>
    <cellStyle name="Normal 7 3 2 9" xfId="17046"/>
    <cellStyle name="Normal 7 3 20" xfId="17047"/>
    <cellStyle name="Normal 7 3 20 10" xfId="17048"/>
    <cellStyle name="Normal 7 3 20 11" xfId="17049"/>
    <cellStyle name="Normal 7 3 20 12" xfId="17050"/>
    <cellStyle name="Normal 7 3 20 2" xfId="17051"/>
    <cellStyle name="Normal 7 3 20 2 10" xfId="17052"/>
    <cellStyle name="Normal 7 3 20 2 2" xfId="17053"/>
    <cellStyle name="Normal 7 3 20 2 3" xfId="17054"/>
    <cellStyle name="Normal 7 3 20 2 4" xfId="17055"/>
    <cellStyle name="Normal 7 3 20 2 5" xfId="17056"/>
    <cellStyle name="Normal 7 3 20 2 6" xfId="17057"/>
    <cellStyle name="Normal 7 3 20 2 7" xfId="17058"/>
    <cellStyle name="Normal 7 3 20 2 8" xfId="17059"/>
    <cellStyle name="Normal 7 3 20 2 9" xfId="17060"/>
    <cellStyle name="Normal 7 3 20 3" xfId="17061"/>
    <cellStyle name="Normal 7 3 20 4" xfId="17062"/>
    <cellStyle name="Normal 7 3 20 5" xfId="17063"/>
    <cellStyle name="Normal 7 3 20 6" xfId="17064"/>
    <cellStyle name="Normal 7 3 20 7" xfId="17065"/>
    <cellStyle name="Normal 7 3 20 8" xfId="17066"/>
    <cellStyle name="Normal 7 3 20 9" xfId="17067"/>
    <cellStyle name="Normal 7 3 21" xfId="17068"/>
    <cellStyle name="Normal 7 3 22" xfId="17069"/>
    <cellStyle name="Normal 7 3 23" xfId="17070"/>
    <cellStyle name="Normal 7 3 24" xfId="17071"/>
    <cellStyle name="Normal 7 3 25" xfId="17072"/>
    <cellStyle name="Normal 7 3 26" xfId="17073"/>
    <cellStyle name="Normal 7 3 27" xfId="17074"/>
    <cellStyle name="Normal 7 3 28" xfId="17075"/>
    <cellStyle name="Normal 7 3 29" xfId="17076"/>
    <cellStyle name="Normal 7 3 3" xfId="17077"/>
    <cellStyle name="Normal 7 3 3 10" xfId="17078"/>
    <cellStyle name="Normal 7 3 3 11" xfId="17079"/>
    <cellStyle name="Normal 7 3 3 12" xfId="17080"/>
    <cellStyle name="Normal 7 3 3 13" xfId="17081"/>
    <cellStyle name="Normal 7 3 3 14" xfId="17082"/>
    <cellStyle name="Normal 7 3 3 15" xfId="17083"/>
    <cellStyle name="Normal 7 3 3 16" xfId="17084"/>
    <cellStyle name="Normal 7 3 3 17" xfId="17085"/>
    <cellStyle name="Normal 7 3 3 18" xfId="17086"/>
    <cellStyle name="Normal 7 3 3 19" xfId="17087"/>
    <cellStyle name="Normal 7 3 3 2" xfId="17088"/>
    <cellStyle name="Normal 7 3 3 2 10" xfId="17089"/>
    <cellStyle name="Normal 7 3 3 2 11" xfId="17090"/>
    <cellStyle name="Normal 7 3 3 2 12" xfId="17091"/>
    <cellStyle name="Normal 7 3 3 2 2" xfId="17092"/>
    <cellStyle name="Normal 7 3 3 2 2 10" xfId="17093"/>
    <cellStyle name="Normal 7 3 3 2 2 2" xfId="17094"/>
    <cellStyle name="Normal 7 3 3 2 2 3" xfId="17095"/>
    <cellStyle name="Normal 7 3 3 2 2 4" xfId="17096"/>
    <cellStyle name="Normal 7 3 3 2 2 5" xfId="17097"/>
    <cellStyle name="Normal 7 3 3 2 2 6" xfId="17098"/>
    <cellStyle name="Normal 7 3 3 2 2 7" xfId="17099"/>
    <cellStyle name="Normal 7 3 3 2 2 8" xfId="17100"/>
    <cellStyle name="Normal 7 3 3 2 2 9" xfId="17101"/>
    <cellStyle name="Normal 7 3 3 2 3" xfId="17102"/>
    <cellStyle name="Normal 7 3 3 2 4" xfId="17103"/>
    <cellStyle name="Normal 7 3 3 2 5" xfId="17104"/>
    <cellStyle name="Normal 7 3 3 2 6" xfId="17105"/>
    <cellStyle name="Normal 7 3 3 2 7" xfId="17106"/>
    <cellStyle name="Normal 7 3 3 2 8" xfId="17107"/>
    <cellStyle name="Normal 7 3 3 2 9" xfId="17108"/>
    <cellStyle name="Normal 7 3 3 20" xfId="17109"/>
    <cellStyle name="Normal 7 3 3 21" xfId="17110"/>
    <cellStyle name="Normal 7 3 3 22" xfId="17111"/>
    <cellStyle name="Normal 7 3 3 23" xfId="17112"/>
    <cellStyle name="Normal 7 3 3 24" xfId="17113"/>
    <cellStyle name="Normal 7 3 3 25" xfId="17114"/>
    <cellStyle name="Normal 7 3 3 26" xfId="17115"/>
    <cellStyle name="Normal 7 3 3 27" xfId="17116"/>
    <cellStyle name="Normal 7 3 3 28" xfId="17117"/>
    <cellStyle name="Normal 7 3 3 29" xfId="17118"/>
    <cellStyle name="Normal 7 3 3 3" xfId="17119"/>
    <cellStyle name="Normal 7 3 3 30" xfId="17120"/>
    <cellStyle name="Normal 7 3 3 31" xfId="17121"/>
    <cellStyle name="Normal 7 3 3 32" xfId="17122"/>
    <cellStyle name="Normal 7 3 3 33" xfId="17123"/>
    <cellStyle name="Normal 7 3 3 34" xfId="17124"/>
    <cellStyle name="Normal 7 3 3 35" xfId="17125"/>
    <cellStyle name="Normal 7 3 3 36" xfId="17126"/>
    <cellStyle name="Normal 7 3 3 37" xfId="17127"/>
    <cellStyle name="Normal 7 3 3 38" xfId="17128"/>
    <cellStyle name="Normal 7 3 3 38 10" xfId="17129"/>
    <cellStyle name="Normal 7 3 3 38 2" xfId="17130"/>
    <cellStyle name="Normal 7 3 3 38 3" xfId="17131"/>
    <cellStyle name="Normal 7 3 3 38 4" xfId="17132"/>
    <cellStyle name="Normal 7 3 3 38 5" xfId="17133"/>
    <cellStyle name="Normal 7 3 3 38 6" xfId="17134"/>
    <cellStyle name="Normal 7 3 3 38 7" xfId="17135"/>
    <cellStyle name="Normal 7 3 3 38 8" xfId="17136"/>
    <cellStyle name="Normal 7 3 3 38 9" xfId="17137"/>
    <cellStyle name="Normal 7 3 3 39" xfId="17138"/>
    <cellStyle name="Normal 7 3 3 39 2" xfId="17139"/>
    <cellStyle name="Normal 7 3 3 4" xfId="17140"/>
    <cellStyle name="Normal 7 3 3 40" xfId="17141"/>
    <cellStyle name="Normal 7 3 3 41" xfId="17142"/>
    <cellStyle name="Normal 7 3 3 42" xfId="17143"/>
    <cellStyle name="Normal 7 3 3 43" xfId="17144"/>
    <cellStyle name="Normal 7 3 3 44" xfId="17145"/>
    <cellStyle name="Normal 7 3 3 45" xfId="17146"/>
    <cellStyle name="Normal 7 3 3 46" xfId="17147"/>
    <cellStyle name="Normal 7 3 3 47" xfId="17148"/>
    <cellStyle name="Normal 7 3 3 48" xfId="17149"/>
    <cellStyle name="Normal 7 3 3 5" xfId="17150"/>
    <cellStyle name="Normal 7 3 3 6" xfId="17151"/>
    <cellStyle name="Normal 7 3 3 7" xfId="17152"/>
    <cellStyle name="Normal 7 3 3 8" xfId="17153"/>
    <cellStyle name="Normal 7 3 3 9" xfId="17154"/>
    <cellStyle name="Normal 7 3 30" xfId="17155"/>
    <cellStyle name="Normal 7 3 31" xfId="17156"/>
    <cellStyle name="Normal 7 3 32" xfId="17157"/>
    <cellStyle name="Normal 7 3 33" xfId="17158"/>
    <cellStyle name="Normal 7 3 34" xfId="17159"/>
    <cellStyle name="Normal 7 3 35" xfId="17160"/>
    <cellStyle name="Normal 7 3 36" xfId="17161"/>
    <cellStyle name="Normal 7 3 37" xfId="17162"/>
    <cellStyle name="Normal 7 3 38" xfId="17163"/>
    <cellStyle name="Normal 7 3 39" xfId="17164"/>
    <cellStyle name="Normal 7 3 4" xfId="17165"/>
    <cellStyle name="Normal 7 3 40" xfId="17166"/>
    <cellStyle name="Normal 7 3 41" xfId="17167"/>
    <cellStyle name="Normal 7 3 42" xfId="17168"/>
    <cellStyle name="Normal 7 3 43" xfId="17169"/>
    <cellStyle name="Normal 7 3 44" xfId="17170"/>
    <cellStyle name="Normal 7 3 45" xfId="17171"/>
    <cellStyle name="Normal 7 3 46" xfId="17172"/>
    <cellStyle name="Normal 7 3 47" xfId="17173"/>
    <cellStyle name="Normal 7 3 48" xfId="17174"/>
    <cellStyle name="Normal 7 3 48 10" xfId="17175"/>
    <cellStyle name="Normal 7 3 48 2" xfId="17176"/>
    <cellStyle name="Normal 7 3 48 3" xfId="17177"/>
    <cellStyle name="Normal 7 3 48 4" xfId="17178"/>
    <cellStyle name="Normal 7 3 48 5" xfId="17179"/>
    <cellStyle name="Normal 7 3 48 6" xfId="17180"/>
    <cellStyle name="Normal 7 3 48 7" xfId="17181"/>
    <cellStyle name="Normal 7 3 48 8" xfId="17182"/>
    <cellStyle name="Normal 7 3 48 9" xfId="17183"/>
    <cellStyle name="Normal 7 3 49" xfId="17184"/>
    <cellStyle name="Normal 7 3 49 2" xfId="17185"/>
    <cellStyle name="Normal 7 3 5" xfId="17186"/>
    <cellStyle name="Normal 7 3 50" xfId="17187"/>
    <cellStyle name="Normal 7 3 51" xfId="17188"/>
    <cellStyle name="Normal 7 3 52" xfId="17189"/>
    <cellStyle name="Normal 7 3 53" xfId="17190"/>
    <cellStyle name="Normal 7 3 54" xfId="17191"/>
    <cellStyle name="Normal 7 3 55" xfId="17192"/>
    <cellStyle name="Normal 7 3 56" xfId="17193"/>
    <cellStyle name="Normal 7 3 57" xfId="17194"/>
    <cellStyle name="Normal 7 3 58" xfId="17195"/>
    <cellStyle name="Normal 7 3 6" xfId="17196"/>
    <cellStyle name="Normal 7 3 7" xfId="17197"/>
    <cellStyle name="Normal 7 3 8" xfId="17198"/>
    <cellStyle name="Normal 7 3 9" xfId="17199"/>
    <cellStyle name="Normal 7 30" xfId="17200"/>
    <cellStyle name="Normal 7 31" xfId="17201"/>
    <cellStyle name="Normal 7 32" xfId="17202"/>
    <cellStyle name="Normal 7 33" xfId="17203"/>
    <cellStyle name="Normal 7 34" xfId="17204"/>
    <cellStyle name="Normal 7 35" xfId="17205"/>
    <cellStyle name="Normal 7 36" xfId="17206"/>
    <cellStyle name="Normal 7 37" xfId="17207"/>
    <cellStyle name="Normal 7 38" xfId="17208"/>
    <cellStyle name="Normal 7 39" xfId="17209"/>
    <cellStyle name="Normal 7 4" xfId="17210"/>
    <cellStyle name="Normal 7 4 10" xfId="17211"/>
    <cellStyle name="Normal 7 4 11" xfId="17212"/>
    <cellStyle name="Normal 7 4 12" xfId="17213"/>
    <cellStyle name="Normal 7 4 13" xfId="17214"/>
    <cellStyle name="Normal 7 4 13 10" xfId="17215"/>
    <cellStyle name="Normal 7 4 13 11" xfId="17216"/>
    <cellStyle name="Normal 7 4 13 12" xfId="17217"/>
    <cellStyle name="Normal 7 4 13 2" xfId="17218"/>
    <cellStyle name="Normal 7 4 13 2 10" xfId="17219"/>
    <cellStyle name="Normal 7 4 13 2 2" xfId="17220"/>
    <cellStyle name="Normal 7 4 13 2 3" xfId="17221"/>
    <cellStyle name="Normal 7 4 13 2 4" xfId="17222"/>
    <cellStyle name="Normal 7 4 13 2 5" xfId="17223"/>
    <cellStyle name="Normal 7 4 13 2 6" xfId="17224"/>
    <cellStyle name="Normal 7 4 13 2 7" xfId="17225"/>
    <cellStyle name="Normal 7 4 13 2 8" xfId="17226"/>
    <cellStyle name="Normal 7 4 13 2 9" xfId="17227"/>
    <cellStyle name="Normal 7 4 13 3" xfId="17228"/>
    <cellStyle name="Normal 7 4 13 4" xfId="17229"/>
    <cellStyle name="Normal 7 4 13 5" xfId="17230"/>
    <cellStyle name="Normal 7 4 13 6" xfId="17231"/>
    <cellStyle name="Normal 7 4 13 7" xfId="17232"/>
    <cellStyle name="Normal 7 4 13 8" xfId="17233"/>
    <cellStyle name="Normal 7 4 13 9" xfId="17234"/>
    <cellStyle name="Normal 7 4 14" xfId="17235"/>
    <cellStyle name="Normal 7 4 14 10" xfId="17236"/>
    <cellStyle name="Normal 7 4 14 11" xfId="17237"/>
    <cellStyle name="Normal 7 4 14 12" xfId="17238"/>
    <cellStyle name="Normal 7 4 14 2" xfId="17239"/>
    <cellStyle name="Normal 7 4 14 2 10" xfId="17240"/>
    <cellStyle name="Normal 7 4 14 2 2" xfId="17241"/>
    <cellStyle name="Normal 7 4 14 2 3" xfId="17242"/>
    <cellStyle name="Normal 7 4 14 2 4" xfId="17243"/>
    <cellStyle name="Normal 7 4 14 2 5" xfId="17244"/>
    <cellStyle name="Normal 7 4 14 2 6" xfId="17245"/>
    <cellStyle name="Normal 7 4 14 2 7" xfId="17246"/>
    <cellStyle name="Normal 7 4 14 2 8" xfId="17247"/>
    <cellStyle name="Normal 7 4 14 2 9" xfId="17248"/>
    <cellStyle name="Normal 7 4 14 3" xfId="17249"/>
    <cellStyle name="Normal 7 4 14 4" xfId="17250"/>
    <cellStyle name="Normal 7 4 14 5" xfId="17251"/>
    <cellStyle name="Normal 7 4 14 6" xfId="17252"/>
    <cellStyle name="Normal 7 4 14 7" xfId="17253"/>
    <cellStyle name="Normal 7 4 14 8" xfId="17254"/>
    <cellStyle name="Normal 7 4 14 9" xfId="17255"/>
    <cellStyle name="Normal 7 4 15" xfId="17256"/>
    <cellStyle name="Normal 7 4 15 10" xfId="17257"/>
    <cellStyle name="Normal 7 4 15 11" xfId="17258"/>
    <cellStyle name="Normal 7 4 15 12" xfId="17259"/>
    <cellStyle name="Normal 7 4 15 2" xfId="17260"/>
    <cellStyle name="Normal 7 4 15 2 10" xfId="17261"/>
    <cellStyle name="Normal 7 4 15 2 2" xfId="17262"/>
    <cellStyle name="Normal 7 4 15 2 3" xfId="17263"/>
    <cellStyle name="Normal 7 4 15 2 4" xfId="17264"/>
    <cellStyle name="Normal 7 4 15 2 5" xfId="17265"/>
    <cellStyle name="Normal 7 4 15 2 6" xfId="17266"/>
    <cellStyle name="Normal 7 4 15 2 7" xfId="17267"/>
    <cellStyle name="Normal 7 4 15 2 8" xfId="17268"/>
    <cellStyle name="Normal 7 4 15 2 9" xfId="17269"/>
    <cellStyle name="Normal 7 4 15 3" xfId="17270"/>
    <cellStyle name="Normal 7 4 15 4" xfId="17271"/>
    <cellStyle name="Normal 7 4 15 5" xfId="17272"/>
    <cellStyle name="Normal 7 4 15 6" xfId="17273"/>
    <cellStyle name="Normal 7 4 15 7" xfId="17274"/>
    <cellStyle name="Normal 7 4 15 8" xfId="17275"/>
    <cellStyle name="Normal 7 4 15 9" xfId="17276"/>
    <cellStyle name="Normal 7 4 16" xfId="17277"/>
    <cellStyle name="Normal 7 4 16 10" xfId="17278"/>
    <cellStyle name="Normal 7 4 16 11" xfId="17279"/>
    <cellStyle name="Normal 7 4 16 12" xfId="17280"/>
    <cellStyle name="Normal 7 4 16 2" xfId="17281"/>
    <cellStyle name="Normal 7 4 16 2 10" xfId="17282"/>
    <cellStyle name="Normal 7 4 16 2 2" xfId="17283"/>
    <cellStyle name="Normal 7 4 16 2 3" xfId="17284"/>
    <cellStyle name="Normal 7 4 16 2 4" xfId="17285"/>
    <cellStyle name="Normal 7 4 16 2 5" xfId="17286"/>
    <cellStyle name="Normal 7 4 16 2 6" xfId="17287"/>
    <cellStyle name="Normal 7 4 16 2 7" xfId="17288"/>
    <cellStyle name="Normal 7 4 16 2 8" xfId="17289"/>
    <cellStyle name="Normal 7 4 16 2 9" xfId="17290"/>
    <cellStyle name="Normal 7 4 16 3" xfId="17291"/>
    <cellStyle name="Normal 7 4 16 4" xfId="17292"/>
    <cellStyle name="Normal 7 4 16 5" xfId="17293"/>
    <cellStyle name="Normal 7 4 16 6" xfId="17294"/>
    <cellStyle name="Normal 7 4 16 7" xfId="17295"/>
    <cellStyle name="Normal 7 4 16 8" xfId="17296"/>
    <cellStyle name="Normal 7 4 16 9" xfId="17297"/>
    <cellStyle name="Normal 7 4 17" xfId="17298"/>
    <cellStyle name="Normal 7 4 17 10" xfId="17299"/>
    <cellStyle name="Normal 7 4 17 11" xfId="17300"/>
    <cellStyle name="Normal 7 4 17 12" xfId="17301"/>
    <cellStyle name="Normal 7 4 17 2" xfId="17302"/>
    <cellStyle name="Normal 7 4 17 2 10" xfId="17303"/>
    <cellStyle name="Normal 7 4 17 2 2" xfId="17304"/>
    <cellStyle name="Normal 7 4 17 2 3" xfId="17305"/>
    <cellStyle name="Normal 7 4 17 2 4" xfId="17306"/>
    <cellStyle name="Normal 7 4 17 2 5" xfId="17307"/>
    <cellStyle name="Normal 7 4 17 2 6" xfId="17308"/>
    <cellStyle name="Normal 7 4 17 2 7" xfId="17309"/>
    <cellStyle name="Normal 7 4 17 2 8" xfId="17310"/>
    <cellStyle name="Normal 7 4 17 2 9" xfId="17311"/>
    <cellStyle name="Normal 7 4 17 3" xfId="17312"/>
    <cellStyle name="Normal 7 4 17 4" xfId="17313"/>
    <cellStyle name="Normal 7 4 17 5" xfId="17314"/>
    <cellStyle name="Normal 7 4 17 6" xfId="17315"/>
    <cellStyle name="Normal 7 4 17 7" xfId="17316"/>
    <cellStyle name="Normal 7 4 17 8" xfId="17317"/>
    <cellStyle name="Normal 7 4 17 9" xfId="17318"/>
    <cellStyle name="Normal 7 4 18" xfId="17319"/>
    <cellStyle name="Normal 7 4 18 10" xfId="17320"/>
    <cellStyle name="Normal 7 4 18 11" xfId="17321"/>
    <cellStyle name="Normal 7 4 18 12" xfId="17322"/>
    <cellStyle name="Normal 7 4 18 2" xfId="17323"/>
    <cellStyle name="Normal 7 4 18 2 10" xfId="17324"/>
    <cellStyle name="Normal 7 4 18 2 2" xfId="17325"/>
    <cellStyle name="Normal 7 4 18 2 3" xfId="17326"/>
    <cellStyle name="Normal 7 4 18 2 4" xfId="17327"/>
    <cellStyle name="Normal 7 4 18 2 5" xfId="17328"/>
    <cellStyle name="Normal 7 4 18 2 6" xfId="17329"/>
    <cellStyle name="Normal 7 4 18 2 7" xfId="17330"/>
    <cellStyle name="Normal 7 4 18 2 8" xfId="17331"/>
    <cellStyle name="Normal 7 4 18 2 9" xfId="17332"/>
    <cellStyle name="Normal 7 4 18 3" xfId="17333"/>
    <cellStyle name="Normal 7 4 18 4" xfId="17334"/>
    <cellStyle name="Normal 7 4 18 5" xfId="17335"/>
    <cellStyle name="Normal 7 4 18 6" xfId="17336"/>
    <cellStyle name="Normal 7 4 18 7" xfId="17337"/>
    <cellStyle name="Normal 7 4 18 8" xfId="17338"/>
    <cellStyle name="Normal 7 4 18 9" xfId="17339"/>
    <cellStyle name="Normal 7 4 19" xfId="17340"/>
    <cellStyle name="Normal 7 4 19 10" xfId="17341"/>
    <cellStyle name="Normal 7 4 19 11" xfId="17342"/>
    <cellStyle name="Normal 7 4 19 12" xfId="17343"/>
    <cellStyle name="Normal 7 4 19 2" xfId="17344"/>
    <cellStyle name="Normal 7 4 19 2 10" xfId="17345"/>
    <cellStyle name="Normal 7 4 19 2 2" xfId="17346"/>
    <cellStyle name="Normal 7 4 19 2 3" xfId="17347"/>
    <cellStyle name="Normal 7 4 19 2 4" xfId="17348"/>
    <cellStyle name="Normal 7 4 19 2 5" xfId="17349"/>
    <cellStyle name="Normal 7 4 19 2 6" xfId="17350"/>
    <cellStyle name="Normal 7 4 19 2 7" xfId="17351"/>
    <cellStyle name="Normal 7 4 19 2 8" xfId="17352"/>
    <cellStyle name="Normal 7 4 19 2 9" xfId="17353"/>
    <cellStyle name="Normal 7 4 19 3" xfId="17354"/>
    <cellStyle name="Normal 7 4 19 4" xfId="17355"/>
    <cellStyle name="Normal 7 4 19 5" xfId="17356"/>
    <cellStyle name="Normal 7 4 19 6" xfId="17357"/>
    <cellStyle name="Normal 7 4 19 7" xfId="17358"/>
    <cellStyle name="Normal 7 4 19 8" xfId="17359"/>
    <cellStyle name="Normal 7 4 19 9" xfId="17360"/>
    <cellStyle name="Normal 7 4 2" xfId="17361"/>
    <cellStyle name="Normal 7 4 2 10" xfId="17362"/>
    <cellStyle name="Normal 7 4 2 11" xfId="17363"/>
    <cellStyle name="Normal 7 4 2 12" xfId="17364"/>
    <cellStyle name="Normal 7 4 2 13" xfId="17365"/>
    <cellStyle name="Normal 7 4 2 14" xfId="17366"/>
    <cellStyle name="Normal 7 4 2 15" xfId="17367"/>
    <cellStyle name="Normal 7 4 2 16" xfId="17368"/>
    <cellStyle name="Normal 7 4 2 17" xfId="17369"/>
    <cellStyle name="Normal 7 4 2 18" xfId="17370"/>
    <cellStyle name="Normal 7 4 2 19" xfId="17371"/>
    <cellStyle name="Normal 7 4 2 2" xfId="17372"/>
    <cellStyle name="Normal 7 4 2 2 10" xfId="17373"/>
    <cellStyle name="Normal 7 4 2 2 11" xfId="17374"/>
    <cellStyle name="Normal 7 4 2 2 12" xfId="17375"/>
    <cellStyle name="Normal 7 4 2 2 2" xfId="17376"/>
    <cellStyle name="Normal 7 4 2 2 2 10" xfId="17377"/>
    <cellStyle name="Normal 7 4 2 2 2 2" xfId="17378"/>
    <cellStyle name="Normal 7 4 2 2 2 3" xfId="17379"/>
    <cellStyle name="Normal 7 4 2 2 2 4" xfId="17380"/>
    <cellStyle name="Normal 7 4 2 2 2 5" xfId="17381"/>
    <cellStyle name="Normal 7 4 2 2 2 6" xfId="17382"/>
    <cellStyle name="Normal 7 4 2 2 2 7" xfId="17383"/>
    <cellStyle name="Normal 7 4 2 2 2 8" xfId="17384"/>
    <cellStyle name="Normal 7 4 2 2 2 9" xfId="17385"/>
    <cellStyle name="Normal 7 4 2 2 3" xfId="17386"/>
    <cellStyle name="Normal 7 4 2 2 4" xfId="17387"/>
    <cellStyle name="Normal 7 4 2 2 5" xfId="17388"/>
    <cellStyle name="Normal 7 4 2 2 6" xfId="17389"/>
    <cellStyle name="Normal 7 4 2 2 7" xfId="17390"/>
    <cellStyle name="Normal 7 4 2 2 8" xfId="17391"/>
    <cellStyle name="Normal 7 4 2 2 9" xfId="17392"/>
    <cellStyle name="Normal 7 4 2 20" xfId="17393"/>
    <cellStyle name="Normal 7 4 2 21" xfId="17394"/>
    <cellStyle name="Normal 7 4 2 22" xfId="17395"/>
    <cellStyle name="Normal 7 4 2 23" xfId="17396"/>
    <cellStyle name="Normal 7 4 2 24" xfId="17397"/>
    <cellStyle name="Normal 7 4 2 25" xfId="17398"/>
    <cellStyle name="Normal 7 4 2 26" xfId="17399"/>
    <cellStyle name="Normal 7 4 2 27" xfId="17400"/>
    <cellStyle name="Normal 7 4 2 28" xfId="17401"/>
    <cellStyle name="Normal 7 4 2 29" xfId="17402"/>
    <cellStyle name="Normal 7 4 2 3" xfId="17403"/>
    <cellStyle name="Normal 7 4 2 30" xfId="17404"/>
    <cellStyle name="Normal 7 4 2 31" xfId="17405"/>
    <cellStyle name="Normal 7 4 2 32" xfId="17406"/>
    <cellStyle name="Normal 7 4 2 33" xfId="17407"/>
    <cellStyle name="Normal 7 4 2 34" xfId="17408"/>
    <cellStyle name="Normal 7 4 2 35" xfId="17409"/>
    <cellStyle name="Normal 7 4 2 36" xfId="17410"/>
    <cellStyle name="Normal 7 4 2 37" xfId="17411"/>
    <cellStyle name="Normal 7 4 2 38" xfId="17412"/>
    <cellStyle name="Normal 7 4 2 38 10" xfId="17413"/>
    <cellStyle name="Normal 7 4 2 38 2" xfId="17414"/>
    <cellStyle name="Normal 7 4 2 38 3" xfId="17415"/>
    <cellStyle name="Normal 7 4 2 38 4" xfId="17416"/>
    <cellStyle name="Normal 7 4 2 38 5" xfId="17417"/>
    <cellStyle name="Normal 7 4 2 38 6" xfId="17418"/>
    <cellStyle name="Normal 7 4 2 38 7" xfId="17419"/>
    <cellStyle name="Normal 7 4 2 38 8" xfId="17420"/>
    <cellStyle name="Normal 7 4 2 38 9" xfId="17421"/>
    <cellStyle name="Normal 7 4 2 39" xfId="17422"/>
    <cellStyle name="Normal 7 4 2 39 2" xfId="17423"/>
    <cellStyle name="Normal 7 4 2 4" xfId="17424"/>
    <cellStyle name="Normal 7 4 2 40" xfId="17425"/>
    <cellStyle name="Normal 7 4 2 41" xfId="17426"/>
    <cellStyle name="Normal 7 4 2 42" xfId="17427"/>
    <cellStyle name="Normal 7 4 2 43" xfId="17428"/>
    <cellStyle name="Normal 7 4 2 44" xfId="17429"/>
    <cellStyle name="Normal 7 4 2 45" xfId="17430"/>
    <cellStyle name="Normal 7 4 2 46" xfId="17431"/>
    <cellStyle name="Normal 7 4 2 47" xfId="17432"/>
    <cellStyle name="Normal 7 4 2 48" xfId="17433"/>
    <cellStyle name="Normal 7 4 2 5" xfId="17434"/>
    <cellStyle name="Normal 7 4 2 6" xfId="17435"/>
    <cellStyle name="Normal 7 4 2 7" xfId="17436"/>
    <cellStyle name="Normal 7 4 2 8" xfId="17437"/>
    <cellStyle name="Normal 7 4 2 9" xfId="17438"/>
    <cellStyle name="Normal 7 4 20" xfId="17439"/>
    <cellStyle name="Normal 7 4 20 10" xfId="17440"/>
    <cellStyle name="Normal 7 4 20 11" xfId="17441"/>
    <cellStyle name="Normal 7 4 20 12" xfId="17442"/>
    <cellStyle name="Normal 7 4 20 2" xfId="17443"/>
    <cellStyle name="Normal 7 4 20 2 10" xfId="17444"/>
    <cellStyle name="Normal 7 4 20 2 2" xfId="17445"/>
    <cellStyle name="Normal 7 4 20 2 3" xfId="17446"/>
    <cellStyle name="Normal 7 4 20 2 4" xfId="17447"/>
    <cellStyle name="Normal 7 4 20 2 5" xfId="17448"/>
    <cellStyle name="Normal 7 4 20 2 6" xfId="17449"/>
    <cellStyle name="Normal 7 4 20 2 7" xfId="17450"/>
    <cellStyle name="Normal 7 4 20 2 8" xfId="17451"/>
    <cellStyle name="Normal 7 4 20 2 9" xfId="17452"/>
    <cellStyle name="Normal 7 4 20 3" xfId="17453"/>
    <cellStyle name="Normal 7 4 20 4" xfId="17454"/>
    <cellStyle name="Normal 7 4 20 5" xfId="17455"/>
    <cellStyle name="Normal 7 4 20 6" xfId="17456"/>
    <cellStyle name="Normal 7 4 20 7" xfId="17457"/>
    <cellStyle name="Normal 7 4 20 8" xfId="17458"/>
    <cellStyle name="Normal 7 4 20 9" xfId="17459"/>
    <cellStyle name="Normal 7 4 21" xfId="17460"/>
    <cellStyle name="Normal 7 4 22" xfId="17461"/>
    <cellStyle name="Normal 7 4 23" xfId="17462"/>
    <cellStyle name="Normal 7 4 24" xfId="17463"/>
    <cellStyle name="Normal 7 4 25" xfId="17464"/>
    <cellStyle name="Normal 7 4 26" xfId="17465"/>
    <cellStyle name="Normal 7 4 27" xfId="17466"/>
    <cellStyle name="Normal 7 4 28" xfId="17467"/>
    <cellStyle name="Normal 7 4 29" xfId="17468"/>
    <cellStyle name="Normal 7 4 3" xfId="17469"/>
    <cellStyle name="Normal 7 4 3 10" xfId="17470"/>
    <cellStyle name="Normal 7 4 3 11" xfId="17471"/>
    <cellStyle name="Normal 7 4 3 12" xfId="17472"/>
    <cellStyle name="Normal 7 4 3 13" xfId="17473"/>
    <cellStyle name="Normal 7 4 3 14" xfId="17474"/>
    <cellStyle name="Normal 7 4 3 15" xfId="17475"/>
    <cellStyle name="Normal 7 4 3 16" xfId="17476"/>
    <cellStyle name="Normal 7 4 3 17" xfId="17477"/>
    <cellStyle name="Normal 7 4 3 18" xfId="17478"/>
    <cellStyle name="Normal 7 4 3 19" xfId="17479"/>
    <cellStyle name="Normal 7 4 3 2" xfId="17480"/>
    <cellStyle name="Normal 7 4 3 2 10" xfId="17481"/>
    <cellStyle name="Normal 7 4 3 2 11" xfId="17482"/>
    <cellStyle name="Normal 7 4 3 2 12" xfId="17483"/>
    <cellStyle name="Normal 7 4 3 2 2" xfId="17484"/>
    <cellStyle name="Normal 7 4 3 2 2 10" xfId="17485"/>
    <cellStyle name="Normal 7 4 3 2 2 2" xfId="17486"/>
    <cellStyle name="Normal 7 4 3 2 2 3" xfId="17487"/>
    <cellStyle name="Normal 7 4 3 2 2 4" xfId="17488"/>
    <cellStyle name="Normal 7 4 3 2 2 5" xfId="17489"/>
    <cellStyle name="Normal 7 4 3 2 2 6" xfId="17490"/>
    <cellStyle name="Normal 7 4 3 2 2 7" xfId="17491"/>
    <cellStyle name="Normal 7 4 3 2 2 8" xfId="17492"/>
    <cellStyle name="Normal 7 4 3 2 2 9" xfId="17493"/>
    <cellStyle name="Normal 7 4 3 2 3" xfId="17494"/>
    <cellStyle name="Normal 7 4 3 2 4" xfId="17495"/>
    <cellStyle name="Normal 7 4 3 2 5" xfId="17496"/>
    <cellStyle name="Normal 7 4 3 2 6" xfId="17497"/>
    <cellStyle name="Normal 7 4 3 2 7" xfId="17498"/>
    <cellStyle name="Normal 7 4 3 2 8" xfId="17499"/>
    <cellStyle name="Normal 7 4 3 2 9" xfId="17500"/>
    <cellStyle name="Normal 7 4 3 20" xfId="17501"/>
    <cellStyle name="Normal 7 4 3 21" xfId="17502"/>
    <cellStyle name="Normal 7 4 3 22" xfId="17503"/>
    <cellStyle name="Normal 7 4 3 23" xfId="17504"/>
    <cellStyle name="Normal 7 4 3 24" xfId="17505"/>
    <cellStyle name="Normal 7 4 3 25" xfId="17506"/>
    <cellStyle name="Normal 7 4 3 26" xfId="17507"/>
    <cellStyle name="Normal 7 4 3 27" xfId="17508"/>
    <cellStyle name="Normal 7 4 3 28" xfId="17509"/>
    <cellStyle name="Normal 7 4 3 29" xfId="17510"/>
    <cellStyle name="Normal 7 4 3 3" xfId="17511"/>
    <cellStyle name="Normal 7 4 3 30" xfId="17512"/>
    <cellStyle name="Normal 7 4 3 31" xfId="17513"/>
    <cellStyle name="Normal 7 4 3 32" xfId="17514"/>
    <cellStyle name="Normal 7 4 3 33" xfId="17515"/>
    <cellStyle name="Normal 7 4 3 34" xfId="17516"/>
    <cellStyle name="Normal 7 4 3 35" xfId="17517"/>
    <cellStyle name="Normal 7 4 3 36" xfId="17518"/>
    <cellStyle name="Normal 7 4 3 37" xfId="17519"/>
    <cellStyle name="Normal 7 4 3 38" xfId="17520"/>
    <cellStyle name="Normal 7 4 3 38 10" xfId="17521"/>
    <cellStyle name="Normal 7 4 3 38 2" xfId="17522"/>
    <cellStyle name="Normal 7 4 3 38 3" xfId="17523"/>
    <cellStyle name="Normal 7 4 3 38 4" xfId="17524"/>
    <cellStyle name="Normal 7 4 3 38 5" xfId="17525"/>
    <cellStyle name="Normal 7 4 3 38 6" xfId="17526"/>
    <cellStyle name="Normal 7 4 3 38 7" xfId="17527"/>
    <cellStyle name="Normal 7 4 3 38 8" xfId="17528"/>
    <cellStyle name="Normal 7 4 3 38 9" xfId="17529"/>
    <cellStyle name="Normal 7 4 3 39" xfId="17530"/>
    <cellStyle name="Normal 7 4 3 39 2" xfId="17531"/>
    <cellStyle name="Normal 7 4 3 4" xfId="17532"/>
    <cellStyle name="Normal 7 4 3 40" xfId="17533"/>
    <cellStyle name="Normal 7 4 3 41" xfId="17534"/>
    <cellStyle name="Normal 7 4 3 42" xfId="17535"/>
    <cellStyle name="Normal 7 4 3 43" xfId="17536"/>
    <cellStyle name="Normal 7 4 3 44" xfId="17537"/>
    <cellStyle name="Normal 7 4 3 45" xfId="17538"/>
    <cellStyle name="Normal 7 4 3 46" xfId="17539"/>
    <cellStyle name="Normal 7 4 3 47" xfId="17540"/>
    <cellStyle name="Normal 7 4 3 48" xfId="17541"/>
    <cellStyle name="Normal 7 4 3 5" xfId="17542"/>
    <cellStyle name="Normal 7 4 3 6" xfId="17543"/>
    <cellStyle name="Normal 7 4 3 7" xfId="17544"/>
    <cellStyle name="Normal 7 4 3 8" xfId="17545"/>
    <cellStyle name="Normal 7 4 3 9" xfId="17546"/>
    <cellStyle name="Normal 7 4 30" xfId="17547"/>
    <cellStyle name="Normal 7 4 31" xfId="17548"/>
    <cellStyle name="Normal 7 4 32" xfId="17549"/>
    <cellStyle name="Normal 7 4 33" xfId="17550"/>
    <cellStyle name="Normal 7 4 34" xfId="17551"/>
    <cellStyle name="Normal 7 4 35" xfId="17552"/>
    <cellStyle name="Normal 7 4 36" xfId="17553"/>
    <cellStyle name="Normal 7 4 37" xfId="17554"/>
    <cellStyle name="Normal 7 4 38" xfId="17555"/>
    <cellStyle name="Normal 7 4 39" xfId="17556"/>
    <cellStyle name="Normal 7 4 4" xfId="17557"/>
    <cellStyle name="Normal 7 4 40" xfId="17558"/>
    <cellStyle name="Normal 7 4 41" xfId="17559"/>
    <cellStyle name="Normal 7 4 42" xfId="17560"/>
    <cellStyle name="Normal 7 4 43" xfId="17561"/>
    <cellStyle name="Normal 7 4 44" xfId="17562"/>
    <cellStyle name="Normal 7 4 45" xfId="17563"/>
    <cellStyle name="Normal 7 4 46" xfId="17564"/>
    <cellStyle name="Normal 7 4 47" xfId="17565"/>
    <cellStyle name="Normal 7 4 48" xfId="17566"/>
    <cellStyle name="Normal 7 4 48 10" xfId="17567"/>
    <cellStyle name="Normal 7 4 48 2" xfId="17568"/>
    <cellStyle name="Normal 7 4 48 3" xfId="17569"/>
    <cellStyle name="Normal 7 4 48 4" xfId="17570"/>
    <cellStyle name="Normal 7 4 48 5" xfId="17571"/>
    <cellStyle name="Normal 7 4 48 6" xfId="17572"/>
    <cellStyle name="Normal 7 4 48 7" xfId="17573"/>
    <cellStyle name="Normal 7 4 48 8" xfId="17574"/>
    <cellStyle name="Normal 7 4 48 9" xfId="17575"/>
    <cellStyle name="Normal 7 4 49" xfId="17576"/>
    <cellStyle name="Normal 7 4 49 2" xfId="17577"/>
    <cellStyle name="Normal 7 4 5" xfId="17578"/>
    <cellStyle name="Normal 7 4 50" xfId="17579"/>
    <cellStyle name="Normal 7 4 51" xfId="17580"/>
    <cellStyle name="Normal 7 4 52" xfId="17581"/>
    <cellStyle name="Normal 7 4 53" xfId="17582"/>
    <cellStyle name="Normal 7 4 54" xfId="17583"/>
    <cellStyle name="Normal 7 4 55" xfId="17584"/>
    <cellStyle name="Normal 7 4 56" xfId="17585"/>
    <cellStyle name="Normal 7 4 57" xfId="17586"/>
    <cellStyle name="Normal 7 4 58" xfId="17587"/>
    <cellStyle name="Normal 7 4 6" xfId="17588"/>
    <cellStyle name="Normal 7 4 7" xfId="17589"/>
    <cellStyle name="Normal 7 4 8" xfId="17590"/>
    <cellStyle name="Normal 7 4 9" xfId="17591"/>
    <cellStyle name="Normal 7 40" xfId="17592"/>
    <cellStyle name="Normal 7 41" xfId="17593"/>
    <cellStyle name="Normal 7 42" xfId="17594"/>
    <cellStyle name="Normal 7 43" xfId="17595"/>
    <cellStyle name="Normal 7 44" xfId="17596"/>
    <cellStyle name="Normal 7 45" xfId="17597"/>
    <cellStyle name="Normal 7 46" xfId="17598"/>
    <cellStyle name="Normal 7 47" xfId="17599"/>
    <cellStyle name="Normal 7 48" xfId="17600"/>
    <cellStyle name="Normal 7 49" xfId="17601"/>
    <cellStyle name="Normal 7 5" xfId="17602"/>
    <cellStyle name="Normal 7 5 10" xfId="17603"/>
    <cellStyle name="Normal 7 5 11" xfId="17604"/>
    <cellStyle name="Normal 7 5 12" xfId="17605"/>
    <cellStyle name="Normal 7 5 13" xfId="17606"/>
    <cellStyle name="Normal 7 5 13 10" xfId="17607"/>
    <cellStyle name="Normal 7 5 13 11" xfId="17608"/>
    <cellStyle name="Normal 7 5 13 12" xfId="17609"/>
    <cellStyle name="Normal 7 5 13 2" xfId="17610"/>
    <cellStyle name="Normal 7 5 13 2 10" xfId="17611"/>
    <cellStyle name="Normal 7 5 13 2 2" xfId="17612"/>
    <cellStyle name="Normal 7 5 13 2 3" xfId="17613"/>
    <cellStyle name="Normal 7 5 13 2 4" xfId="17614"/>
    <cellStyle name="Normal 7 5 13 2 5" xfId="17615"/>
    <cellStyle name="Normal 7 5 13 2 6" xfId="17616"/>
    <cellStyle name="Normal 7 5 13 2 7" xfId="17617"/>
    <cellStyle name="Normal 7 5 13 2 8" xfId="17618"/>
    <cellStyle name="Normal 7 5 13 2 9" xfId="17619"/>
    <cellStyle name="Normal 7 5 13 3" xfId="17620"/>
    <cellStyle name="Normal 7 5 13 4" xfId="17621"/>
    <cellStyle name="Normal 7 5 13 5" xfId="17622"/>
    <cellStyle name="Normal 7 5 13 6" xfId="17623"/>
    <cellStyle name="Normal 7 5 13 7" xfId="17624"/>
    <cellStyle name="Normal 7 5 13 8" xfId="17625"/>
    <cellStyle name="Normal 7 5 13 9" xfId="17626"/>
    <cellStyle name="Normal 7 5 14" xfId="17627"/>
    <cellStyle name="Normal 7 5 14 10" xfId="17628"/>
    <cellStyle name="Normal 7 5 14 11" xfId="17629"/>
    <cellStyle name="Normal 7 5 14 12" xfId="17630"/>
    <cellStyle name="Normal 7 5 14 2" xfId="17631"/>
    <cellStyle name="Normal 7 5 14 2 10" xfId="17632"/>
    <cellStyle name="Normal 7 5 14 2 2" xfId="17633"/>
    <cellStyle name="Normal 7 5 14 2 3" xfId="17634"/>
    <cellStyle name="Normal 7 5 14 2 4" xfId="17635"/>
    <cellStyle name="Normal 7 5 14 2 5" xfId="17636"/>
    <cellStyle name="Normal 7 5 14 2 6" xfId="17637"/>
    <cellStyle name="Normal 7 5 14 2 7" xfId="17638"/>
    <cellStyle name="Normal 7 5 14 2 8" xfId="17639"/>
    <cellStyle name="Normal 7 5 14 2 9" xfId="17640"/>
    <cellStyle name="Normal 7 5 14 3" xfId="17641"/>
    <cellStyle name="Normal 7 5 14 4" xfId="17642"/>
    <cellStyle name="Normal 7 5 14 5" xfId="17643"/>
    <cellStyle name="Normal 7 5 14 6" xfId="17644"/>
    <cellStyle name="Normal 7 5 14 7" xfId="17645"/>
    <cellStyle name="Normal 7 5 14 8" xfId="17646"/>
    <cellStyle name="Normal 7 5 14 9" xfId="17647"/>
    <cellStyle name="Normal 7 5 15" xfId="17648"/>
    <cellStyle name="Normal 7 5 15 10" xfId="17649"/>
    <cellStyle name="Normal 7 5 15 11" xfId="17650"/>
    <cellStyle name="Normal 7 5 15 12" xfId="17651"/>
    <cellStyle name="Normal 7 5 15 2" xfId="17652"/>
    <cellStyle name="Normal 7 5 15 2 10" xfId="17653"/>
    <cellStyle name="Normal 7 5 15 2 2" xfId="17654"/>
    <cellStyle name="Normal 7 5 15 2 3" xfId="17655"/>
    <cellStyle name="Normal 7 5 15 2 4" xfId="17656"/>
    <cellStyle name="Normal 7 5 15 2 5" xfId="17657"/>
    <cellStyle name="Normal 7 5 15 2 6" xfId="17658"/>
    <cellStyle name="Normal 7 5 15 2 7" xfId="17659"/>
    <cellStyle name="Normal 7 5 15 2 8" xfId="17660"/>
    <cellStyle name="Normal 7 5 15 2 9" xfId="17661"/>
    <cellStyle name="Normal 7 5 15 3" xfId="17662"/>
    <cellStyle name="Normal 7 5 15 4" xfId="17663"/>
    <cellStyle name="Normal 7 5 15 5" xfId="17664"/>
    <cellStyle name="Normal 7 5 15 6" xfId="17665"/>
    <cellStyle name="Normal 7 5 15 7" xfId="17666"/>
    <cellStyle name="Normal 7 5 15 8" xfId="17667"/>
    <cellStyle name="Normal 7 5 15 9" xfId="17668"/>
    <cellStyle name="Normal 7 5 16" xfId="17669"/>
    <cellStyle name="Normal 7 5 16 10" xfId="17670"/>
    <cellStyle name="Normal 7 5 16 11" xfId="17671"/>
    <cellStyle name="Normal 7 5 16 12" xfId="17672"/>
    <cellStyle name="Normal 7 5 16 2" xfId="17673"/>
    <cellStyle name="Normal 7 5 16 2 10" xfId="17674"/>
    <cellStyle name="Normal 7 5 16 2 2" xfId="17675"/>
    <cellStyle name="Normal 7 5 16 2 3" xfId="17676"/>
    <cellStyle name="Normal 7 5 16 2 4" xfId="17677"/>
    <cellStyle name="Normal 7 5 16 2 5" xfId="17678"/>
    <cellStyle name="Normal 7 5 16 2 6" xfId="17679"/>
    <cellStyle name="Normal 7 5 16 2 7" xfId="17680"/>
    <cellStyle name="Normal 7 5 16 2 8" xfId="17681"/>
    <cellStyle name="Normal 7 5 16 2 9" xfId="17682"/>
    <cellStyle name="Normal 7 5 16 3" xfId="17683"/>
    <cellStyle name="Normal 7 5 16 4" xfId="17684"/>
    <cellStyle name="Normal 7 5 16 5" xfId="17685"/>
    <cellStyle name="Normal 7 5 16 6" xfId="17686"/>
    <cellStyle name="Normal 7 5 16 7" xfId="17687"/>
    <cellStyle name="Normal 7 5 16 8" xfId="17688"/>
    <cellStyle name="Normal 7 5 16 9" xfId="17689"/>
    <cellStyle name="Normal 7 5 17" xfId="17690"/>
    <cellStyle name="Normal 7 5 17 10" xfId="17691"/>
    <cellStyle name="Normal 7 5 17 11" xfId="17692"/>
    <cellStyle name="Normal 7 5 17 12" xfId="17693"/>
    <cellStyle name="Normal 7 5 17 2" xfId="17694"/>
    <cellStyle name="Normal 7 5 17 2 10" xfId="17695"/>
    <cellStyle name="Normal 7 5 17 2 2" xfId="17696"/>
    <cellStyle name="Normal 7 5 17 2 3" xfId="17697"/>
    <cellStyle name="Normal 7 5 17 2 4" xfId="17698"/>
    <cellStyle name="Normal 7 5 17 2 5" xfId="17699"/>
    <cellStyle name="Normal 7 5 17 2 6" xfId="17700"/>
    <cellStyle name="Normal 7 5 17 2 7" xfId="17701"/>
    <cellStyle name="Normal 7 5 17 2 8" xfId="17702"/>
    <cellStyle name="Normal 7 5 17 2 9" xfId="17703"/>
    <cellStyle name="Normal 7 5 17 3" xfId="17704"/>
    <cellStyle name="Normal 7 5 17 4" xfId="17705"/>
    <cellStyle name="Normal 7 5 17 5" xfId="17706"/>
    <cellStyle name="Normal 7 5 17 6" xfId="17707"/>
    <cellStyle name="Normal 7 5 17 7" xfId="17708"/>
    <cellStyle name="Normal 7 5 17 8" xfId="17709"/>
    <cellStyle name="Normal 7 5 17 9" xfId="17710"/>
    <cellStyle name="Normal 7 5 18" xfId="17711"/>
    <cellStyle name="Normal 7 5 18 10" xfId="17712"/>
    <cellStyle name="Normal 7 5 18 11" xfId="17713"/>
    <cellStyle name="Normal 7 5 18 12" xfId="17714"/>
    <cellStyle name="Normal 7 5 18 2" xfId="17715"/>
    <cellStyle name="Normal 7 5 18 2 10" xfId="17716"/>
    <cellStyle name="Normal 7 5 18 2 2" xfId="17717"/>
    <cellStyle name="Normal 7 5 18 2 3" xfId="17718"/>
    <cellStyle name="Normal 7 5 18 2 4" xfId="17719"/>
    <cellStyle name="Normal 7 5 18 2 5" xfId="17720"/>
    <cellStyle name="Normal 7 5 18 2 6" xfId="17721"/>
    <cellStyle name="Normal 7 5 18 2 7" xfId="17722"/>
    <cellStyle name="Normal 7 5 18 2 8" xfId="17723"/>
    <cellStyle name="Normal 7 5 18 2 9" xfId="17724"/>
    <cellStyle name="Normal 7 5 18 3" xfId="17725"/>
    <cellStyle name="Normal 7 5 18 4" xfId="17726"/>
    <cellStyle name="Normal 7 5 18 5" xfId="17727"/>
    <cellStyle name="Normal 7 5 18 6" xfId="17728"/>
    <cellStyle name="Normal 7 5 18 7" xfId="17729"/>
    <cellStyle name="Normal 7 5 18 8" xfId="17730"/>
    <cellStyle name="Normal 7 5 18 9" xfId="17731"/>
    <cellStyle name="Normal 7 5 19" xfId="17732"/>
    <cellStyle name="Normal 7 5 19 10" xfId="17733"/>
    <cellStyle name="Normal 7 5 19 11" xfId="17734"/>
    <cellStyle name="Normal 7 5 19 12" xfId="17735"/>
    <cellStyle name="Normal 7 5 19 2" xfId="17736"/>
    <cellStyle name="Normal 7 5 19 2 10" xfId="17737"/>
    <cellStyle name="Normal 7 5 19 2 2" xfId="17738"/>
    <cellStyle name="Normal 7 5 19 2 3" xfId="17739"/>
    <cellStyle name="Normal 7 5 19 2 4" xfId="17740"/>
    <cellStyle name="Normal 7 5 19 2 5" xfId="17741"/>
    <cellStyle name="Normal 7 5 19 2 6" xfId="17742"/>
    <cellStyle name="Normal 7 5 19 2 7" xfId="17743"/>
    <cellStyle name="Normal 7 5 19 2 8" xfId="17744"/>
    <cellStyle name="Normal 7 5 19 2 9" xfId="17745"/>
    <cellStyle name="Normal 7 5 19 3" xfId="17746"/>
    <cellStyle name="Normal 7 5 19 4" xfId="17747"/>
    <cellStyle name="Normal 7 5 19 5" xfId="17748"/>
    <cellStyle name="Normal 7 5 19 6" xfId="17749"/>
    <cellStyle name="Normal 7 5 19 7" xfId="17750"/>
    <cellStyle name="Normal 7 5 19 8" xfId="17751"/>
    <cellStyle name="Normal 7 5 19 9" xfId="17752"/>
    <cellStyle name="Normal 7 5 2" xfId="17753"/>
    <cellStyle name="Normal 7 5 2 10" xfId="17754"/>
    <cellStyle name="Normal 7 5 2 11" xfId="17755"/>
    <cellStyle name="Normal 7 5 2 12" xfId="17756"/>
    <cellStyle name="Normal 7 5 2 13" xfId="17757"/>
    <cellStyle name="Normal 7 5 2 14" xfId="17758"/>
    <cellStyle name="Normal 7 5 2 15" xfId="17759"/>
    <cellStyle name="Normal 7 5 2 16" xfId="17760"/>
    <cellStyle name="Normal 7 5 2 17" xfId="17761"/>
    <cellStyle name="Normal 7 5 2 18" xfId="17762"/>
    <cellStyle name="Normal 7 5 2 19" xfId="17763"/>
    <cellStyle name="Normal 7 5 2 2" xfId="17764"/>
    <cellStyle name="Normal 7 5 2 2 10" xfId="17765"/>
    <cellStyle name="Normal 7 5 2 2 11" xfId="17766"/>
    <cellStyle name="Normal 7 5 2 2 12" xfId="17767"/>
    <cellStyle name="Normal 7 5 2 2 2" xfId="17768"/>
    <cellStyle name="Normal 7 5 2 2 2 10" xfId="17769"/>
    <cellStyle name="Normal 7 5 2 2 2 2" xfId="17770"/>
    <cellStyle name="Normal 7 5 2 2 2 3" xfId="17771"/>
    <cellStyle name="Normal 7 5 2 2 2 4" xfId="17772"/>
    <cellStyle name="Normal 7 5 2 2 2 5" xfId="17773"/>
    <cellStyle name="Normal 7 5 2 2 2 6" xfId="17774"/>
    <cellStyle name="Normal 7 5 2 2 2 7" xfId="17775"/>
    <cellStyle name="Normal 7 5 2 2 2 8" xfId="17776"/>
    <cellStyle name="Normal 7 5 2 2 2 9" xfId="17777"/>
    <cellStyle name="Normal 7 5 2 2 3" xfId="17778"/>
    <cellStyle name="Normal 7 5 2 2 4" xfId="17779"/>
    <cellStyle name="Normal 7 5 2 2 5" xfId="17780"/>
    <cellStyle name="Normal 7 5 2 2 6" xfId="17781"/>
    <cellStyle name="Normal 7 5 2 2 7" xfId="17782"/>
    <cellStyle name="Normal 7 5 2 2 8" xfId="17783"/>
    <cellStyle name="Normal 7 5 2 2 9" xfId="17784"/>
    <cellStyle name="Normal 7 5 2 20" xfId="17785"/>
    <cellStyle name="Normal 7 5 2 21" xfId="17786"/>
    <cellStyle name="Normal 7 5 2 22" xfId="17787"/>
    <cellStyle name="Normal 7 5 2 23" xfId="17788"/>
    <cellStyle name="Normal 7 5 2 24" xfId="17789"/>
    <cellStyle name="Normal 7 5 2 25" xfId="17790"/>
    <cellStyle name="Normal 7 5 2 26" xfId="17791"/>
    <cellStyle name="Normal 7 5 2 27" xfId="17792"/>
    <cellStyle name="Normal 7 5 2 28" xfId="17793"/>
    <cellStyle name="Normal 7 5 2 29" xfId="17794"/>
    <cellStyle name="Normal 7 5 2 3" xfId="17795"/>
    <cellStyle name="Normal 7 5 2 30" xfId="17796"/>
    <cellStyle name="Normal 7 5 2 31" xfId="17797"/>
    <cellStyle name="Normal 7 5 2 32" xfId="17798"/>
    <cellStyle name="Normal 7 5 2 33" xfId="17799"/>
    <cellStyle name="Normal 7 5 2 34" xfId="17800"/>
    <cellStyle name="Normal 7 5 2 35" xfId="17801"/>
    <cellStyle name="Normal 7 5 2 36" xfId="17802"/>
    <cellStyle name="Normal 7 5 2 37" xfId="17803"/>
    <cellStyle name="Normal 7 5 2 38" xfId="17804"/>
    <cellStyle name="Normal 7 5 2 38 10" xfId="17805"/>
    <cellStyle name="Normal 7 5 2 38 2" xfId="17806"/>
    <cellStyle name="Normal 7 5 2 38 3" xfId="17807"/>
    <cellStyle name="Normal 7 5 2 38 4" xfId="17808"/>
    <cellStyle name="Normal 7 5 2 38 5" xfId="17809"/>
    <cellStyle name="Normal 7 5 2 38 6" xfId="17810"/>
    <cellStyle name="Normal 7 5 2 38 7" xfId="17811"/>
    <cellStyle name="Normal 7 5 2 38 8" xfId="17812"/>
    <cellStyle name="Normal 7 5 2 38 9" xfId="17813"/>
    <cellStyle name="Normal 7 5 2 39" xfId="17814"/>
    <cellStyle name="Normal 7 5 2 39 2" xfId="17815"/>
    <cellStyle name="Normal 7 5 2 4" xfId="17816"/>
    <cellStyle name="Normal 7 5 2 40" xfId="17817"/>
    <cellStyle name="Normal 7 5 2 41" xfId="17818"/>
    <cellStyle name="Normal 7 5 2 42" xfId="17819"/>
    <cellStyle name="Normal 7 5 2 43" xfId="17820"/>
    <cellStyle name="Normal 7 5 2 44" xfId="17821"/>
    <cellStyle name="Normal 7 5 2 45" xfId="17822"/>
    <cellStyle name="Normal 7 5 2 46" xfId="17823"/>
    <cellStyle name="Normal 7 5 2 47" xfId="17824"/>
    <cellStyle name="Normal 7 5 2 48" xfId="17825"/>
    <cellStyle name="Normal 7 5 2 5" xfId="17826"/>
    <cellStyle name="Normal 7 5 2 6" xfId="17827"/>
    <cellStyle name="Normal 7 5 2 7" xfId="17828"/>
    <cellStyle name="Normal 7 5 2 8" xfId="17829"/>
    <cellStyle name="Normal 7 5 2 9" xfId="17830"/>
    <cellStyle name="Normal 7 5 20" xfId="17831"/>
    <cellStyle name="Normal 7 5 20 10" xfId="17832"/>
    <cellStyle name="Normal 7 5 20 11" xfId="17833"/>
    <cellStyle name="Normal 7 5 20 12" xfId="17834"/>
    <cellStyle name="Normal 7 5 20 2" xfId="17835"/>
    <cellStyle name="Normal 7 5 20 2 10" xfId="17836"/>
    <cellStyle name="Normal 7 5 20 2 2" xfId="17837"/>
    <cellStyle name="Normal 7 5 20 2 3" xfId="17838"/>
    <cellStyle name="Normal 7 5 20 2 4" xfId="17839"/>
    <cellStyle name="Normal 7 5 20 2 5" xfId="17840"/>
    <cellStyle name="Normal 7 5 20 2 6" xfId="17841"/>
    <cellStyle name="Normal 7 5 20 2 7" xfId="17842"/>
    <cellStyle name="Normal 7 5 20 2 8" xfId="17843"/>
    <cellStyle name="Normal 7 5 20 2 9" xfId="17844"/>
    <cellStyle name="Normal 7 5 20 3" xfId="17845"/>
    <cellStyle name="Normal 7 5 20 4" xfId="17846"/>
    <cellStyle name="Normal 7 5 20 5" xfId="17847"/>
    <cellStyle name="Normal 7 5 20 6" xfId="17848"/>
    <cellStyle name="Normal 7 5 20 7" xfId="17849"/>
    <cellStyle name="Normal 7 5 20 8" xfId="17850"/>
    <cellStyle name="Normal 7 5 20 9" xfId="17851"/>
    <cellStyle name="Normal 7 5 21" xfId="17852"/>
    <cellStyle name="Normal 7 5 22" xfId="17853"/>
    <cellStyle name="Normal 7 5 23" xfId="17854"/>
    <cellStyle name="Normal 7 5 24" xfId="17855"/>
    <cellStyle name="Normal 7 5 25" xfId="17856"/>
    <cellStyle name="Normal 7 5 26" xfId="17857"/>
    <cellStyle name="Normal 7 5 27" xfId="17858"/>
    <cellStyle name="Normal 7 5 28" xfId="17859"/>
    <cellStyle name="Normal 7 5 29" xfId="17860"/>
    <cellStyle name="Normal 7 5 3" xfId="17861"/>
    <cellStyle name="Normal 7 5 3 10" xfId="17862"/>
    <cellStyle name="Normal 7 5 3 11" xfId="17863"/>
    <cellStyle name="Normal 7 5 3 12" xfId="17864"/>
    <cellStyle name="Normal 7 5 3 13" xfId="17865"/>
    <cellStyle name="Normal 7 5 3 14" xfId="17866"/>
    <cellStyle name="Normal 7 5 3 15" xfId="17867"/>
    <cellStyle name="Normal 7 5 3 16" xfId="17868"/>
    <cellStyle name="Normal 7 5 3 17" xfId="17869"/>
    <cellStyle name="Normal 7 5 3 18" xfId="17870"/>
    <cellStyle name="Normal 7 5 3 19" xfId="17871"/>
    <cellStyle name="Normal 7 5 3 2" xfId="17872"/>
    <cellStyle name="Normal 7 5 3 2 10" xfId="17873"/>
    <cellStyle name="Normal 7 5 3 2 11" xfId="17874"/>
    <cellStyle name="Normal 7 5 3 2 12" xfId="17875"/>
    <cellStyle name="Normal 7 5 3 2 2" xfId="17876"/>
    <cellStyle name="Normal 7 5 3 2 2 10" xfId="17877"/>
    <cellStyle name="Normal 7 5 3 2 2 2" xfId="17878"/>
    <cellStyle name="Normal 7 5 3 2 2 3" xfId="17879"/>
    <cellStyle name="Normal 7 5 3 2 2 4" xfId="17880"/>
    <cellStyle name="Normal 7 5 3 2 2 5" xfId="17881"/>
    <cellStyle name="Normal 7 5 3 2 2 6" xfId="17882"/>
    <cellStyle name="Normal 7 5 3 2 2 7" xfId="17883"/>
    <cellStyle name="Normal 7 5 3 2 2 8" xfId="17884"/>
    <cellStyle name="Normal 7 5 3 2 2 9" xfId="17885"/>
    <cellStyle name="Normal 7 5 3 2 3" xfId="17886"/>
    <cellStyle name="Normal 7 5 3 2 4" xfId="17887"/>
    <cellStyle name="Normal 7 5 3 2 5" xfId="17888"/>
    <cellStyle name="Normal 7 5 3 2 6" xfId="17889"/>
    <cellStyle name="Normal 7 5 3 2 7" xfId="17890"/>
    <cellStyle name="Normal 7 5 3 2 8" xfId="17891"/>
    <cellStyle name="Normal 7 5 3 2 9" xfId="17892"/>
    <cellStyle name="Normal 7 5 3 20" xfId="17893"/>
    <cellStyle name="Normal 7 5 3 21" xfId="17894"/>
    <cellStyle name="Normal 7 5 3 22" xfId="17895"/>
    <cellStyle name="Normal 7 5 3 23" xfId="17896"/>
    <cellStyle name="Normal 7 5 3 24" xfId="17897"/>
    <cellStyle name="Normal 7 5 3 25" xfId="17898"/>
    <cellStyle name="Normal 7 5 3 26" xfId="17899"/>
    <cellStyle name="Normal 7 5 3 27" xfId="17900"/>
    <cellStyle name="Normal 7 5 3 28" xfId="17901"/>
    <cellStyle name="Normal 7 5 3 29" xfId="17902"/>
    <cellStyle name="Normal 7 5 3 3" xfId="17903"/>
    <cellStyle name="Normal 7 5 3 30" xfId="17904"/>
    <cellStyle name="Normal 7 5 3 31" xfId="17905"/>
    <cellStyle name="Normal 7 5 3 32" xfId="17906"/>
    <cellStyle name="Normal 7 5 3 33" xfId="17907"/>
    <cellStyle name="Normal 7 5 3 34" xfId="17908"/>
    <cellStyle name="Normal 7 5 3 35" xfId="17909"/>
    <cellStyle name="Normal 7 5 3 36" xfId="17910"/>
    <cellStyle name="Normal 7 5 3 37" xfId="17911"/>
    <cellStyle name="Normal 7 5 3 38" xfId="17912"/>
    <cellStyle name="Normal 7 5 3 38 10" xfId="17913"/>
    <cellStyle name="Normal 7 5 3 38 2" xfId="17914"/>
    <cellStyle name="Normal 7 5 3 38 3" xfId="17915"/>
    <cellStyle name="Normal 7 5 3 38 4" xfId="17916"/>
    <cellStyle name="Normal 7 5 3 38 5" xfId="17917"/>
    <cellStyle name="Normal 7 5 3 38 6" xfId="17918"/>
    <cellStyle name="Normal 7 5 3 38 7" xfId="17919"/>
    <cellStyle name="Normal 7 5 3 38 8" xfId="17920"/>
    <cellStyle name="Normal 7 5 3 38 9" xfId="17921"/>
    <cellStyle name="Normal 7 5 3 39" xfId="17922"/>
    <cellStyle name="Normal 7 5 3 39 2" xfId="17923"/>
    <cellStyle name="Normal 7 5 3 4" xfId="17924"/>
    <cellStyle name="Normal 7 5 3 40" xfId="17925"/>
    <cellStyle name="Normal 7 5 3 41" xfId="17926"/>
    <cellStyle name="Normal 7 5 3 42" xfId="17927"/>
    <cellStyle name="Normal 7 5 3 43" xfId="17928"/>
    <cellStyle name="Normal 7 5 3 44" xfId="17929"/>
    <cellStyle name="Normal 7 5 3 45" xfId="17930"/>
    <cellStyle name="Normal 7 5 3 46" xfId="17931"/>
    <cellStyle name="Normal 7 5 3 47" xfId="17932"/>
    <cellStyle name="Normal 7 5 3 48" xfId="17933"/>
    <cellStyle name="Normal 7 5 3 5" xfId="17934"/>
    <cellStyle name="Normal 7 5 3 6" xfId="17935"/>
    <cellStyle name="Normal 7 5 3 7" xfId="17936"/>
    <cellStyle name="Normal 7 5 3 8" xfId="17937"/>
    <cellStyle name="Normal 7 5 3 9" xfId="17938"/>
    <cellStyle name="Normal 7 5 30" xfId="17939"/>
    <cellStyle name="Normal 7 5 31" xfId="17940"/>
    <cellStyle name="Normal 7 5 32" xfId="17941"/>
    <cellStyle name="Normal 7 5 33" xfId="17942"/>
    <cellStyle name="Normal 7 5 34" xfId="17943"/>
    <cellStyle name="Normal 7 5 35" xfId="17944"/>
    <cellStyle name="Normal 7 5 36" xfId="17945"/>
    <cellStyle name="Normal 7 5 37" xfId="17946"/>
    <cellStyle name="Normal 7 5 38" xfId="17947"/>
    <cellStyle name="Normal 7 5 39" xfId="17948"/>
    <cellStyle name="Normal 7 5 4" xfId="17949"/>
    <cellStyle name="Normal 7 5 40" xfId="17950"/>
    <cellStyle name="Normal 7 5 41" xfId="17951"/>
    <cellStyle name="Normal 7 5 42" xfId="17952"/>
    <cellStyle name="Normal 7 5 43" xfId="17953"/>
    <cellStyle name="Normal 7 5 44" xfId="17954"/>
    <cellStyle name="Normal 7 5 45" xfId="17955"/>
    <cellStyle name="Normal 7 5 46" xfId="17956"/>
    <cellStyle name="Normal 7 5 47" xfId="17957"/>
    <cellStyle name="Normal 7 5 48" xfId="17958"/>
    <cellStyle name="Normal 7 5 48 10" xfId="17959"/>
    <cellStyle name="Normal 7 5 48 2" xfId="17960"/>
    <cellStyle name="Normal 7 5 48 3" xfId="17961"/>
    <cellStyle name="Normal 7 5 48 4" xfId="17962"/>
    <cellStyle name="Normal 7 5 48 5" xfId="17963"/>
    <cellStyle name="Normal 7 5 48 6" xfId="17964"/>
    <cellStyle name="Normal 7 5 48 7" xfId="17965"/>
    <cellStyle name="Normal 7 5 48 8" xfId="17966"/>
    <cellStyle name="Normal 7 5 48 9" xfId="17967"/>
    <cellStyle name="Normal 7 5 49" xfId="17968"/>
    <cellStyle name="Normal 7 5 49 2" xfId="17969"/>
    <cellStyle name="Normal 7 5 5" xfId="17970"/>
    <cellStyle name="Normal 7 5 50" xfId="17971"/>
    <cellStyle name="Normal 7 5 51" xfId="17972"/>
    <cellStyle name="Normal 7 5 52" xfId="17973"/>
    <cellStyle name="Normal 7 5 53" xfId="17974"/>
    <cellStyle name="Normal 7 5 54" xfId="17975"/>
    <cellStyle name="Normal 7 5 55" xfId="17976"/>
    <cellStyle name="Normal 7 5 56" xfId="17977"/>
    <cellStyle name="Normal 7 5 57" xfId="17978"/>
    <cellStyle name="Normal 7 5 58" xfId="17979"/>
    <cellStyle name="Normal 7 5 6" xfId="17980"/>
    <cellStyle name="Normal 7 5 7" xfId="17981"/>
    <cellStyle name="Normal 7 5 8" xfId="17982"/>
    <cellStyle name="Normal 7 5 9" xfId="17983"/>
    <cellStyle name="Normal 7 50" xfId="17984"/>
    <cellStyle name="Normal 7 51" xfId="17985"/>
    <cellStyle name="Normal 7 52" xfId="17986"/>
    <cellStyle name="Normal 7 53" xfId="17987"/>
    <cellStyle name="Normal 7 54" xfId="17988"/>
    <cellStyle name="Normal 7 55" xfId="17989"/>
    <cellStyle name="Normal 7 56" xfId="17990"/>
    <cellStyle name="Normal 7 6" xfId="17991"/>
    <cellStyle name="Normal 7 6 10" xfId="17992"/>
    <cellStyle name="Normal 7 6 11" xfId="17993"/>
    <cellStyle name="Normal 7 6 12" xfId="17994"/>
    <cellStyle name="Normal 7 6 13" xfId="17995"/>
    <cellStyle name="Normal 7 6 13 10" xfId="17996"/>
    <cellStyle name="Normal 7 6 13 11" xfId="17997"/>
    <cellStyle name="Normal 7 6 13 12" xfId="17998"/>
    <cellStyle name="Normal 7 6 13 2" xfId="17999"/>
    <cellStyle name="Normal 7 6 13 2 10" xfId="18000"/>
    <cellStyle name="Normal 7 6 13 2 2" xfId="18001"/>
    <cellStyle name="Normal 7 6 13 2 3" xfId="18002"/>
    <cellStyle name="Normal 7 6 13 2 4" xfId="18003"/>
    <cellStyle name="Normal 7 6 13 2 5" xfId="18004"/>
    <cellStyle name="Normal 7 6 13 2 6" xfId="18005"/>
    <cellStyle name="Normal 7 6 13 2 7" xfId="18006"/>
    <cellStyle name="Normal 7 6 13 2 8" xfId="18007"/>
    <cellStyle name="Normal 7 6 13 2 9" xfId="18008"/>
    <cellStyle name="Normal 7 6 13 3" xfId="18009"/>
    <cellStyle name="Normal 7 6 13 4" xfId="18010"/>
    <cellStyle name="Normal 7 6 13 5" xfId="18011"/>
    <cellStyle name="Normal 7 6 13 6" xfId="18012"/>
    <cellStyle name="Normal 7 6 13 7" xfId="18013"/>
    <cellStyle name="Normal 7 6 13 8" xfId="18014"/>
    <cellStyle name="Normal 7 6 13 9" xfId="18015"/>
    <cellStyle name="Normal 7 6 14" xfId="18016"/>
    <cellStyle name="Normal 7 6 14 10" xfId="18017"/>
    <cellStyle name="Normal 7 6 14 11" xfId="18018"/>
    <cellStyle name="Normal 7 6 14 12" xfId="18019"/>
    <cellStyle name="Normal 7 6 14 2" xfId="18020"/>
    <cellStyle name="Normal 7 6 14 2 10" xfId="18021"/>
    <cellStyle name="Normal 7 6 14 2 2" xfId="18022"/>
    <cellStyle name="Normal 7 6 14 2 3" xfId="18023"/>
    <cellStyle name="Normal 7 6 14 2 4" xfId="18024"/>
    <cellStyle name="Normal 7 6 14 2 5" xfId="18025"/>
    <cellStyle name="Normal 7 6 14 2 6" xfId="18026"/>
    <cellStyle name="Normal 7 6 14 2 7" xfId="18027"/>
    <cellStyle name="Normal 7 6 14 2 8" xfId="18028"/>
    <cellStyle name="Normal 7 6 14 2 9" xfId="18029"/>
    <cellStyle name="Normal 7 6 14 3" xfId="18030"/>
    <cellStyle name="Normal 7 6 14 4" xfId="18031"/>
    <cellStyle name="Normal 7 6 14 5" xfId="18032"/>
    <cellStyle name="Normal 7 6 14 6" xfId="18033"/>
    <cellStyle name="Normal 7 6 14 7" xfId="18034"/>
    <cellStyle name="Normal 7 6 14 8" xfId="18035"/>
    <cellStyle name="Normal 7 6 14 9" xfId="18036"/>
    <cellStyle name="Normal 7 6 15" xfId="18037"/>
    <cellStyle name="Normal 7 6 15 10" xfId="18038"/>
    <cellStyle name="Normal 7 6 15 11" xfId="18039"/>
    <cellStyle name="Normal 7 6 15 12" xfId="18040"/>
    <cellStyle name="Normal 7 6 15 2" xfId="18041"/>
    <cellStyle name="Normal 7 6 15 2 10" xfId="18042"/>
    <cellStyle name="Normal 7 6 15 2 2" xfId="18043"/>
    <cellStyle name="Normal 7 6 15 2 3" xfId="18044"/>
    <cellStyle name="Normal 7 6 15 2 4" xfId="18045"/>
    <cellStyle name="Normal 7 6 15 2 5" xfId="18046"/>
    <cellStyle name="Normal 7 6 15 2 6" xfId="18047"/>
    <cellStyle name="Normal 7 6 15 2 7" xfId="18048"/>
    <cellStyle name="Normal 7 6 15 2 8" xfId="18049"/>
    <cellStyle name="Normal 7 6 15 2 9" xfId="18050"/>
    <cellStyle name="Normal 7 6 15 3" xfId="18051"/>
    <cellStyle name="Normal 7 6 15 4" xfId="18052"/>
    <cellStyle name="Normal 7 6 15 5" xfId="18053"/>
    <cellStyle name="Normal 7 6 15 6" xfId="18054"/>
    <cellStyle name="Normal 7 6 15 7" xfId="18055"/>
    <cellStyle name="Normal 7 6 15 8" xfId="18056"/>
    <cellStyle name="Normal 7 6 15 9" xfId="18057"/>
    <cellStyle name="Normal 7 6 16" xfId="18058"/>
    <cellStyle name="Normal 7 6 16 10" xfId="18059"/>
    <cellStyle name="Normal 7 6 16 11" xfId="18060"/>
    <cellStyle name="Normal 7 6 16 12" xfId="18061"/>
    <cellStyle name="Normal 7 6 16 2" xfId="18062"/>
    <cellStyle name="Normal 7 6 16 2 10" xfId="18063"/>
    <cellStyle name="Normal 7 6 16 2 2" xfId="18064"/>
    <cellStyle name="Normal 7 6 16 2 3" xfId="18065"/>
    <cellStyle name="Normal 7 6 16 2 4" xfId="18066"/>
    <cellStyle name="Normal 7 6 16 2 5" xfId="18067"/>
    <cellStyle name="Normal 7 6 16 2 6" xfId="18068"/>
    <cellStyle name="Normal 7 6 16 2 7" xfId="18069"/>
    <cellStyle name="Normal 7 6 16 2 8" xfId="18070"/>
    <cellStyle name="Normal 7 6 16 2 9" xfId="18071"/>
    <cellStyle name="Normal 7 6 16 3" xfId="18072"/>
    <cellStyle name="Normal 7 6 16 4" xfId="18073"/>
    <cellStyle name="Normal 7 6 16 5" xfId="18074"/>
    <cellStyle name="Normal 7 6 16 6" xfId="18075"/>
    <cellStyle name="Normal 7 6 16 7" xfId="18076"/>
    <cellStyle name="Normal 7 6 16 8" xfId="18077"/>
    <cellStyle name="Normal 7 6 16 9" xfId="18078"/>
    <cellStyle name="Normal 7 6 17" xfId="18079"/>
    <cellStyle name="Normal 7 6 17 10" xfId="18080"/>
    <cellStyle name="Normal 7 6 17 11" xfId="18081"/>
    <cellStyle name="Normal 7 6 17 12" xfId="18082"/>
    <cellStyle name="Normal 7 6 17 2" xfId="18083"/>
    <cellStyle name="Normal 7 6 17 2 10" xfId="18084"/>
    <cellStyle name="Normal 7 6 17 2 2" xfId="18085"/>
    <cellStyle name="Normal 7 6 17 2 3" xfId="18086"/>
    <cellStyle name="Normal 7 6 17 2 4" xfId="18087"/>
    <cellStyle name="Normal 7 6 17 2 5" xfId="18088"/>
    <cellStyle name="Normal 7 6 17 2 6" xfId="18089"/>
    <cellStyle name="Normal 7 6 17 2 7" xfId="18090"/>
    <cellStyle name="Normal 7 6 17 2 8" xfId="18091"/>
    <cellStyle name="Normal 7 6 17 2 9" xfId="18092"/>
    <cellStyle name="Normal 7 6 17 3" xfId="18093"/>
    <cellStyle name="Normal 7 6 17 4" xfId="18094"/>
    <cellStyle name="Normal 7 6 17 5" xfId="18095"/>
    <cellStyle name="Normal 7 6 17 6" xfId="18096"/>
    <cellStyle name="Normal 7 6 17 7" xfId="18097"/>
    <cellStyle name="Normal 7 6 17 8" xfId="18098"/>
    <cellStyle name="Normal 7 6 17 9" xfId="18099"/>
    <cellStyle name="Normal 7 6 18" xfId="18100"/>
    <cellStyle name="Normal 7 6 18 10" xfId="18101"/>
    <cellStyle name="Normal 7 6 18 11" xfId="18102"/>
    <cellStyle name="Normal 7 6 18 12" xfId="18103"/>
    <cellStyle name="Normal 7 6 18 2" xfId="18104"/>
    <cellStyle name="Normal 7 6 18 2 10" xfId="18105"/>
    <cellStyle name="Normal 7 6 18 2 2" xfId="18106"/>
    <cellStyle name="Normal 7 6 18 2 3" xfId="18107"/>
    <cellStyle name="Normal 7 6 18 2 4" xfId="18108"/>
    <cellStyle name="Normal 7 6 18 2 5" xfId="18109"/>
    <cellStyle name="Normal 7 6 18 2 6" xfId="18110"/>
    <cellStyle name="Normal 7 6 18 2 7" xfId="18111"/>
    <cellStyle name="Normal 7 6 18 2 8" xfId="18112"/>
    <cellStyle name="Normal 7 6 18 2 9" xfId="18113"/>
    <cellStyle name="Normal 7 6 18 3" xfId="18114"/>
    <cellStyle name="Normal 7 6 18 4" xfId="18115"/>
    <cellStyle name="Normal 7 6 18 5" xfId="18116"/>
    <cellStyle name="Normal 7 6 18 6" xfId="18117"/>
    <cellStyle name="Normal 7 6 18 7" xfId="18118"/>
    <cellStyle name="Normal 7 6 18 8" xfId="18119"/>
    <cellStyle name="Normal 7 6 18 9" xfId="18120"/>
    <cellStyle name="Normal 7 6 19" xfId="18121"/>
    <cellStyle name="Normal 7 6 19 10" xfId="18122"/>
    <cellStyle name="Normal 7 6 19 11" xfId="18123"/>
    <cellStyle name="Normal 7 6 19 12" xfId="18124"/>
    <cellStyle name="Normal 7 6 19 2" xfId="18125"/>
    <cellStyle name="Normal 7 6 19 2 10" xfId="18126"/>
    <cellStyle name="Normal 7 6 19 2 2" xfId="18127"/>
    <cellStyle name="Normal 7 6 19 2 3" xfId="18128"/>
    <cellStyle name="Normal 7 6 19 2 4" xfId="18129"/>
    <cellStyle name="Normal 7 6 19 2 5" xfId="18130"/>
    <cellStyle name="Normal 7 6 19 2 6" xfId="18131"/>
    <cellStyle name="Normal 7 6 19 2 7" xfId="18132"/>
    <cellStyle name="Normal 7 6 19 2 8" xfId="18133"/>
    <cellStyle name="Normal 7 6 19 2 9" xfId="18134"/>
    <cellStyle name="Normal 7 6 19 3" xfId="18135"/>
    <cellStyle name="Normal 7 6 19 4" xfId="18136"/>
    <cellStyle name="Normal 7 6 19 5" xfId="18137"/>
    <cellStyle name="Normal 7 6 19 6" xfId="18138"/>
    <cellStyle name="Normal 7 6 19 7" xfId="18139"/>
    <cellStyle name="Normal 7 6 19 8" xfId="18140"/>
    <cellStyle name="Normal 7 6 19 9" xfId="18141"/>
    <cellStyle name="Normal 7 6 2" xfId="18142"/>
    <cellStyle name="Normal 7 6 2 10" xfId="18143"/>
    <cellStyle name="Normal 7 6 2 11" xfId="18144"/>
    <cellStyle name="Normal 7 6 2 12" xfId="18145"/>
    <cellStyle name="Normal 7 6 2 13" xfId="18146"/>
    <cellStyle name="Normal 7 6 2 14" xfId="18147"/>
    <cellStyle name="Normal 7 6 2 15" xfId="18148"/>
    <cellStyle name="Normal 7 6 2 16" xfId="18149"/>
    <cellStyle name="Normal 7 6 2 17" xfId="18150"/>
    <cellStyle name="Normal 7 6 2 18" xfId="18151"/>
    <cellStyle name="Normal 7 6 2 19" xfId="18152"/>
    <cellStyle name="Normal 7 6 2 2" xfId="18153"/>
    <cellStyle name="Normal 7 6 2 2 10" xfId="18154"/>
    <cellStyle name="Normal 7 6 2 2 11" xfId="18155"/>
    <cellStyle name="Normal 7 6 2 2 12" xfId="18156"/>
    <cellStyle name="Normal 7 6 2 2 2" xfId="18157"/>
    <cellStyle name="Normal 7 6 2 2 2 10" xfId="18158"/>
    <cellStyle name="Normal 7 6 2 2 2 2" xfId="18159"/>
    <cellStyle name="Normal 7 6 2 2 2 3" xfId="18160"/>
    <cellStyle name="Normal 7 6 2 2 2 4" xfId="18161"/>
    <cellStyle name="Normal 7 6 2 2 2 5" xfId="18162"/>
    <cellStyle name="Normal 7 6 2 2 2 6" xfId="18163"/>
    <cellStyle name="Normal 7 6 2 2 2 7" xfId="18164"/>
    <cellStyle name="Normal 7 6 2 2 2 8" xfId="18165"/>
    <cellStyle name="Normal 7 6 2 2 2 9" xfId="18166"/>
    <cellStyle name="Normal 7 6 2 2 3" xfId="18167"/>
    <cellStyle name="Normal 7 6 2 2 4" xfId="18168"/>
    <cellStyle name="Normal 7 6 2 2 5" xfId="18169"/>
    <cellStyle name="Normal 7 6 2 2 6" xfId="18170"/>
    <cellStyle name="Normal 7 6 2 2 7" xfId="18171"/>
    <cellStyle name="Normal 7 6 2 2 8" xfId="18172"/>
    <cellStyle name="Normal 7 6 2 2 9" xfId="18173"/>
    <cellStyle name="Normal 7 6 2 20" xfId="18174"/>
    <cellStyle name="Normal 7 6 2 21" xfId="18175"/>
    <cellStyle name="Normal 7 6 2 22" xfId="18176"/>
    <cellStyle name="Normal 7 6 2 23" xfId="18177"/>
    <cellStyle name="Normal 7 6 2 24" xfId="18178"/>
    <cellStyle name="Normal 7 6 2 25" xfId="18179"/>
    <cellStyle name="Normal 7 6 2 26" xfId="18180"/>
    <cellStyle name="Normal 7 6 2 27" xfId="18181"/>
    <cellStyle name="Normal 7 6 2 28" xfId="18182"/>
    <cellStyle name="Normal 7 6 2 29" xfId="18183"/>
    <cellStyle name="Normal 7 6 2 3" xfId="18184"/>
    <cellStyle name="Normal 7 6 2 30" xfId="18185"/>
    <cellStyle name="Normal 7 6 2 31" xfId="18186"/>
    <cellStyle name="Normal 7 6 2 32" xfId="18187"/>
    <cellStyle name="Normal 7 6 2 33" xfId="18188"/>
    <cellStyle name="Normal 7 6 2 34" xfId="18189"/>
    <cellStyle name="Normal 7 6 2 35" xfId="18190"/>
    <cellStyle name="Normal 7 6 2 36" xfId="18191"/>
    <cellStyle name="Normal 7 6 2 37" xfId="18192"/>
    <cellStyle name="Normal 7 6 2 38" xfId="18193"/>
    <cellStyle name="Normal 7 6 2 38 10" xfId="18194"/>
    <cellStyle name="Normal 7 6 2 38 2" xfId="18195"/>
    <cellStyle name="Normal 7 6 2 38 3" xfId="18196"/>
    <cellStyle name="Normal 7 6 2 38 4" xfId="18197"/>
    <cellStyle name="Normal 7 6 2 38 5" xfId="18198"/>
    <cellStyle name="Normal 7 6 2 38 6" xfId="18199"/>
    <cellStyle name="Normal 7 6 2 38 7" xfId="18200"/>
    <cellStyle name="Normal 7 6 2 38 8" xfId="18201"/>
    <cellStyle name="Normal 7 6 2 38 9" xfId="18202"/>
    <cellStyle name="Normal 7 6 2 39" xfId="18203"/>
    <cellStyle name="Normal 7 6 2 39 2" xfId="18204"/>
    <cellStyle name="Normal 7 6 2 4" xfId="18205"/>
    <cellStyle name="Normal 7 6 2 40" xfId="18206"/>
    <cellStyle name="Normal 7 6 2 41" xfId="18207"/>
    <cellStyle name="Normal 7 6 2 42" xfId="18208"/>
    <cellStyle name="Normal 7 6 2 43" xfId="18209"/>
    <cellStyle name="Normal 7 6 2 44" xfId="18210"/>
    <cellStyle name="Normal 7 6 2 45" xfId="18211"/>
    <cellStyle name="Normal 7 6 2 46" xfId="18212"/>
    <cellStyle name="Normal 7 6 2 47" xfId="18213"/>
    <cellStyle name="Normal 7 6 2 48" xfId="18214"/>
    <cellStyle name="Normal 7 6 2 5" xfId="18215"/>
    <cellStyle name="Normal 7 6 2 6" xfId="18216"/>
    <cellStyle name="Normal 7 6 2 7" xfId="18217"/>
    <cellStyle name="Normal 7 6 2 8" xfId="18218"/>
    <cellStyle name="Normal 7 6 2 9" xfId="18219"/>
    <cellStyle name="Normal 7 6 20" xfId="18220"/>
    <cellStyle name="Normal 7 6 20 10" xfId="18221"/>
    <cellStyle name="Normal 7 6 20 11" xfId="18222"/>
    <cellStyle name="Normal 7 6 20 12" xfId="18223"/>
    <cellStyle name="Normal 7 6 20 2" xfId="18224"/>
    <cellStyle name="Normal 7 6 20 2 10" xfId="18225"/>
    <cellStyle name="Normal 7 6 20 2 2" xfId="18226"/>
    <cellStyle name="Normal 7 6 20 2 3" xfId="18227"/>
    <cellStyle name="Normal 7 6 20 2 4" xfId="18228"/>
    <cellStyle name="Normal 7 6 20 2 5" xfId="18229"/>
    <cellStyle name="Normal 7 6 20 2 6" xfId="18230"/>
    <cellStyle name="Normal 7 6 20 2 7" xfId="18231"/>
    <cellStyle name="Normal 7 6 20 2 8" xfId="18232"/>
    <cellStyle name="Normal 7 6 20 2 9" xfId="18233"/>
    <cellStyle name="Normal 7 6 20 3" xfId="18234"/>
    <cellStyle name="Normal 7 6 20 4" xfId="18235"/>
    <cellStyle name="Normal 7 6 20 5" xfId="18236"/>
    <cellStyle name="Normal 7 6 20 6" xfId="18237"/>
    <cellStyle name="Normal 7 6 20 7" xfId="18238"/>
    <cellStyle name="Normal 7 6 20 8" xfId="18239"/>
    <cellStyle name="Normal 7 6 20 9" xfId="18240"/>
    <cellStyle name="Normal 7 6 21" xfId="18241"/>
    <cellStyle name="Normal 7 6 22" xfId="18242"/>
    <cellStyle name="Normal 7 6 23" xfId="18243"/>
    <cellStyle name="Normal 7 6 24" xfId="18244"/>
    <cellStyle name="Normal 7 6 25" xfId="18245"/>
    <cellStyle name="Normal 7 6 26" xfId="18246"/>
    <cellStyle name="Normal 7 6 27" xfId="18247"/>
    <cellStyle name="Normal 7 6 28" xfId="18248"/>
    <cellStyle name="Normal 7 6 29" xfId="18249"/>
    <cellStyle name="Normal 7 6 3" xfId="18250"/>
    <cellStyle name="Normal 7 6 3 10" xfId="18251"/>
    <cellStyle name="Normal 7 6 3 11" xfId="18252"/>
    <cellStyle name="Normal 7 6 3 12" xfId="18253"/>
    <cellStyle name="Normal 7 6 3 13" xfId="18254"/>
    <cellStyle name="Normal 7 6 3 14" xfId="18255"/>
    <cellStyle name="Normal 7 6 3 15" xfId="18256"/>
    <cellStyle name="Normal 7 6 3 16" xfId="18257"/>
    <cellStyle name="Normal 7 6 3 17" xfId="18258"/>
    <cellStyle name="Normal 7 6 3 18" xfId="18259"/>
    <cellStyle name="Normal 7 6 3 19" xfId="18260"/>
    <cellStyle name="Normal 7 6 3 2" xfId="18261"/>
    <cellStyle name="Normal 7 6 3 2 10" xfId="18262"/>
    <cellStyle name="Normal 7 6 3 2 11" xfId="18263"/>
    <cellStyle name="Normal 7 6 3 2 12" xfId="18264"/>
    <cellStyle name="Normal 7 6 3 2 2" xfId="18265"/>
    <cellStyle name="Normal 7 6 3 2 2 10" xfId="18266"/>
    <cellStyle name="Normal 7 6 3 2 2 2" xfId="18267"/>
    <cellStyle name="Normal 7 6 3 2 2 3" xfId="18268"/>
    <cellStyle name="Normal 7 6 3 2 2 4" xfId="18269"/>
    <cellStyle name="Normal 7 6 3 2 2 5" xfId="18270"/>
    <cellStyle name="Normal 7 6 3 2 2 6" xfId="18271"/>
    <cellStyle name="Normal 7 6 3 2 2 7" xfId="18272"/>
    <cellStyle name="Normal 7 6 3 2 2 8" xfId="18273"/>
    <cellStyle name="Normal 7 6 3 2 2 9" xfId="18274"/>
    <cellStyle name="Normal 7 6 3 2 3" xfId="18275"/>
    <cellStyle name="Normal 7 6 3 2 4" xfId="18276"/>
    <cellStyle name="Normal 7 6 3 2 5" xfId="18277"/>
    <cellStyle name="Normal 7 6 3 2 6" xfId="18278"/>
    <cellStyle name="Normal 7 6 3 2 7" xfId="18279"/>
    <cellStyle name="Normal 7 6 3 2 8" xfId="18280"/>
    <cellStyle name="Normal 7 6 3 2 9" xfId="18281"/>
    <cellStyle name="Normal 7 6 3 20" xfId="18282"/>
    <cellStyle name="Normal 7 6 3 21" xfId="18283"/>
    <cellStyle name="Normal 7 6 3 22" xfId="18284"/>
    <cellStyle name="Normal 7 6 3 23" xfId="18285"/>
    <cellStyle name="Normal 7 6 3 24" xfId="18286"/>
    <cellStyle name="Normal 7 6 3 25" xfId="18287"/>
    <cellStyle name="Normal 7 6 3 26" xfId="18288"/>
    <cellStyle name="Normal 7 6 3 27" xfId="18289"/>
    <cellStyle name="Normal 7 6 3 28" xfId="18290"/>
    <cellStyle name="Normal 7 6 3 29" xfId="18291"/>
    <cellStyle name="Normal 7 6 3 3" xfId="18292"/>
    <cellStyle name="Normal 7 6 3 30" xfId="18293"/>
    <cellStyle name="Normal 7 6 3 31" xfId="18294"/>
    <cellStyle name="Normal 7 6 3 32" xfId="18295"/>
    <cellStyle name="Normal 7 6 3 33" xfId="18296"/>
    <cellStyle name="Normal 7 6 3 34" xfId="18297"/>
    <cellStyle name="Normal 7 6 3 35" xfId="18298"/>
    <cellStyle name="Normal 7 6 3 36" xfId="18299"/>
    <cellStyle name="Normal 7 6 3 37" xfId="18300"/>
    <cellStyle name="Normal 7 6 3 38" xfId="18301"/>
    <cellStyle name="Normal 7 6 3 38 10" xfId="18302"/>
    <cellStyle name="Normal 7 6 3 38 2" xfId="18303"/>
    <cellStyle name="Normal 7 6 3 38 3" xfId="18304"/>
    <cellStyle name="Normal 7 6 3 38 4" xfId="18305"/>
    <cellStyle name="Normal 7 6 3 38 5" xfId="18306"/>
    <cellStyle name="Normal 7 6 3 38 6" xfId="18307"/>
    <cellStyle name="Normal 7 6 3 38 7" xfId="18308"/>
    <cellStyle name="Normal 7 6 3 38 8" xfId="18309"/>
    <cellStyle name="Normal 7 6 3 38 9" xfId="18310"/>
    <cellStyle name="Normal 7 6 3 39" xfId="18311"/>
    <cellStyle name="Normal 7 6 3 39 2" xfId="18312"/>
    <cellStyle name="Normal 7 6 3 4" xfId="18313"/>
    <cellStyle name="Normal 7 6 3 40" xfId="18314"/>
    <cellStyle name="Normal 7 6 3 41" xfId="18315"/>
    <cellStyle name="Normal 7 6 3 42" xfId="18316"/>
    <cellStyle name="Normal 7 6 3 43" xfId="18317"/>
    <cellStyle name="Normal 7 6 3 44" xfId="18318"/>
    <cellStyle name="Normal 7 6 3 45" xfId="18319"/>
    <cellStyle name="Normal 7 6 3 46" xfId="18320"/>
    <cellStyle name="Normal 7 6 3 47" xfId="18321"/>
    <cellStyle name="Normal 7 6 3 48" xfId="18322"/>
    <cellStyle name="Normal 7 6 3 5" xfId="18323"/>
    <cellStyle name="Normal 7 6 3 6" xfId="18324"/>
    <cellStyle name="Normal 7 6 3 7" xfId="18325"/>
    <cellStyle name="Normal 7 6 3 8" xfId="18326"/>
    <cellStyle name="Normal 7 6 3 9" xfId="18327"/>
    <cellStyle name="Normal 7 6 30" xfId="18328"/>
    <cellStyle name="Normal 7 6 31" xfId="18329"/>
    <cellStyle name="Normal 7 6 32" xfId="18330"/>
    <cellStyle name="Normal 7 6 33" xfId="18331"/>
    <cellStyle name="Normal 7 6 34" xfId="18332"/>
    <cellStyle name="Normal 7 6 35" xfId="18333"/>
    <cellStyle name="Normal 7 6 36" xfId="18334"/>
    <cellStyle name="Normal 7 6 37" xfId="18335"/>
    <cellStyle name="Normal 7 6 38" xfId="18336"/>
    <cellStyle name="Normal 7 6 39" xfId="18337"/>
    <cellStyle name="Normal 7 6 4" xfId="18338"/>
    <cellStyle name="Normal 7 6 40" xfId="18339"/>
    <cellStyle name="Normal 7 6 41" xfId="18340"/>
    <cellStyle name="Normal 7 6 42" xfId="18341"/>
    <cellStyle name="Normal 7 6 43" xfId="18342"/>
    <cellStyle name="Normal 7 6 44" xfId="18343"/>
    <cellStyle name="Normal 7 6 45" xfId="18344"/>
    <cellStyle name="Normal 7 6 46" xfId="18345"/>
    <cellStyle name="Normal 7 6 47" xfId="18346"/>
    <cellStyle name="Normal 7 6 48" xfId="18347"/>
    <cellStyle name="Normal 7 6 48 10" xfId="18348"/>
    <cellStyle name="Normal 7 6 48 2" xfId="18349"/>
    <cellStyle name="Normal 7 6 48 3" xfId="18350"/>
    <cellStyle name="Normal 7 6 48 4" xfId="18351"/>
    <cellStyle name="Normal 7 6 48 5" xfId="18352"/>
    <cellStyle name="Normal 7 6 48 6" xfId="18353"/>
    <cellStyle name="Normal 7 6 48 7" xfId="18354"/>
    <cellStyle name="Normal 7 6 48 8" xfId="18355"/>
    <cellStyle name="Normal 7 6 48 9" xfId="18356"/>
    <cellStyle name="Normal 7 6 49" xfId="18357"/>
    <cellStyle name="Normal 7 6 49 2" xfId="18358"/>
    <cellStyle name="Normal 7 6 5" xfId="18359"/>
    <cellStyle name="Normal 7 6 50" xfId="18360"/>
    <cellStyle name="Normal 7 6 51" xfId="18361"/>
    <cellStyle name="Normal 7 6 52" xfId="18362"/>
    <cellStyle name="Normal 7 6 53" xfId="18363"/>
    <cellStyle name="Normal 7 6 54" xfId="18364"/>
    <cellStyle name="Normal 7 6 55" xfId="18365"/>
    <cellStyle name="Normal 7 6 56" xfId="18366"/>
    <cellStyle name="Normal 7 6 57" xfId="18367"/>
    <cellStyle name="Normal 7 6 58" xfId="18368"/>
    <cellStyle name="Normal 7 6 6" xfId="18369"/>
    <cellStyle name="Normal 7 6 7" xfId="18370"/>
    <cellStyle name="Normal 7 6 8" xfId="18371"/>
    <cellStyle name="Normal 7 6 9" xfId="18372"/>
    <cellStyle name="Normal 7 7" xfId="18373"/>
    <cellStyle name="Normal 7 7 10" xfId="18374"/>
    <cellStyle name="Normal 7 7 11" xfId="18375"/>
    <cellStyle name="Normal 7 7 12" xfId="18376"/>
    <cellStyle name="Normal 7 7 13" xfId="18377"/>
    <cellStyle name="Normal 7 7 13 10" xfId="18378"/>
    <cellStyle name="Normal 7 7 13 11" xfId="18379"/>
    <cellStyle name="Normal 7 7 13 12" xfId="18380"/>
    <cellStyle name="Normal 7 7 13 2" xfId="18381"/>
    <cellStyle name="Normal 7 7 13 2 10" xfId="18382"/>
    <cellStyle name="Normal 7 7 13 2 2" xfId="18383"/>
    <cellStyle name="Normal 7 7 13 2 3" xfId="18384"/>
    <cellStyle name="Normal 7 7 13 2 4" xfId="18385"/>
    <cellStyle name="Normal 7 7 13 2 5" xfId="18386"/>
    <cellStyle name="Normal 7 7 13 2 6" xfId="18387"/>
    <cellStyle name="Normal 7 7 13 2 7" xfId="18388"/>
    <cellStyle name="Normal 7 7 13 2 8" xfId="18389"/>
    <cellStyle name="Normal 7 7 13 2 9" xfId="18390"/>
    <cellStyle name="Normal 7 7 13 3" xfId="18391"/>
    <cellStyle name="Normal 7 7 13 4" xfId="18392"/>
    <cellStyle name="Normal 7 7 13 5" xfId="18393"/>
    <cellStyle name="Normal 7 7 13 6" xfId="18394"/>
    <cellStyle name="Normal 7 7 13 7" xfId="18395"/>
    <cellStyle name="Normal 7 7 13 8" xfId="18396"/>
    <cellStyle name="Normal 7 7 13 9" xfId="18397"/>
    <cellStyle name="Normal 7 7 14" xfId="18398"/>
    <cellStyle name="Normal 7 7 14 10" xfId="18399"/>
    <cellStyle name="Normal 7 7 14 11" xfId="18400"/>
    <cellStyle name="Normal 7 7 14 12" xfId="18401"/>
    <cellStyle name="Normal 7 7 14 2" xfId="18402"/>
    <cellStyle name="Normal 7 7 14 2 10" xfId="18403"/>
    <cellStyle name="Normal 7 7 14 2 2" xfId="18404"/>
    <cellStyle name="Normal 7 7 14 2 3" xfId="18405"/>
    <cellStyle name="Normal 7 7 14 2 4" xfId="18406"/>
    <cellStyle name="Normal 7 7 14 2 5" xfId="18407"/>
    <cellStyle name="Normal 7 7 14 2 6" xfId="18408"/>
    <cellStyle name="Normal 7 7 14 2 7" xfId="18409"/>
    <cellStyle name="Normal 7 7 14 2 8" xfId="18410"/>
    <cellStyle name="Normal 7 7 14 2 9" xfId="18411"/>
    <cellStyle name="Normal 7 7 14 3" xfId="18412"/>
    <cellStyle name="Normal 7 7 14 4" xfId="18413"/>
    <cellStyle name="Normal 7 7 14 5" xfId="18414"/>
    <cellStyle name="Normal 7 7 14 6" xfId="18415"/>
    <cellStyle name="Normal 7 7 14 7" xfId="18416"/>
    <cellStyle name="Normal 7 7 14 8" xfId="18417"/>
    <cellStyle name="Normal 7 7 14 9" xfId="18418"/>
    <cellStyle name="Normal 7 7 15" xfId="18419"/>
    <cellStyle name="Normal 7 7 15 10" xfId="18420"/>
    <cellStyle name="Normal 7 7 15 11" xfId="18421"/>
    <cellStyle name="Normal 7 7 15 12" xfId="18422"/>
    <cellStyle name="Normal 7 7 15 2" xfId="18423"/>
    <cellStyle name="Normal 7 7 15 2 10" xfId="18424"/>
    <cellStyle name="Normal 7 7 15 2 2" xfId="18425"/>
    <cellStyle name="Normal 7 7 15 2 3" xfId="18426"/>
    <cellStyle name="Normal 7 7 15 2 4" xfId="18427"/>
    <cellStyle name="Normal 7 7 15 2 5" xfId="18428"/>
    <cellStyle name="Normal 7 7 15 2 6" xfId="18429"/>
    <cellStyle name="Normal 7 7 15 2 7" xfId="18430"/>
    <cellStyle name="Normal 7 7 15 2 8" xfId="18431"/>
    <cellStyle name="Normal 7 7 15 2 9" xfId="18432"/>
    <cellStyle name="Normal 7 7 15 3" xfId="18433"/>
    <cellStyle name="Normal 7 7 15 4" xfId="18434"/>
    <cellStyle name="Normal 7 7 15 5" xfId="18435"/>
    <cellStyle name="Normal 7 7 15 6" xfId="18436"/>
    <cellStyle name="Normal 7 7 15 7" xfId="18437"/>
    <cellStyle name="Normal 7 7 15 8" xfId="18438"/>
    <cellStyle name="Normal 7 7 15 9" xfId="18439"/>
    <cellStyle name="Normal 7 7 16" xfId="18440"/>
    <cellStyle name="Normal 7 7 16 10" xfId="18441"/>
    <cellStyle name="Normal 7 7 16 11" xfId="18442"/>
    <cellStyle name="Normal 7 7 16 12" xfId="18443"/>
    <cellStyle name="Normal 7 7 16 2" xfId="18444"/>
    <cellStyle name="Normal 7 7 16 2 10" xfId="18445"/>
    <cellStyle name="Normal 7 7 16 2 2" xfId="18446"/>
    <cellStyle name="Normal 7 7 16 2 3" xfId="18447"/>
    <cellStyle name="Normal 7 7 16 2 4" xfId="18448"/>
    <cellStyle name="Normal 7 7 16 2 5" xfId="18449"/>
    <cellStyle name="Normal 7 7 16 2 6" xfId="18450"/>
    <cellStyle name="Normal 7 7 16 2 7" xfId="18451"/>
    <cellStyle name="Normal 7 7 16 2 8" xfId="18452"/>
    <cellStyle name="Normal 7 7 16 2 9" xfId="18453"/>
    <cellStyle name="Normal 7 7 16 3" xfId="18454"/>
    <cellStyle name="Normal 7 7 16 4" xfId="18455"/>
    <cellStyle name="Normal 7 7 16 5" xfId="18456"/>
    <cellStyle name="Normal 7 7 16 6" xfId="18457"/>
    <cellStyle name="Normal 7 7 16 7" xfId="18458"/>
    <cellStyle name="Normal 7 7 16 8" xfId="18459"/>
    <cellStyle name="Normal 7 7 16 9" xfId="18460"/>
    <cellStyle name="Normal 7 7 17" xfId="18461"/>
    <cellStyle name="Normal 7 7 17 10" xfId="18462"/>
    <cellStyle name="Normal 7 7 17 11" xfId="18463"/>
    <cellStyle name="Normal 7 7 17 12" xfId="18464"/>
    <cellStyle name="Normal 7 7 17 2" xfId="18465"/>
    <cellStyle name="Normal 7 7 17 2 10" xfId="18466"/>
    <cellStyle name="Normal 7 7 17 2 2" xfId="18467"/>
    <cellStyle name="Normal 7 7 17 2 3" xfId="18468"/>
    <cellStyle name="Normal 7 7 17 2 4" xfId="18469"/>
    <cellStyle name="Normal 7 7 17 2 5" xfId="18470"/>
    <cellStyle name="Normal 7 7 17 2 6" xfId="18471"/>
    <cellStyle name="Normal 7 7 17 2 7" xfId="18472"/>
    <cellStyle name="Normal 7 7 17 2 8" xfId="18473"/>
    <cellStyle name="Normal 7 7 17 2 9" xfId="18474"/>
    <cellStyle name="Normal 7 7 17 3" xfId="18475"/>
    <cellStyle name="Normal 7 7 17 4" xfId="18476"/>
    <cellStyle name="Normal 7 7 17 5" xfId="18477"/>
    <cellStyle name="Normal 7 7 17 6" xfId="18478"/>
    <cellStyle name="Normal 7 7 17 7" xfId="18479"/>
    <cellStyle name="Normal 7 7 17 8" xfId="18480"/>
    <cellStyle name="Normal 7 7 17 9" xfId="18481"/>
    <cellStyle name="Normal 7 7 18" xfId="18482"/>
    <cellStyle name="Normal 7 7 18 10" xfId="18483"/>
    <cellStyle name="Normal 7 7 18 11" xfId="18484"/>
    <cellStyle name="Normal 7 7 18 12" xfId="18485"/>
    <cellStyle name="Normal 7 7 18 2" xfId="18486"/>
    <cellStyle name="Normal 7 7 18 2 10" xfId="18487"/>
    <cellStyle name="Normal 7 7 18 2 2" xfId="18488"/>
    <cellStyle name="Normal 7 7 18 2 3" xfId="18489"/>
    <cellStyle name="Normal 7 7 18 2 4" xfId="18490"/>
    <cellStyle name="Normal 7 7 18 2 5" xfId="18491"/>
    <cellStyle name="Normal 7 7 18 2 6" xfId="18492"/>
    <cellStyle name="Normal 7 7 18 2 7" xfId="18493"/>
    <cellStyle name="Normal 7 7 18 2 8" xfId="18494"/>
    <cellStyle name="Normal 7 7 18 2 9" xfId="18495"/>
    <cellStyle name="Normal 7 7 18 3" xfId="18496"/>
    <cellStyle name="Normal 7 7 18 4" xfId="18497"/>
    <cellStyle name="Normal 7 7 18 5" xfId="18498"/>
    <cellStyle name="Normal 7 7 18 6" xfId="18499"/>
    <cellStyle name="Normal 7 7 18 7" xfId="18500"/>
    <cellStyle name="Normal 7 7 18 8" xfId="18501"/>
    <cellStyle name="Normal 7 7 18 9" xfId="18502"/>
    <cellStyle name="Normal 7 7 19" xfId="18503"/>
    <cellStyle name="Normal 7 7 19 10" xfId="18504"/>
    <cellStyle name="Normal 7 7 19 11" xfId="18505"/>
    <cellStyle name="Normal 7 7 19 12" xfId="18506"/>
    <cellStyle name="Normal 7 7 19 2" xfId="18507"/>
    <cellStyle name="Normal 7 7 19 2 10" xfId="18508"/>
    <cellStyle name="Normal 7 7 19 2 2" xfId="18509"/>
    <cellStyle name="Normal 7 7 19 2 3" xfId="18510"/>
    <cellStyle name="Normal 7 7 19 2 4" xfId="18511"/>
    <cellStyle name="Normal 7 7 19 2 5" xfId="18512"/>
    <cellStyle name="Normal 7 7 19 2 6" xfId="18513"/>
    <cellStyle name="Normal 7 7 19 2 7" xfId="18514"/>
    <cellStyle name="Normal 7 7 19 2 8" xfId="18515"/>
    <cellStyle name="Normal 7 7 19 2 9" xfId="18516"/>
    <cellStyle name="Normal 7 7 19 3" xfId="18517"/>
    <cellStyle name="Normal 7 7 19 4" xfId="18518"/>
    <cellStyle name="Normal 7 7 19 5" xfId="18519"/>
    <cellStyle name="Normal 7 7 19 6" xfId="18520"/>
    <cellStyle name="Normal 7 7 19 7" xfId="18521"/>
    <cellStyle name="Normal 7 7 19 8" xfId="18522"/>
    <cellStyle name="Normal 7 7 19 9" xfId="18523"/>
    <cellStyle name="Normal 7 7 2" xfId="18524"/>
    <cellStyle name="Normal 7 7 2 10" xfId="18525"/>
    <cellStyle name="Normal 7 7 2 11" xfId="18526"/>
    <cellStyle name="Normal 7 7 2 12" xfId="18527"/>
    <cellStyle name="Normal 7 7 2 13" xfId="18528"/>
    <cellStyle name="Normal 7 7 2 14" xfId="18529"/>
    <cellStyle name="Normal 7 7 2 15" xfId="18530"/>
    <cellStyle name="Normal 7 7 2 16" xfId="18531"/>
    <cellStyle name="Normal 7 7 2 17" xfId="18532"/>
    <cellStyle name="Normal 7 7 2 18" xfId="18533"/>
    <cellStyle name="Normal 7 7 2 19" xfId="18534"/>
    <cellStyle name="Normal 7 7 2 2" xfId="18535"/>
    <cellStyle name="Normal 7 7 2 2 10" xfId="18536"/>
    <cellStyle name="Normal 7 7 2 2 11" xfId="18537"/>
    <cellStyle name="Normal 7 7 2 2 12" xfId="18538"/>
    <cellStyle name="Normal 7 7 2 2 2" xfId="18539"/>
    <cellStyle name="Normal 7 7 2 2 2 10" xfId="18540"/>
    <cellStyle name="Normal 7 7 2 2 2 2" xfId="18541"/>
    <cellStyle name="Normal 7 7 2 2 2 3" xfId="18542"/>
    <cellStyle name="Normal 7 7 2 2 2 4" xfId="18543"/>
    <cellStyle name="Normal 7 7 2 2 2 5" xfId="18544"/>
    <cellStyle name="Normal 7 7 2 2 2 6" xfId="18545"/>
    <cellStyle name="Normal 7 7 2 2 2 7" xfId="18546"/>
    <cellStyle name="Normal 7 7 2 2 2 8" xfId="18547"/>
    <cellStyle name="Normal 7 7 2 2 2 9" xfId="18548"/>
    <cellStyle name="Normal 7 7 2 2 3" xfId="18549"/>
    <cellStyle name="Normal 7 7 2 2 4" xfId="18550"/>
    <cellStyle name="Normal 7 7 2 2 5" xfId="18551"/>
    <cellStyle name="Normal 7 7 2 2 6" xfId="18552"/>
    <cellStyle name="Normal 7 7 2 2 7" xfId="18553"/>
    <cellStyle name="Normal 7 7 2 2 8" xfId="18554"/>
    <cellStyle name="Normal 7 7 2 2 9" xfId="18555"/>
    <cellStyle name="Normal 7 7 2 20" xfId="18556"/>
    <cellStyle name="Normal 7 7 2 21" xfId="18557"/>
    <cellStyle name="Normal 7 7 2 22" xfId="18558"/>
    <cellStyle name="Normal 7 7 2 23" xfId="18559"/>
    <cellStyle name="Normal 7 7 2 24" xfId="18560"/>
    <cellStyle name="Normal 7 7 2 25" xfId="18561"/>
    <cellStyle name="Normal 7 7 2 26" xfId="18562"/>
    <cellStyle name="Normal 7 7 2 27" xfId="18563"/>
    <cellStyle name="Normal 7 7 2 28" xfId="18564"/>
    <cellStyle name="Normal 7 7 2 29" xfId="18565"/>
    <cellStyle name="Normal 7 7 2 3" xfId="18566"/>
    <cellStyle name="Normal 7 7 2 30" xfId="18567"/>
    <cellStyle name="Normal 7 7 2 31" xfId="18568"/>
    <cellStyle name="Normal 7 7 2 32" xfId="18569"/>
    <cellStyle name="Normal 7 7 2 33" xfId="18570"/>
    <cellStyle name="Normal 7 7 2 34" xfId="18571"/>
    <cellStyle name="Normal 7 7 2 35" xfId="18572"/>
    <cellStyle name="Normal 7 7 2 36" xfId="18573"/>
    <cellStyle name="Normal 7 7 2 37" xfId="18574"/>
    <cellStyle name="Normal 7 7 2 38" xfId="18575"/>
    <cellStyle name="Normal 7 7 2 38 10" xfId="18576"/>
    <cellStyle name="Normal 7 7 2 38 2" xfId="18577"/>
    <cellStyle name="Normal 7 7 2 38 3" xfId="18578"/>
    <cellStyle name="Normal 7 7 2 38 4" xfId="18579"/>
    <cellStyle name="Normal 7 7 2 38 5" xfId="18580"/>
    <cellStyle name="Normal 7 7 2 38 6" xfId="18581"/>
    <cellStyle name="Normal 7 7 2 38 7" xfId="18582"/>
    <cellStyle name="Normal 7 7 2 38 8" xfId="18583"/>
    <cellStyle name="Normal 7 7 2 38 9" xfId="18584"/>
    <cellStyle name="Normal 7 7 2 39" xfId="18585"/>
    <cellStyle name="Normal 7 7 2 39 2" xfId="18586"/>
    <cellStyle name="Normal 7 7 2 4" xfId="18587"/>
    <cellStyle name="Normal 7 7 2 40" xfId="18588"/>
    <cellStyle name="Normal 7 7 2 41" xfId="18589"/>
    <cellStyle name="Normal 7 7 2 42" xfId="18590"/>
    <cellStyle name="Normal 7 7 2 43" xfId="18591"/>
    <cellStyle name="Normal 7 7 2 44" xfId="18592"/>
    <cellStyle name="Normal 7 7 2 45" xfId="18593"/>
    <cellStyle name="Normal 7 7 2 46" xfId="18594"/>
    <cellStyle name="Normal 7 7 2 47" xfId="18595"/>
    <cellStyle name="Normal 7 7 2 48" xfId="18596"/>
    <cellStyle name="Normal 7 7 2 5" xfId="18597"/>
    <cellStyle name="Normal 7 7 2 6" xfId="18598"/>
    <cellStyle name="Normal 7 7 2 7" xfId="18599"/>
    <cellStyle name="Normal 7 7 2 8" xfId="18600"/>
    <cellStyle name="Normal 7 7 2 9" xfId="18601"/>
    <cellStyle name="Normal 7 7 20" xfId="18602"/>
    <cellStyle name="Normal 7 7 20 10" xfId="18603"/>
    <cellStyle name="Normal 7 7 20 11" xfId="18604"/>
    <cellStyle name="Normal 7 7 20 12" xfId="18605"/>
    <cellStyle name="Normal 7 7 20 2" xfId="18606"/>
    <cellStyle name="Normal 7 7 20 2 10" xfId="18607"/>
    <cellStyle name="Normal 7 7 20 2 2" xfId="18608"/>
    <cellStyle name="Normal 7 7 20 2 3" xfId="18609"/>
    <cellStyle name="Normal 7 7 20 2 4" xfId="18610"/>
    <cellStyle name="Normal 7 7 20 2 5" xfId="18611"/>
    <cellStyle name="Normal 7 7 20 2 6" xfId="18612"/>
    <cellStyle name="Normal 7 7 20 2 7" xfId="18613"/>
    <cellStyle name="Normal 7 7 20 2 8" xfId="18614"/>
    <cellStyle name="Normal 7 7 20 2 9" xfId="18615"/>
    <cellStyle name="Normal 7 7 20 3" xfId="18616"/>
    <cellStyle name="Normal 7 7 20 4" xfId="18617"/>
    <cellStyle name="Normal 7 7 20 5" xfId="18618"/>
    <cellStyle name="Normal 7 7 20 6" xfId="18619"/>
    <cellStyle name="Normal 7 7 20 7" xfId="18620"/>
    <cellStyle name="Normal 7 7 20 8" xfId="18621"/>
    <cellStyle name="Normal 7 7 20 9" xfId="18622"/>
    <cellStyle name="Normal 7 7 21" xfId="18623"/>
    <cellStyle name="Normal 7 7 22" xfId="18624"/>
    <cellStyle name="Normal 7 7 23" xfId="18625"/>
    <cellStyle name="Normal 7 7 24" xfId="18626"/>
    <cellStyle name="Normal 7 7 25" xfId="18627"/>
    <cellStyle name="Normal 7 7 26" xfId="18628"/>
    <cellStyle name="Normal 7 7 27" xfId="18629"/>
    <cellStyle name="Normal 7 7 28" xfId="18630"/>
    <cellStyle name="Normal 7 7 29" xfId="18631"/>
    <cellStyle name="Normal 7 7 3" xfId="18632"/>
    <cellStyle name="Normal 7 7 3 10" xfId="18633"/>
    <cellStyle name="Normal 7 7 3 11" xfId="18634"/>
    <cellStyle name="Normal 7 7 3 12" xfId="18635"/>
    <cellStyle name="Normal 7 7 3 13" xfId="18636"/>
    <cellStyle name="Normal 7 7 3 14" xfId="18637"/>
    <cellStyle name="Normal 7 7 3 15" xfId="18638"/>
    <cellStyle name="Normal 7 7 3 16" xfId="18639"/>
    <cellStyle name="Normal 7 7 3 17" xfId="18640"/>
    <cellStyle name="Normal 7 7 3 18" xfId="18641"/>
    <cellStyle name="Normal 7 7 3 19" xfId="18642"/>
    <cellStyle name="Normal 7 7 3 2" xfId="18643"/>
    <cellStyle name="Normal 7 7 3 2 10" xfId="18644"/>
    <cellStyle name="Normal 7 7 3 2 11" xfId="18645"/>
    <cellStyle name="Normal 7 7 3 2 12" xfId="18646"/>
    <cellStyle name="Normal 7 7 3 2 2" xfId="18647"/>
    <cellStyle name="Normal 7 7 3 2 2 10" xfId="18648"/>
    <cellStyle name="Normal 7 7 3 2 2 2" xfId="18649"/>
    <cellStyle name="Normal 7 7 3 2 2 3" xfId="18650"/>
    <cellStyle name="Normal 7 7 3 2 2 4" xfId="18651"/>
    <cellStyle name="Normal 7 7 3 2 2 5" xfId="18652"/>
    <cellStyle name="Normal 7 7 3 2 2 6" xfId="18653"/>
    <cellStyle name="Normal 7 7 3 2 2 7" xfId="18654"/>
    <cellStyle name="Normal 7 7 3 2 2 8" xfId="18655"/>
    <cellStyle name="Normal 7 7 3 2 2 9" xfId="18656"/>
    <cellStyle name="Normal 7 7 3 2 3" xfId="18657"/>
    <cellStyle name="Normal 7 7 3 2 4" xfId="18658"/>
    <cellStyle name="Normal 7 7 3 2 5" xfId="18659"/>
    <cellStyle name="Normal 7 7 3 2 6" xfId="18660"/>
    <cellStyle name="Normal 7 7 3 2 7" xfId="18661"/>
    <cellStyle name="Normal 7 7 3 2 8" xfId="18662"/>
    <cellStyle name="Normal 7 7 3 2 9" xfId="18663"/>
    <cellStyle name="Normal 7 7 3 20" xfId="18664"/>
    <cellStyle name="Normal 7 7 3 21" xfId="18665"/>
    <cellStyle name="Normal 7 7 3 22" xfId="18666"/>
    <cellStyle name="Normal 7 7 3 23" xfId="18667"/>
    <cellStyle name="Normal 7 7 3 24" xfId="18668"/>
    <cellStyle name="Normal 7 7 3 25" xfId="18669"/>
    <cellStyle name="Normal 7 7 3 26" xfId="18670"/>
    <cellStyle name="Normal 7 7 3 27" xfId="18671"/>
    <cellStyle name="Normal 7 7 3 28" xfId="18672"/>
    <cellStyle name="Normal 7 7 3 29" xfId="18673"/>
    <cellStyle name="Normal 7 7 3 3" xfId="18674"/>
    <cellStyle name="Normal 7 7 3 30" xfId="18675"/>
    <cellStyle name="Normal 7 7 3 31" xfId="18676"/>
    <cellStyle name="Normal 7 7 3 32" xfId="18677"/>
    <cellStyle name="Normal 7 7 3 33" xfId="18678"/>
    <cellStyle name="Normal 7 7 3 34" xfId="18679"/>
    <cellStyle name="Normal 7 7 3 35" xfId="18680"/>
    <cellStyle name="Normal 7 7 3 36" xfId="18681"/>
    <cellStyle name="Normal 7 7 3 37" xfId="18682"/>
    <cellStyle name="Normal 7 7 3 38" xfId="18683"/>
    <cellStyle name="Normal 7 7 3 38 10" xfId="18684"/>
    <cellStyle name="Normal 7 7 3 38 2" xfId="18685"/>
    <cellStyle name="Normal 7 7 3 38 3" xfId="18686"/>
    <cellStyle name="Normal 7 7 3 38 4" xfId="18687"/>
    <cellStyle name="Normal 7 7 3 38 5" xfId="18688"/>
    <cellStyle name="Normal 7 7 3 38 6" xfId="18689"/>
    <cellStyle name="Normal 7 7 3 38 7" xfId="18690"/>
    <cellStyle name="Normal 7 7 3 38 8" xfId="18691"/>
    <cellStyle name="Normal 7 7 3 38 9" xfId="18692"/>
    <cellStyle name="Normal 7 7 3 39" xfId="18693"/>
    <cellStyle name="Normal 7 7 3 39 2" xfId="18694"/>
    <cellStyle name="Normal 7 7 3 4" xfId="18695"/>
    <cellStyle name="Normal 7 7 3 40" xfId="18696"/>
    <cellStyle name="Normal 7 7 3 41" xfId="18697"/>
    <cellStyle name="Normal 7 7 3 42" xfId="18698"/>
    <cellStyle name="Normal 7 7 3 43" xfId="18699"/>
    <cellStyle name="Normal 7 7 3 44" xfId="18700"/>
    <cellStyle name="Normal 7 7 3 45" xfId="18701"/>
    <cellStyle name="Normal 7 7 3 46" xfId="18702"/>
    <cellStyle name="Normal 7 7 3 47" xfId="18703"/>
    <cellStyle name="Normal 7 7 3 48" xfId="18704"/>
    <cellStyle name="Normal 7 7 3 5" xfId="18705"/>
    <cellStyle name="Normal 7 7 3 6" xfId="18706"/>
    <cellStyle name="Normal 7 7 3 7" xfId="18707"/>
    <cellStyle name="Normal 7 7 3 8" xfId="18708"/>
    <cellStyle name="Normal 7 7 3 9" xfId="18709"/>
    <cellStyle name="Normal 7 7 30" xfId="18710"/>
    <cellStyle name="Normal 7 7 31" xfId="18711"/>
    <cellStyle name="Normal 7 7 32" xfId="18712"/>
    <cellStyle name="Normal 7 7 33" xfId="18713"/>
    <cellStyle name="Normal 7 7 34" xfId="18714"/>
    <cellStyle name="Normal 7 7 35" xfId="18715"/>
    <cellStyle name="Normal 7 7 36" xfId="18716"/>
    <cellStyle name="Normal 7 7 37" xfId="18717"/>
    <cellStyle name="Normal 7 7 38" xfId="18718"/>
    <cellStyle name="Normal 7 7 39" xfId="18719"/>
    <cellStyle name="Normal 7 7 4" xfId="18720"/>
    <cellStyle name="Normal 7 7 40" xfId="18721"/>
    <cellStyle name="Normal 7 7 41" xfId="18722"/>
    <cellStyle name="Normal 7 7 42" xfId="18723"/>
    <cellStyle name="Normal 7 7 43" xfId="18724"/>
    <cellStyle name="Normal 7 7 44" xfId="18725"/>
    <cellStyle name="Normal 7 7 45" xfId="18726"/>
    <cellStyle name="Normal 7 7 46" xfId="18727"/>
    <cellStyle name="Normal 7 7 47" xfId="18728"/>
    <cellStyle name="Normal 7 7 48" xfId="18729"/>
    <cellStyle name="Normal 7 7 48 10" xfId="18730"/>
    <cellStyle name="Normal 7 7 48 2" xfId="18731"/>
    <cellStyle name="Normal 7 7 48 3" xfId="18732"/>
    <cellStyle name="Normal 7 7 48 4" xfId="18733"/>
    <cellStyle name="Normal 7 7 48 5" xfId="18734"/>
    <cellStyle name="Normal 7 7 48 6" xfId="18735"/>
    <cellStyle name="Normal 7 7 48 7" xfId="18736"/>
    <cellStyle name="Normal 7 7 48 8" xfId="18737"/>
    <cellStyle name="Normal 7 7 48 9" xfId="18738"/>
    <cellStyle name="Normal 7 7 49" xfId="18739"/>
    <cellStyle name="Normal 7 7 49 2" xfId="18740"/>
    <cellStyle name="Normal 7 7 5" xfId="18741"/>
    <cellStyle name="Normal 7 7 50" xfId="18742"/>
    <cellStyle name="Normal 7 7 51" xfId="18743"/>
    <cellStyle name="Normal 7 7 52" xfId="18744"/>
    <cellStyle name="Normal 7 7 53" xfId="18745"/>
    <cellStyle name="Normal 7 7 54" xfId="18746"/>
    <cellStyle name="Normal 7 7 55" xfId="18747"/>
    <cellStyle name="Normal 7 7 56" xfId="18748"/>
    <cellStyle name="Normal 7 7 57" xfId="18749"/>
    <cellStyle name="Normal 7 7 58" xfId="18750"/>
    <cellStyle name="Normal 7 7 6" xfId="18751"/>
    <cellStyle name="Normal 7 7 7" xfId="18752"/>
    <cellStyle name="Normal 7 7 8" xfId="18753"/>
    <cellStyle name="Normal 7 7 9" xfId="18754"/>
    <cellStyle name="Normal 7 8" xfId="18755"/>
    <cellStyle name="Normal 7 8 10" xfId="18756"/>
    <cellStyle name="Normal 7 8 11" xfId="18757"/>
    <cellStyle name="Normal 7 8 12" xfId="18758"/>
    <cellStyle name="Normal 7 8 13" xfId="18759"/>
    <cellStyle name="Normal 7 8 13 10" xfId="18760"/>
    <cellStyle name="Normal 7 8 13 11" xfId="18761"/>
    <cellStyle name="Normal 7 8 13 12" xfId="18762"/>
    <cellStyle name="Normal 7 8 13 2" xfId="18763"/>
    <cellStyle name="Normal 7 8 13 2 10" xfId="18764"/>
    <cellStyle name="Normal 7 8 13 2 2" xfId="18765"/>
    <cellStyle name="Normal 7 8 13 2 3" xfId="18766"/>
    <cellStyle name="Normal 7 8 13 2 4" xfId="18767"/>
    <cellStyle name="Normal 7 8 13 2 5" xfId="18768"/>
    <cellStyle name="Normal 7 8 13 2 6" xfId="18769"/>
    <cellStyle name="Normal 7 8 13 2 7" xfId="18770"/>
    <cellStyle name="Normal 7 8 13 2 8" xfId="18771"/>
    <cellStyle name="Normal 7 8 13 2 9" xfId="18772"/>
    <cellStyle name="Normal 7 8 13 3" xfId="18773"/>
    <cellStyle name="Normal 7 8 13 4" xfId="18774"/>
    <cellStyle name="Normal 7 8 13 5" xfId="18775"/>
    <cellStyle name="Normal 7 8 13 6" xfId="18776"/>
    <cellStyle name="Normal 7 8 13 7" xfId="18777"/>
    <cellStyle name="Normal 7 8 13 8" xfId="18778"/>
    <cellStyle name="Normal 7 8 13 9" xfId="18779"/>
    <cellStyle name="Normal 7 8 14" xfId="18780"/>
    <cellStyle name="Normal 7 8 14 10" xfId="18781"/>
    <cellStyle name="Normal 7 8 14 11" xfId="18782"/>
    <cellStyle name="Normal 7 8 14 12" xfId="18783"/>
    <cellStyle name="Normal 7 8 14 2" xfId="18784"/>
    <cellStyle name="Normal 7 8 14 2 10" xfId="18785"/>
    <cellStyle name="Normal 7 8 14 2 2" xfId="18786"/>
    <cellStyle name="Normal 7 8 14 2 3" xfId="18787"/>
    <cellStyle name="Normal 7 8 14 2 4" xfId="18788"/>
    <cellStyle name="Normal 7 8 14 2 5" xfId="18789"/>
    <cellStyle name="Normal 7 8 14 2 6" xfId="18790"/>
    <cellStyle name="Normal 7 8 14 2 7" xfId="18791"/>
    <cellStyle name="Normal 7 8 14 2 8" xfId="18792"/>
    <cellStyle name="Normal 7 8 14 2 9" xfId="18793"/>
    <cellStyle name="Normal 7 8 14 3" xfId="18794"/>
    <cellStyle name="Normal 7 8 14 4" xfId="18795"/>
    <cellStyle name="Normal 7 8 14 5" xfId="18796"/>
    <cellStyle name="Normal 7 8 14 6" xfId="18797"/>
    <cellStyle name="Normal 7 8 14 7" xfId="18798"/>
    <cellStyle name="Normal 7 8 14 8" xfId="18799"/>
    <cellStyle name="Normal 7 8 14 9" xfId="18800"/>
    <cellStyle name="Normal 7 8 15" xfId="18801"/>
    <cellStyle name="Normal 7 8 15 10" xfId="18802"/>
    <cellStyle name="Normal 7 8 15 11" xfId="18803"/>
    <cellStyle name="Normal 7 8 15 12" xfId="18804"/>
    <cellStyle name="Normal 7 8 15 2" xfId="18805"/>
    <cellStyle name="Normal 7 8 15 2 10" xfId="18806"/>
    <cellStyle name="Normal 7 8 15 2 2" xfId="18807"/>
    <cellStyle name="Normal 7 8 15 2 3" xfId="18808"/>
    <cellStyle name="Normal 7 8 15 2 4" xfId="18809"/>
    <cellStyle name="Normal 7 8 15 2 5" xfId="18810"/>
    <cellStyle name="Normal 7 8 15 2 6" xfId="18811"/>
    <cellStyle name="Normal 7 8 15 2 7" xfId="18812"/>
    <cellStyle name="Normal 7 8 15 2 8" xfId="18813"/>
    <cellStyle name="Normal 7 8 15 2 9" xfId="18814"/>
    <cellStyle name="Normal 7 8 15 3" xfId="18815"/>
    <cellStyle name="Normal 7 8 15 4" xfId="18816"/>
    <cellStyle name="Normal 7 8 15 5" xfId="18817"/>
    <cellStyle name="Normal 7 8 15 6" xfId="18818"/>
    <cellStyle name="Normal 7 8 15 7" xfId="18819"/>
    <cellStyle name="Normal 7 8 15 8" xfId="18820"/>
    <cellStyle name="Normal 7 8 15 9" xfId="18821"/>
    <cellStyle name="Normal 7 8 16" xfId="18822"/>
    <cellStyle name="Normal 7 8 16 10" xfId="18823"/>
    <cellStyle name="Normal 7 8 16 11" xfId="18824"/>
    <cellStyle name="Normal 7 8 16 12" xfId="18825"/>
    <cellStyle name="Normal 7 8 16 2" xfId="18826"/>
    <cellStyle name="Normal 7 8 16 2 10" xfId="18827"/>
    <cellStyle name="Normal 7 8 16 2 2" xfId="18828"/>
    <cellStyle name="Normal 7 8 16 2 3" xfId="18829"/>
    <cellStyle name="Normal 7 8 16 2 4" xfId="18830"/>
    <cellStyle name="Normal 7 8 16 2 5" xfId="18831"/>
    <cellStyle name="Normal 7 8 16 2 6" xfId="18832"/>
    <cellStyle name="Normal 7 8 16 2 7" xfId="18833"/>
    <cellStyle name="Normal 7 8 16 2 8" xfId="18834"/>
    <cellStyle name="Normal 7 8 16 2 9" xfId="18835"/>
    <cellStyle name="Normal 7 8 16 3" xfId="18836"/>
    <cellStyle name="Normal 7 8 16 4" xfId="18837"/>
    <cellStyle name="Normal 7 8 16 5" xfId="18838"/>
    <cellStyle name="Normal 7 8 16 6" xfId="18839"/>
    <cellStyle name="Normal 7 8 16 7" xfId="18840"/>
    <cellStyle name="Normal 7 8 16 8" xfId="18841"/>
    <cellStyle name="Normal 7 8 16 9" xfId="18842"/>
    <cellStyle name="Normal 7 8 17" xfId="18843"/>
    <cellStyle name="Normal 7 8 17 10" xfId="18844"/>
    <cellStyle name="Normal 7 8 17 11" xfId="18845"/>
    <cellStyle name="Normal 7 8 17 12" xfId="18846"/>
    <cellStyle name="Normal 7 8 17 2" xfId="18847"/>
    <cellStyle name="Normal 7 8 17 2 10" xfId="18848"/>
    <cellStyle name="Normal 7 8 17 2 2" xfId="18849"/>
    <cellStyle name="Normal 7 8 17 2 3" xfId="18850"/>
    <cellStyle name="Normal 7 8 17 2 4" xfId="18851"/>
    <cellStyle name="Normal 7 8 17 2 5" xfId="18852"/>
    <cellStyle name="Normal 7 8 17 2 6" xfId="18853"/>
    <cellStyle name="Normal 7 8 17 2 7" xfId="18854"/>
    <cellStyle name="Normal 7 8 17 2 8" xfId="18855"/>
    <cellStyle name="Normal 7 8 17 2 9" xfId="18856"/>
    <cellStyle name="Normal 7 8 17 3" xfId="18857"/>
    <cellStyle name="Normal 7 8 17 4" xfId="18858"/>
    <cellStyle name="Normal 7 8 17 5" xfId="18859"/>
    <cellStyle name="Normal 7 8 17 6" xfId="18860"/>
    <cellStyle name="Normal 7 8 17 7" xfId="18861"/>
    <cellStyle name="Normal 7 8 17 8" xfId="18862"/>
    <cellStyle name="Normal 7 8 17 9" xfId="18863"/>
    <cellStyle name="Normal 7 8 18" xfId="18864"/>
    <cellStyle name="Normal 7 8 18 10" xfId="18865"/>
    <cellStyle name="Normal 7 8 18 11" xfId="18866"/>
    <cellStyle name="Normal 7 8 18 12" xfId="18867"/>
    <cellStyle name="Normal 7 8 18 2" xfId="18868"/>
    <cellStyle name="Normal 7 8 18 2 10" xfId="18869"/>
    <cellStyle name="Normal 7 8 18 2 2" xfId="18870"/>
    <cellStyle name="Normal 7 8 18 2 3" xfId="18871"/>
    <cellStyle name="Normal 7 8 18 2 4" xfId="18872"/>
    <cellStyle name="Normal 7 8 18 2 5" xfId="18873"/>
    <cellStyle name="Normal 7 8 18 2 6" xfId="18874"/>
    <cellStyle name="Normal 7 8 18 2 7" xfId="18875"/>
    <cellStyle name="Normal 7 8 18 2 8" xfId="18876"/>
    <cellStyle name="Normal 7 8 18 2 9" xfId="18877"/>
    <cellStyle name="Normal 7 8 18 3" xfId="18878"/>
    <cellStyle name="Normal 7 8 18 4" xfId="18879"/>
    <cellStyle name="Normal 7 8 18 5" xfId="18880"/>
    <cellStyle name="Normal 7 8 18 6" xfId="18881"/>
    <cellStyle name="Normal 7 8 18 7" xfId="18882"/>
    <cellStyle name="Normal 7 8 18 8" xfId="18883"/>
    <cellStyle name="Normal 7 8 18 9" xfId="18884"/>
    <cellStyle name="Normal 7 8 19" xfId="18885"/>
    <cellStyle name="Normal 7 8 19 10" xfId="18886"/>
    <cellStyle name="Normal 7 8 19 11" xfId="18887"/>
    <cellStyle name="Normal 7 8 19 12" xfId="18888"/>
    <cellStyle name="Normal 7 8 19 2" xfId="18889"/>
    <cellStyle name="Normal 7 8 19 2 10" xfId="18890"/>
    <cellStyle name="Normal 7 8 19 2 2" xfId="18891"/>
    <cellStyle name="Normal 7 8 19 2 3" xfId="18892"/>
    <cellStyle name="Normal 7 8 19 2 4" xfId="18893"/>
    <cellStyle name="Normal 7 8 19 2 5" xfId="18894"/>
    <cellStyle name="Normal 7 8 19 2 6" xfId="18895"/>
    <cellStyle name="Normal 7 8 19 2 7" xfId="18896"/>
    <cellStyle name="Normal 7 8 19 2 8" xfId="18897"/>
    <cellStyle name="Normal 7 8 19 2 9" xfId="18898"/>
    <cellStyle name="Normal 7 8 19 3" xfId="18899"/>
    <cellStyle name="Normal 7 8 19 4" xfId="18900"/>
    <cellStyle name="Normal 7 8 19 5" xfId="18901"/>
    <cellStyle name="Normal 7 8 19 6" xfId="18902"/>
    <cellStyle name="Normal 7 8 19 7" xfId="18903"/>
    <cellStyle name="Normal 7 8 19 8" xfId="18904"/>
    <cellStyle name="Normal 7 8 19 9" xfId="18905"/>
    <cellStyle name="Normal 7 8 2" xfId="18906"/>
    <cellStyle name="Normal 7 8 2 10" xfId="18907"/>
    <cellStyle name="Normal 7 8 2 11" xfId="18908"/>
    <cellStyle name="Normal 7 8 2 12" xfId="18909"/>
    <cellStyle name="Normal 7 8 2 13" xfId="18910"/>
    <cellStyle name="Normal 7 8 2 14" xfId="18911"/>
    <cellStyle name="Normal 7 8 2 15" xfId="18912"/>
    <cellStyle name="Normal 7 8 2 16" xfId="18913"/>
    <cellStyle name="Normal 7 8 2 17" xfId="18914"/>
    <cellStyle name="Normal 7 8 2 18" xfId="18915"/>
    <cellStyle name="Normal 7 8 2 19" xfId="18916"/>
    <cellStyle name="Normal 7 8 2 2" xfId="18917"/>
    <cellStyle name="Normal 7 8 2 2 10" xfId="18918"/>
    <cellStyle name="Normal 7 8 2 2 11" xfId="18919"/>
    <cellStyle name="Normal 7 8 2 2 12" xfId="18920"/>
    <cellStyle name="Normal 7 8 2 2 2" xfId="18921"/>
    <cellStyle name="Normal 7 8 2 2 2 10" xfId="18922"/>
    <cellStyle name="Normal 7 8 2 2 2 2" xfId="18923"/>
    <cellStyle name="Normal 7 8 2 2 2 3" xfId="18924"/>
    <cellStyle name="Normal 7 8 2 2 2 4" xfId="18925"/>
    <cellStyle name="Normal 7 8 2 2 2 5" xfId="18926"/>
    <cellStyle name="Normal 7 8 2 2 2 6" xfId="18927"/>
    <cellStyle name="Normal 7 8 2 2 2 7" xfId="18928"/>
    <cellStyle name="Normal 7 8 2 2 2 8" xfId="18929"/>
    <cellStyle name="Normal 7 8 2 2 2 9" xfId="18930"/>
    <cellStyle name="Normal 7 8 2 2 3" xfId="18931"/>
    <cellStyle name="Normal 7 8 2 2 4" xfId="18932"/>
    <cellStyle name="Normal 7 8 2 2 5" xfId="18933"/>
    <cellStyle name="Normal 7 8 2 2 6" xfId="18934"/>
    <cellStyle name="Normal 7 8 2 2 7" xfId="18935"/>
    <cellStyle name="Normal 7 8 2 2 8" xfId="18936"/>
    <cellStyle name="Normal 7 8 2 2 9" xfId="18937"/>
    <cellStyle name="Normal 7 8 2 20" xfId="18938"/>
    <cellStyle name="Normal 7 8 2 21" xfId="18939"/>
    <cellStyle name="Normal 7 8 2 22" xfId="18940"/>
    <cellStyle name="Normal 7 8 2 23" xfId="18941"/>
    <cellStyle name="Normal 7 8 2 24" xfId="18942"/>
    <cellStyle name="Normal 7 8 2 25" xfId="18943"/>
    <cellStyle name="Normal 7 8 2 26" xfId="18944"/>
    <cellStyle name="Normal 7 8 2 27" xfId="18945"/>
    <cellStyle name="Normal 7 8 2 28" xfId="18946"/>
    <cellStyle name="Normal 7 8 2 29" xfId="18947"/>
    <cellStyle name="Normal 7 8 2 3" xfId="18948"/>
    <cellStyle name="Normal 7 8 2 30" xfId="18949"/>
    <cellStyle name="Normal 7 8 2 31" xfId="18950"/>
    <cellStyle name="Normal 7 8 2 32" xfId="18951"/>
    <cellStyle name="Normal 7 8 2 33" xfId="18952"/>
    <cellStyle name="Normal 7 8 2 34" xfId="18953"/>
    <cellStyle name="Normal 7 8 2 35" xfId="18954"/>
    <cellStyle name="Normal 7 8 2 36" xfId="18955"/>
    <cellStyle name="Normal 7 8 2 37" xfId="18956"/>
    <cellStyle name="Normal 7 8 2 38" xfId="18957"/>
    <cellStyle name="Normal 7 8 2 38 10" xfId="18958"/>
    <cellStyle name="Normal 7 8 2 38 2" xfId="18959"/>
    <cellStyle name="Normal 7 8 2 38 3" xfId="18960"/>
    <cellStyle name="Normal 7 8 2 38 4" xfId="18961"/>
    <cellStyle name="Normal 7 8 2 38 5" xfId="18962"/>
    <cellStyle name="Normal 7 8 2 38 6" xfId="18963"/>
    <cellStyle name="Normal 7 8 2 38 7" xfId="18964"/>
    <cellStyle name="Normal 7 8 2 38 8" xfId="18965"/>
    <cellStyle name="Normal 7 8 2 38 9" xfId="18966"/>
    <cellStyle name="Normal 7 8 2 39" xfId="18967"/>
    <cellStyle name="Normal 7 8 2 39 2" xfId="18968"/>
    <cellStyle name="Normal 7 8 2 4" xfId="18969"/>
    <cellStyle name="Normal 7 8 2 40" xfId="18970"/>
    <cellStyle name="Normal 7 8 2 41" xfId="18971"/>
    <cellStyle name="Normal 7 8 2 42" xfId="18972"/>
    <cellStyle name="Normal 7 8 2 43" xfId="18973"/>
    <cellStyle name="Normal 7 8 2 44" xfId="18974"/>
    <cellStyle name="Normal 7 8 2 45" xfId="18975"/>
    <cellStyle name="Normal 7 8 2 46" xfId="18976"/>
    <cellStyle name="Normal 7 8 2 47" xfId="18977"/>
    <cellStyle name="Normal 7 8 2 48" xfId="18978"/>
    <cellStyle name="Normal 7 8 2 5" xfId="18979"/>
    <cellStyle name="Normal 7 8 2 6" xfId="18980"/>
    <cellStyle name="Normal 7 8 2 7" xfId="18981"/>
    <cellStyle name="Normal 7 8 2 8" xfId="18982"/>
    <cellStyle name="Normal 7 8 2 9" xfId="18983"/>
    <cellStyle name="Normal 7 8 20" xfId="18984"/>
    <cellStyle name="Normal 7 8 20 10" xfId="18985"/>
    <cellStyle name="Normal 7 8 20 11" xfId="18986"/>
    <cellStyle name="Normal 7 8 20 12" xfId="18987"/>
    <cellStyle name="Normal 7 8 20 2" xfId="18988"/>
    <cellStyle name="Normal 7 8 20 2 10" xfId="18989"/>
    <cellStyle name="Normal 7 8 20 2 2" xfId="18990"/>
    <cellStyle name="Normal 7 8 20 2 3" xfId="18991"/>
    <cellStyle name="Normal 7 8 20 2 4" xfId="18992"/>
    <cellStyle name="Normal 7 8 20 2 5" xfId="18993"/>
    <cellStyle name="Normal 7 8 20 2 6" xfId="18994"/>
    <cellStyle name="Normal 7 8 20 2 7" xfId="18995"/>
    <cellStyle name="Normal 7 8 20 2 8" xfId="18996"/>
    <cellStyle name="Normal 7 8 20 2 9" xfId="18997"/>
    <cellStyle name="Normal 7 8 20 3" xfId="18998"/>
    <cellStyle name="Normal 7 8 20 4" xfId="18999"/>
    <cellStyle name="Normal 7 8 20 5" xfId="19000"/>
    <cellStyle name="Normal 7 8 20 6" xfId="19001"/>
    <cellStyle name="Normal 7 8 20 7" xfId="19002"/>
    <cellStyle name="Normal 7 8 20 8" xfId="19003"/>
    <cellStyle name="Normal 7 8 20 9" xfId="19004"/>
    <cellStyle name="Normal 7 8 21" xfId="19005"/>
    <cellStyle name="Normal 7 8 22" xfId="19006"/>
    <cellStyle name="Normal 7 8 23" xfId="19007"/>
    <cellStyle name="Normal 7 8 24" xfId="19008"/>
    <cellStyle name="Normal 7 8 25" xfId="19009"/>
    <cellStyle name="Normal 7 8 26" xfId="19010"/>
    <cellStyle name="Normal 7 8 27" xfId="19011"/>
    <cellStyle name="Normal 7 8 28" xfId="19012"/>
    <cellStyle name="Normal 7 8 29" xfId="19013"/>
    <cellStyle name="Normal 7 8 3" xfId="19014"/>
    <cellStyle name="Normal 7 8 3 10" xfId="19015"/>
    <cellStyle name="Normal 7 8 3 11" xfId="19016"/>
    <cellStyle name="Normal 7 8 3 12" xfId="19017"/>
    <cellStyle name="Normal 7 8 3 13" xfId="19018"/>
    <cellStyle name="Normal 7 8 3 14" xfId="19019"/>
    <cellStyle name="Normal 7 8 3 15" xfId="19020"/>
    <cellStyle name="Normal 7 8 3 16" xfId="19021"/>
    <cellStyle name="Normal 7 8 3 17" xfId="19022"/>
    <cellStyle name="Normal 7 8 3 18" xfId="19023"/>
    <cellStyle name="Normal 7 8 3 19" xfId="19024"/>
    <cellStyle name="Normal 7 8 3 2" xfId="19025"/>
    <cellStyle name="Normal 7 8 3 2 10" xfId="19026"/>
    <cellStyle name="Normal 7 8 3 2 11" xfId="19027"/>
    <cellStyle name="Normal 7 8 3 2 12" xfId="19028"/>
    <cellStyle name="Normal 7 8 3 2 2" xfId="19029"/>
    <cellStyle name="Normal 7 8 3 2 2 10" xfId="19030"/>
    <cellStyle name="Normal 7 8 3 2 2 2" xfId="19031"/>
    <cellStyle name="Normal 7 8 3 2 2 3" xfId="19032"/>
    <cellStyle name="Normal 7 8 3 2 2 4" xfId="19033"/>
    <cellStyle name="Normal 7 8 3 2 2 5" xfId="19034"/>
    <cellStyle name="Normal 7 8 3 2 2 6" xfId="19035"/>
    <cellStyle name="Normal 7 8 3 2 2 7" xfId="19036"/>
    <cellStyle name="Normal 7 8 3 2 2 8" xfId="19037"/>
    <cellStyle name="Normal 7 8 3 2 2 9" xfId="19038"/>
    <cellStyle name="Normal 7 8 3 2 3" xfId="19039"/>
    <cellStyle name="Normal 7 8 3 2 4" xfId="19040"/>
    <cellStyle name="Normal 7 8 3 2 5" xfId="19041"/>
    <cellStyle name="Normal 7 8 3 2 6" xfId="19042"/>
    <cellStyle name="Normal 7 8 3 2 7" xfId="19043"/>
    <cellStyle name="Normal 7 8 3 2 8" xfId="19044"/>
    <cellStyle name="Normal 7 8 3 2 9" xfId="19045"/>
    <cellStyle name="Normal 7 8 3 20" xfId="19046"/>
    <cellStyle name="Normal 7 8 3 21" xfId="19047"/>
    <cellStyle name="Normal 7 8 3 22" xfId="19048"/>
    <cellStyle name="Normal 7 8 3 23" xfId="19049"/>
    <cellStyle name="Normal 7 8 3 24" xfId="19050"/>
    <cellStyle name="Normal 7 8 3 25" xfId="19051"/>
    <cellStyle name="Normal 7 8 3 26" xfId="19052"/>
    <cellStyle name="Normal 7 8 3 27" xfId="19053"/>
    <cellStyle name="Normal 7 8 3 28" xfId="19054"/>
    <cellStyle name="Normal 7 8 3 29" xfId="19055"/>
    <cellStyle name="Normal 7 8 3 3" xfId="19056"/>
    <cellStyle name="Normal 7 8 3 30" xfId="19057"/>
    <cellStyle name="Normal 7 8 3 31" xfId="19058"/>
    <cellStyle name="Normal 7 8 3 32" xfId="19059"/>
    <cellStyle name="Normal 7 8 3 33" xfId="19060"/>
    <cellStyle name="Normal 7 8 3 34" xfId="19061"/>
    <cellStyle name="Normal 7 8 3 35" xfId="19062"/>
    <cellStyle name="Normal 7 8 3 36" xfId="19063"/>
    <cellStyle name="Normal 7 8 3 37" xfId="19064"/>
    <cellStyle name="Normal 7 8 3 38" xfId="19065"/>
    <cellStyle name="Normal 7 8 3 38 10" xfId="19066"/>
    <cellStyle name="Normal 7 8 3 38 2" xfId="19067"/>
    <cellStyle name="Normal 7 8 3 38 3" xfId="19068"/>
    <cellStyle name="Normal 7 8 3 38 4" xfId="19069"/>
    <cellStyle name="Normal 7 8 3 38 5" xfId="19070"/>
    <cellStyle name="Normal 7 8 3 38 6" xfId="19071"/>
    <cellStyle name="Normal 7 8 3 38 7" xfId="19072"/>
    <cellStyle name="Normal 7 8 3 38 8" xfId="19073"/>
    <cellStyle name="Normal 7 8 3 38 9" xfId="19074"/>
    <cellStyle name="Normal 7 8 3 39" xfId="19075"/>
    <cellStyle name="Normal 7 8 3 39 2" xfId="19076"/>
    <cellStyle name="Normal 7 8 3 4" xfId="19077"/>
    <cellStyle name="Normal 7 8 3 40" xfId="19078"/>
    <cellStyle name="Normal 7 8 3 41" xfId="19079"/>
    <cellStyle name="Normal 7 8 3 42" xfId="19080"/>
    <cellStyle name="Normal 7 8 3 43" xfId="19081"/>
    <cellStyle name="Normal 7 8 3 44" xfId="19082"/>
    <cellStyle name="Normal 7 8 3 45" xfId="19083"/>
    <cellStyle name="Normal 7 8 3 46" xfId="19084"/>
    <cellStyle name="Normal 7 8 3 47" xfId="19085"/>
    <cellStyle name="Normal 7 8 3 48" xfId="19086"/>
    <cellStyle name="Normal 7 8 3 5" xfId="19087"/>
    <cellStyle name="Normal 7 8 3 6" xfId="19088"/>
    <cellStyle name="Normal 7 8 3 7" xfId="19089"/>
    <cellStyle name="Normal 7 8 3 8" xfId="19090"/>
    <cellStyle name="Normal 7 8 3 9" xfId="19091"/>
    <cellStyle name="Normal 7 8 30" xfId="19092"/>
    <cellStyle name="Normal 7 8 31" xfId="19093"/>
    <cellStyle name="Normal 7 8 32" xfId="19094"/>
    <cellStyle name="Normal 7 8 33" xfId="19095"/>
    <cellStyle name="Normal 7 8 34" xfId="19096"/>
    <cellStyle name="Normal 7 8 35" xfId="19097"/>
    <cellStyle name="Normal 7 8 36" xfId="19098"/>
    <cellStyle name="Normal 7 8 37" xfId="19099"/>
    <cellStyle name="Normal 7 8 38" xfId="19100"/>
    <cellStyle name="Normal 7 8 39" xfId="19101"/>
    <cellStyle name="Normal 7 8 4" xfId="19102"/>
    <cellStyle name="Normal 7 8 40" xfId="19103"/>
    <cellStyle name="Normal 7 8 41" xfId="19104"/>
    <cellStyle name="Normal 7 8 42" xfId="19105"/>
    <cellStyle name="Normal 7 8 43" xfId="19106"/>
    <cellStyle name="Normal 7 8 44" xfId="19107"/>
    <cellStyle name="Normal 7 8 45" xfId="19108"/>
    <cellStyle name="Normal 7 8 46" xfId="19109"/>
    <cellStyle name="Normal 7 8 47" xfId="19110"/>
    <cellStyle name="Normal 7 8 48" xfId="19111"/>
    <cellStyle name="Normal 7 8 48 10" xfId="19112"/>
    <cellStyle name="Normal 7 8 48 2" xfId="19113"/>
    <cellStyle name="Normal 7 8 48 3" xfId="19114"/>
    <cellStyle name="Normal 7 8 48 4" xfId="19115"/>
    <cellStyle name="Normal 7 8 48 5" xfId="19116"/>
    <cellStyle name="Normal 7 8 48 6" xfId="19117"/>
    <cellStyle name="Normal 7 8 48 7" xfId="19118"/>
    <cellStyle name="Normal 7 8 48 8" xfId="19119"/>
    <cellStyle name="Normal 7 8 48 9" xfId="19120"/>
    <cellStyle name="Normal 7 8 49" xfId="19121"/>
    <cellStyle name="Normal 7 8 49 2" xfId="19122"/>
    <cellStyle name="Normal 7 8 5" xfId="19123"/>
    <cellStyle name="Normal 7 8 50" xfId="19124"/>
    <cellStyle name="Normal 7 8 51" xfId="19125"/>
    <cellStyle name="Normal 7 8 52" xfId="19126"/>
    <cellStyle name="Normal 7 8 53" xfId="19127"/>
    <cellStyle name="Normal 7 8 54" xfId="19128"/>
    <cellStyle name="Normal 7 8 55" xfId="19129"/>
    <cellStyle name="Normal 7 8 56" xfId="19130"/>
    <cellStyle name="Normal 7 8 57" xfId="19131"/>
    <cellStyle name="Normal 7 8 58" xfId="19132"/>
    <cellStyle name="Normal 7 8 6" xfId="19133"/>
    <cellStyle name="Normal 7 8 7" xfId="19134"/>
    <cellStyle name="Normal 7 8 8" xfId="19135"/>
    <cellStyle name="Normal 7 8 9" xfId="19136"/>
    <cellStyle name="Normal 7 9" xfId="19137"/>
    <cellStyle name="Normal 7 9 10" xfId="19138"/>
    <cellStyle name="Normal 7 9 11" xfId="19139"/>
    <cellStyle name="Normal 7 9 12" xfId="19140"/>
    <cellStyle name="Normal 7 9 13" xfId="19141"/>
    <cellStyle name="Normal 7 9 14" xfId="19142"/>
    <cellStyle name="Normal 7 9 15" xfId="19143"/>
    <cellStyle name="Normal 7 9 16" xfId="19144"/>
    <cellStyle name="Normal 7 9 17" xfId="19145"/>
    <cellStyle name="Normal 7 9 18" xfId="19146"/>
    <cellStyle name="Normal 7 9 19" xfId="19147"/>
    <cellStyle name="Normal 7 9 2" xfId="19148"/>
    <cellStyle name="Normal 7 9 2 2" xfId="19149"/>
    <cellStyle name="Normal 7 9 2 3" xfId="19150"/>
    <cellStyle name="Normal 7 9 2 4" xfId="19151"/>
    <cellStyle name="Normal 7 9 2 5" xfId="19152"/>
    <cellStyle name="Normal 7 9 3" xfId="19153"/>
    <cellStyle name="Normal 7 9 4" xfId="19154"/>
    <cellStyle name="Normal 7 9 5" xfId="19155"/>
    <cellStyle name="Normal 7 9 6" xfId="19156"/>
    <cellStyle name="Normal 7 9 7" xfId="19157"/>
    <cellStyle name="Normal 7 9 8" xfId="19158"/>
    <cellStyle name="Normal 7 9 9" xfId="19159"/>
    <cellStyle name="Normal 8" xfId="19160"/>
    <cellStyle name="Normal 9" xfId="19161"/>
    <cellStyle name="Nota 10" xfId="19162"/>
    <cellStyle name="Nota 10 10" xfId="19163"/>
    <cellStyle name="Nota 10 10 2" xfId="19164"/>
    <cellStyle name="Nota 10 11" xfId="19165"/>
    <cellStyle name="Nota 10 11 2" xfId="19166"/>
    <cellStyle name="Nota 10 12" xfId="19167"/>
    <cellStyle name="Nota 10 13" xfId="19168"/>
    <cellStyle name="Nota 10 2" xfId="19169"/>
    <cellStyle name="Nota 10 2 10" xfId="19170"/>
    <cellStyle name="Nota 10 2 2" xfId="19171"/>
    <cellStyle name="Nota 10 2 2 2" xfId="19172"/>
    <cellStyle name="Nota 10 2 3" xfId="19173"/>
    <cellStyle name="Nota 10 2 3 2" xfId="19174"/>
    <cellStyle name="Nota 10 2 4" xfId="19175"/>
    <cellStyle name="Nota 10 2 4 2" xfId="19176"/>
    <cellStyle name="Nota 10 2 5" xfId="19177"/>
    <cellStyle name="Nota 10 2 5 2" xfId="19178"/>
    <cellStyle name="Nota 10 2 6" xfId="19179"/>
    <cellStyle name="Nota 10 2 7" xfId="19180"/>
    <cellStyle name="Nota 10 2 8" xfId="19181"/>
    <cellStyle name="Nota 10 2 9" xfId="19182"/>
    <cellStyle name="Nota 10 3" xfId="19183"/>
    <cellStyle name="Nota 10 3 10" xfId="19184"/>
    <cellStyle name="Nota 10 3 2" xfId="19185"/>
    <cellStyle name="Nota 10 3 2 2" xfId="19186"/>
    <cellStyle name="Nota 10 3 3" xfId="19187"/>
    <cellStyle name="Nota 10 3 4" xfId="19188"/>
    <cellStyle name="Nota 10 3 5" xfId="19189"/>
    <cellStyle name="Nota 10 3 6" xfId="19190"/>
    <cellStyle name="Nota 10 3 7" xfId="19191"/>
    <cellStyle name="Nota 10 3 8" xfId="19192"/>
    <cellStyle name="Nota 10 3 9" xfId="19193"/>
    <cellStyle name="Nota 10 4" xfId="19194"/>
    <cellStyle name="Nota 10 4 2" xfId="19195"/>
    <cellStyle name="Nota 10 5" xfId="19196"/>
    <cellStyle name="Nota 10 5 2" xfId="19197"/>
    <cellStyle name="Nota 10 6" xfId="19198"/>
    <cellStyle name="Nota 10 6 2" xfId="19199"/>
    <cellStyle name="Nota 10 7" xfId="19200"/>
    <cellStyle name="Nota 10 7 2" xfId="19201"/>
    <cellStyle name="Nota 10 8" xfId="19202"/>
    <cellStyle name="Nota 10 8 2" xfId="19203"/>
    <cellStyle name="Nota 10 9" xfId="19204"/>
    <cellStyle name="Nota 10 9 2" xfId="19205"/>
    <cellStyle name="Nota 11" xfId="19206"/>
    <cellStyle name="Nota 11 10" xfId="19207"/>
    <cellStyle name="Nota 11 10 2" xfId="19208"/>
    <cellStyle name="Nota 11 11" xfId="19209"/>
    <cellStyle name="Nota 11 11 2" xfId="19210"/>
    <cellStyle name="Nota 11 12" xfId="19211"/>
    <cellStyle name="Nota 11 13" xfId="19212"/>
    <cellStyle name="Nota 11 2" xfId="19213"/>
    <cellStyle name="Nota 11 2 10" xfId="19214"/>
    <cellStyle name="Nota 11 2 2" xfId="19215"/>
    <cellStyle name="Nota 11 2 2 2" xfId="19216"/>
    <cellStyle name="Nota 11 2 3" xfId="19217"/>
    <cellStyle name="Nota 11 2 3 2" xfId="19218"/>
    <cellStyle name="Nota 11 2 4" xfId="19219"/>
    <cellStyle name="Nota 11 2 4 2" xfId="19220"/>
    <cellStyle name="Nota 11 2 5" xfId="19221"/>
    <cellStyle name="Nota 11 2 5 2" xfId="19222"/>
    <cellStyle name="Nota 11 2 6" xfId="19223"/>
    <cellStyle name="Nota 11 2 7" xfId="19224"/>
    <cellStyle name="Nota 11 2 8" xfId="19225"/>
    <cellStyle name="Nota 11 2 9" xfId="19226"/>
    <cellStyle name="Nota 11 3" xfId="19227"/>
    <cellStyle name="Nota 11 3 10" xfId="19228"/>
    <cellStyle name="Nota 11 3 2" xfId="19229"/>
    <cellStyle name="Nota 11 3 2 2" xfId="19230"/>
    <cellStyle name="Nota 11 3 3" xfId="19231"/>
    <cellStyle name="Nota 11 3 4" xfId="19232"/>
    <cellStyle name="Nota 11 3 5" xfId="19233"/>
    <cellStyle name="Nota 11 3 6" xfId="19234"/>
    <cellStyle name="Nota 11 3 7" xfId="19235"/>
    <cellStyle name="Nota 11 3 8" xfId="19236"/>
    <cellStyle name="Nota 11 3 9" xfId="19237"/>
    <cellStyle name="Nota 11 4" xfId="19238"/>
    <cellStyle name="Nota 11 4 2" xfId="19239"/>
    <cellStyle name="Nota 11 5" xfId="19240"/>
    <cellStyle name="Nota 11 5 2" xfId="19241"/>
    <cellStyle name="Nota 11 6" xfId="19242"/>
    <cellStyle name="Nota 11 6 2" xfId="19243"/>
    <cellStyle name="Nota 11 7" xfId="19244"/>
    <cellStyle name="Nota 11 7 2" xfId="19245"/>
    <cellStyle name="Nota 11 8" xfId="19246"/>
    <cellStyle name="Nota 11 8 2" xfId="19247"/>
    <cellStyle name="Nota 11 9" xfId="19248"/>
    <cellStyle name="Nota 11 9 2" xfId="19249"/>
    <cellStyle name="Nota 12" xfId="19250"/>
    <cellStyle name="Nota 12 10" xfId="19251"/>
    <cellStyle name="Nota 12 10 2" xfId="19252"/>
    <cellStyle name="Nota 12 11" xfId="19253"/>
    <cellStyle name="Nota 12 11 2" xfId="19254"/>
    <cellStyle name="Nota 12 12" xfId="19255"/>
    <cellStyle name="Nota 12 13" xfId="19256"/>
    <cellStyle name="Nota 12 2" xfId="19257"/>
    <cellStyle name="Nota 12 2 10" xfId="19258"/>
    <cellStyle name="Nota 12 2 2" xfId="19259"/>
    <cellStyle name="Nota 12 2 2 2" xfId="19260"/>
    <cellStyle name="Nota 12 2 3" xfId="19261"/>
    <cellStyle name="Nota 12 2 3 2" xfId="19262"/>
    <cellStyle name="Nota 12 2 4" xfId="19263"/>
    <cellStyle name="Nota 12 2 4 2" xfId="19264"/>
    <cellStyle name="Nota 12 2 5" xfId="19265"/>
    <cellStyle name="Nota 12 2 5 2" xfId="19266"/>
    <cellStyle name="Nota 12 2 6" xfId="19267"/>
    <cellStyle name="Nota 12 2 7" xfId="19268"/>
    <cellStyle name="Nota 12 2 8" xfId="19269"/>
    <cellStyle name="Nota 12 2 9" xfId="19270"/>
    <cellStyle name="Nota 12 3" xfId="19271"/>
    <cellStyle name="Nota 12 3 10" xfId="19272"/>
    <cellStyle name="Nota 12 3 2" xfId="19273"/>
    <cellStyle name="Nota 12 3 2 2" xfId="19274"/>
    <cellStyle name="Nota 12 3 3" xfId="19275"/>
    <cellStyle name="Nota 12 3 4" xfId="19276"/>
    <cellStyle name="Nota 12 3 5" xfId="19277"/>
    <cellStyle name="Nota 12 3 6" xfId="19278"/>
    <cellStyle name="Nota 12 3 7" xfId="19279"/>
    <cellStyle name="Nota 12 3 8" xfId="19280"/>
    <cellStyle name="Nota 12 3 9" xfId="19281"/>
    <cellStyle name="Nota 12 4" xfId="19282"/>
    <cellStyle name="Nota 12 4 2" xfId="19283"/>
    <cellStyle name="Nota 12 5" xfId="19284"/>
    <cellStyle name="Nota 12 5 2" xfId="19285"/>
    <cellStyle name="Nota 12 6" xfId="19286"/>
    <cellStyle name="Nota 12 6 2" xfId="19287"/>
    <cellStyle name="Nota 12 7" xfId="19288"/>
    <cellStyle name="Nota 12 7 2" xfId="19289"/>
    <cellStyle name="Nota 12 8" xfId="19290"/>
    <cellStyle name="Nota 12 8 2" xfId="19291"/>
    <cellStyle name="Nota 12 9" xfId="19292"/>
    <cellStyle name="Nota 12 9 2" xfId="19293"/>
    <cellStyle name="Nota 13" xfId="19294"/>
    <cellStyle name="Nota 13 10" xfId="19295"/>
    <cellStyle name="Nota 13 10 2" xfId="19296"/>
    <cellStyle name="Nota 13 11" xfId="19297"/>
    <cellStyle name="Nota 13 11 2" xfId="19298"/>
    <cellStyle name="Nota 13 12" xfId="19299"/>
    <cellStyle name="Nota 13 13" xfId="19300"/>
    <cellStyle name="Nota 13 2" xfId="19301"/>
    <cellStyle name="Nota 13 2 10" xfId="19302"/>
    <cellStyle name="Nota 13 2 2" xfId="19303"/>
    <cellStyle name="Nota 13 2 2 2" xfId="19304"/>
    <cellStyle name="Nota 13 2 3" xfId="19305"/>
    <cellStyle name="Nota 13 2 3 2" xfId="19306"/>
    <cellStyle name="Nota 13 2 4" xfId="19307"/>
    <cellStyle name="Nota 13 2 4 2" xfId="19308"/>
    <cellStyle name="Nota 13 2 5" xfId="19309"/>
    <cellStyle name="Nota 13 2 5 2" xfId="19310"/>
    <cellStyle name="Nota 13 2 6" xfId="19311"/>
    <cellStyle name="Nota 13 2 7" xfId="19312"/>
    <cellStyle name="Nota 13 2 8" xfId="19313"/>
    <cellStyle name="Nota 13 2 9" xfId="19314"/>
    <cellStyle name="Nota 13 3" xfId="19315"/>
    <cellStyle name="Nota 13 3 10" xfId="19316"/>
    <cellStyle name="Nota 13 3 2" xfId="19317"/>
    <cellStyle name="Nota 13 3 2 2" xfId="19318"/>
    <cellStyle name="Nota 13 3 3" xfId="19319"/>
    <cellStyle name="Nota 13 3 4" xfId="19320"/>
    <cellStyle name="Nota 13 3 5" xfId="19321"/>
    <cellStyle name="Nota 13 3 6" xfId="19322"/>
    <cellStyle name="Nota 13 3 7" xfId="19323"/>
    <cellStyle name="Nota 13 3 8" xfId="19324"/>
    <cellStyle name="Nota 13 3 9" xfId="19325"/>
    <cellStyle name="Nota 13 4" xfId="19326"/>
    <cellStyle name="Nota 13 4 2" xfId="19327"/>
    <cellStyle name="Nota 13 5" xfId="19328"/>
    <cellStyle name="Nota 13 5 2" xfId="19329"/>
    <cellStyle name="Nota 13 6" xfId="19330"/>
    <cellStyle name="Nota 13 6 2" xfId="19331"/>
    <cellStyle name="Nota 13 7" xfId="19332"/>
    <cellStyle name="Nota 13 7 2" xfId="19333"/>
    <cellStyle name="Nota 13 8" xfId="19334"/>
    <cellStyle name="Nota 13 8 2" xfId="19335"/>
    <cellStyle name="Nota 13 9" xfId="19336"/>
    <cellStyle name="Nota 13 9 2" xfId="19337"/>
    <cellStyle name="Nota 14" xfId="19338"/>
    <cellStyle name="Nota 14 10" xfId="19339"/>
    <cellStyle name="Nota 14 10 2" xfId="19340"/>
    <cellStyle name="Nota 14 11" xfId="19341"/>
    <cellStyle name="Nota 14 11 2" xfId="19342"/>
    <cellStyle name="Nota 14 12" xfId="19343"/>
    <cellStyle name="Nota 14 13" xfId="19344"/>
    <cellStyle name="Nota 14 2" xfId="19345"/>
    <cellStyle name="Nota 14 2 10" xfId="19346"/>
    <cellStyle name="Nota 14 2 2" xfId="19347"/>
    <cellStyle name="Nota 14 2 2 2" xfId="19348"/>
    <cellStyle name="Nota 14 2 3" xfId="19349"/>
    <cellStyle name="Nota 14 2 3 2" xfId="19350"/>
    <cellStyle name="Nota 14 2 4" xfId="19351"/>
    <cellStyle name="Nota 14 2 4 2" xfId="19352"/>
    <cellStyle name="Nota 14 2 5" xfId="19353"/>
    <cellStyle name="Nota 14 2 5 2" xfId="19354"/>
    <cellStyle name="Nota 14 2 6" xfId="19355"/>
    <cellStyle name="Nota 14 2 7" xfId="19356"/>
    <cellStyle name="Nota 14 2 8" xfId="19357"/>
    <cellStyle name="Nota 14 2 9" xfId="19358"/>
    <cellStyle name="Nota 14 3" xfId="19359"/>
    <cellStyle name="Nota 14 3 10" xfId="19360"/>
    <cellStyle name="Nota 14 3 2" xfId="19361"/>
    <cellStyle name="Nota 14 3 2 2" xfId="19362"/>
    <cellStyle name="Nota 14 3 3" xfId="19363"/>
    <cellStyle name="Nota 14 3 4" xfId="19364"/>
    <cellStyle name="Nota 14 3 5" xfId="19365"/>
    <cellStyle name="Nota 14 3 6" xfId="19366"/>
    <cellStyle name="Nota 14 3 7" xfId="19367"/>
    <cellStyle name="Nota 14 3 8" xfId="19368"/>
    <cellStyle name="Nota 14 3 9" xfId="19369"/>
    <cellStyle name="Nota 14 4" xfId="19370"/>
    <cellStyle name="Nota 14 4 2" xfId="19371"/>
    <cellStyle name="Nota 14 5" xfId="19372"/>
    <cellStyle name="Nota 14 5 2" xfId="19373"/>
    <cellStyle name="Nota 14 6" xfId="19374"/>
    <cellStyle name="Nota 14 6 2" xfId="19375"/>
    <cellStyle name="Nota 14 7" xfId="19376"/>
    <cellStyle name="Nota 14 7 2" xfId="19377"/>
    <cellStyle name="Nota 14 8" xfId="19378"/>
    <cellStyle name="Nota 14 8 2" xfId="19379"/>
    <cellStyle name="Nota 14 9" xfId="19380"/>
    <cellStyle name="Nota 14 9 2" xfId="19381"/>
    <cellStyle name="Nota 15" xfId="19382"/>
    <cellStyle name="Nota 15 10" xfId="19383"/>
    <cellStyle name="Nota 15 10 2" xfId="19384"/>
    <cellStyle name="Nota 15 11" xfId="19385"/>
    <cellStyle name="Nota 15 11 2" xfId="19386"/>
    <cellStyle name="Nota 15 12" xfId="19387"/>
    <cellStyle name="Nota 15 13" xfId="19388"/>
    <cellStyle name="Nota 15 2" xfId="19389"/>
    <cellStyle name="Nota 15 2 10" xfId="19390"/>
    <cellStyle name="Nota 15 2 2" xfId="19391"/>
    <cellStyle name="Nota 15 2 2 2" xfId="19392"/>
    <cellStyle name="Nota 15 2 3" xfId="19393"/>
    <cellStyle name="Nota 15 2 3 2" xfId="19394"/>
    <cellStyle name="Nota 15 2 4" xfId="19395"/>
    <cellStyle name="Nota 15 2 4 2" xfId="19396"/>
    <cellStyle name="Nota 15 2 5" xfId="19397"/>
    <cellStyle name="Nota 15 2 5 2" xfId="19398"/>
    <cellStyle name="Nota 15 2 6" xfId="19399"/>
    <cellStyle name="Nota 15 2 7" xfId="19400"/>
    <cellStyle name="Nota 15 2 8" xfId="19401"/>
    <cellStyle name="Nota 15 2 9" xfId="19402"/>
    <cellStyle name="Nota 15 3" xfId="19403"/>
    <cellStyle name="Nota 15 3 10" xfId="19404"/>
    <cellStyle name="Nota 15 3 2" xfId="19405"/>
    <cellStyle name="Nota 15 3 2 2" xfId="19406"/>
    <cellStyle name="Nota 15 3 3" xfId="19407"/>
    <cellStyle name="Nota 15 3 4" xfId="19408"/>
    <cellStyle name="Nota 15 3 5" xfId="19409"/>
    <cellStyle name="Nota 15 3 6" xfId="19410"/>
    <cellStyle name="Nota 15 3 7" xfId="19411"/>
    <cellStyle name="Nota 15 3 8" xfId="19412"/>
    <cellStyle name="Nota 15 3 9" xfId="19413"/>
    <cellStyle name="Nota 15 4" xfId="19414"/>
    <cellStyle name="Nota 15 4 2" xfId="19415"/>
    <cellStyle name="Nota 15 5" xfId="19416"/>
    <cellStyle name="Nota 15 5 2" xfId="19417"/>
    <cellStyle name="Nota 15 6" xfId="19418"/>
    <cellStyle name="Nota 15 6 2" xfId="19419"/>
    <cellStyle name="Nota 15 7" xfId="19420"/>
    <cellStyle name="Nota 15 7 2" xfId="19421"/>
    <cellStyle name="Nota 15 8" xfId="19422"/>
    <cellStyle name="Nota 15 8 2" xfId="19423"/>
    <cellStyle name="Nota 15 9" xfId="19424"/>
    <cellStyle name="Nota 15 9 2" xfId="19425"/>
    <cellStyle name="Nota 16" xfId="19426"/>
    <cellStyle name="Nota 16 10" xfId="19427"/>
    <cellStyle name="Nota 16 10 2" xfId="19428"/>
    <cellStyle name="Nota 16 11" xfId="19429"/>
    <cellStyle name="Nota 16 11 2" xfId="19430"/>
    <cellStyle name="Nota 16 12" xfId="19431"/>
    <cellStyle name="Nota 16 13" xfId="19432"/>
    <cellStyle name="Nota 16 2" xfId="19433"/>
    <cellStyle name="Nota 16 2 10" xfId="19434"/>
    <cellStyle name="Nota 16 2 2" xfId="19435"/>
    <cellStyle name="Nota 16 2 2 2" xfId="19436"/>
    <cellStyle name="Nota 16 2 3" xfId="19437"/>
    <cellStyle name="Nota 16 2 3 2" xfId="19438"/>
    <cellStyle name="Nota 16 2 4" xfId="19439"/>
    <cellStyle name="Nota 16 2 4 2" xfId="19440"/>
    <cellStyle name="Nota 16 2 5" xfId="19441"/>
    <cellStyle name="Nota 16 2 5 2" xfId="19442"/>
    <cellStyle name="Nota 16 2 6" xfId="19443"/>
    <cellStyle name="Nota 16 2 7" xfId="19444"/>
    <cellStyle name="Nota 16 2 8" xfId="19445"/>
    <cellStyle name="Nota 16 2 9" xfId="19446"/>
    <cellStyle name="Nota 16 3" xfId="19447"/>
    <cellStyle name="Nota 16 3 10" xfId="19448"/>
    <cellStyle name="Nota 16 3 2" xfId="19449"/>
    <cellStyle name="Nota 16 3 2 2" xfId="19450"/>
    <cellStyle name="Nota 16 3 3" xfId="19451"/>
    <cellStyle name="Nota 16 3 4" xfId="19452"/>
    <cellStyle name="Nota 16 3 5" xfId="19453"/>
    <cellStyle name="Nota 16 3 6" xfId="19454"/>
    <cellStyle name="Nota 16 3 7" xfId="19455"/>
    <cellStyle name="Nota 16 3 8" xfId="19456"/>
    <cellStyle name="Nota 16 3 9" xfId="19457"/>
    <cellStyle name="Nota 16 4" xfId="19458"/>
    <cellStyle name="Nota 16 4 2" xfId="19459"/>
    <cellStyle name="Nota 16 5" xfId="19460"/>
    <cellStyle name="Nota 16 5 2" xfId="19461"/>
    <cellStyle name="Nota 16 6" xfId="19462"/>
    <cellStyle name="Nota 16 6 2" xfId="19463"/>
    <cellStyle name="Nota 16 7" xfId="19464"/>
    <cellStyle name="Nota 16 7 2" xfId="19465"/>
    <cellStyle name="Nota 16 8" xfId="19466"/>
    <cellStyle name="Nota 16 8 2" xfId="19467"/>
    <cellStyle name="Nota 16 9" xfId="19468"/>
    <cellStyle name="Nota 16 9 2" xfId="19469"/>
    <cellStyle name="Nota 17" xfId="19470"/>
    <cellStyle name="Nota 17 10" xfId="19471"/>
    <cellStyle name="Nota 17 10 2" xfId="19472"/>
    <cellStyle name="Nota 17 11" xfId="19473"/>
    <cellStyle name="Nota 17 11 2" xfId="19474"/>
    <cellStyle name="Nota 17 12" xfId="19475"/>
    <cellStyle name="Nota 17 13" xfId="19476"/>
    <cellStyle name="Nota 17 2" xfId="19477"/>
    <cellStyle name="Nota 17 2 10" xfId="19478"/>
    <cellStyle name="Nota 17 2 2" xfId="19479"/>
    <cellStyle name="Nota 17 2 2 2" xfId="19480"/>
    <cellStyle name="Nota 17 2 3" xfId="19481"/>
    <cellStyle name="Nota 17 2 3 2" xfId="19482"/>
    <cellStyle name="Nota 17 2 4" xfId="19483"/>
    <cellStyle name="Nota 17 2 4 2" xfId="19484"/>
    <cellStyle name="Nota 17 2 5" xfId="19485"/>
    <cellStyle name="Nota 17 2 5 2" xfId="19486"/>
    <cellStyle name="Nota 17 2 6" xfId="19487"/>
    <cellStyle name="Nota 17 2 7" xfId="19488"/>
    <cellStyle name="Nota 17 2 8" xfId="19489"/>
    <cellStyle name="Nota 17 2 9" xfId="19490"/>
    <cellStyle name="Nota 17 3" xfId="19491"/>
    <cellStyle name="Nota 17 3 10" xfId="19492"/>
    <cellStyle name="Nota 17 3 2" xfId="19493"/>
    <cellStyle name="Nota 17 3 2 2" xfId="19494"/>
    <cellStyle name="Nota 17 3 3" xfId="19495"/>
    <cellStyle name="Nota 17 3 4" xfId="19496"/>
    <cellStyle name="Nota 17 3 5" xfId="19497"/>
    <cellStyle name="Nota 17 3 6" xfId="19498"/>
    <cellStyle name="Nota 17 3 7" xfId="19499"/>
    <cellStyle name="Nota 17 3 8" xfId="19500"/>
    <cellStyle name="Nota 17 3 9" xfId="19501"/>
    <cellStyle name="Nota 17 4" xfId="19502"/>
    <cellStyle name="Nota 17 4 2" xfId="19503"/>
    <cellStyle name="Nota 17 5" xfId="19504"/>
    <cellStyle name="Nota 17 5 2" xfId="19505"/>
    <cellStyle name="Nota 17 6" xfId="19506"/>
    <cellStyle name="Nota 17 6 2" xfId="19507"/>
    <cellStyle name="Nota 17 7" xfId="19508"/>
    <cellStyle name="Nota 17 7 2" xfId="19509"/>
    <cellStyle name="Nota 17 8" xfId="19510"/>
    <cellStyle name="Nota 17 8 2" xfId="19511"/>
    <cellStyle name="Nota 17 9" xfId="19512"/>
    <cellStyle name="Nota 17 9 2" xfId="19513"/>
    <cellStyle name="Nota 18" xfId="19514"/>
    <cellStyle name="Nota 18 10" xfId="19515"/>
    <cellStyle name="Nota 18 10 2" xfId="19516"/>
    <cellStyle name="Nota 18 11" xfId="19517"/>
    <cellStyle name="Nota 18 11 2" xfId="19518"/>
    <cellStyle name="Nota 18 12" xfId="19519"/>
    <cellStyle name="Nota 18 13" xfId="19520"/>
    <cellStyle name="Nota 18 2" xfId="19521"/>
    <cellStyle name="Nota 18 2 10" xfId="19522"/>
    <cellStyle name="Nota 18 2 2" xfId="19523"/>
    <cellStyle name="Nota 18 2 2 2" xfId="19524"/>
    <cellStyle name="Nota 18 2 3" xfId="19525"/>
    <cellStyle name="Nota 18 2 3 2" xfId="19526"/>
    <cellStyle name="Nota 18 2 4" xfId="19527"/>
    <cellStyle name="Nota 18 2 4 2" xfId="19528"/>
    <cellStyle name="Nota 18 2 5" xfId="19529"/>
    <cellStyle name="Nota 18 2 5 2" xfId="19530"/>
    <cellStyle name="Nota 18 2 6" xfId="19531"/>
    <cellStyle name="Nota 18 2 7" xfId="19532"/>
    <cellStyle name="Nota 18 2 8" xfId="19533"/>
    <cellStyle name="Nota 18 2 9" xfId="19534"/>
    <cellStyle name="Nota 18 3" xfId="19535"/>
    <cellStyle name="Nota 18 3 10" xfId="19536"/>
    <cellStyle name="Nota 18 3 2" xfId="19537"/>
    <cellStyle name="Nota 18 3 2 2" xfId="19538"/>
    <cellStyle name="Nota 18 3 3" xfId="19539"/>
    <cellStyle name="Nota 18 3 4" xfId="19540"/>
    <cellStyle name="Nota 18 3 5" xfId="19541"/>
    <cellStyle name="Nota 18 3 6" xfId="19542"/>
    <cellStyle name="Nota 18 3 7" xfId="19543"/>
    <cellStyle name="Nota 18 3 8" xfId="19544"/>
    <cellStyle name="Nota 18 3 9" xfId="19545"/>
    <cellStyle name="Nota 18 4" xfId="19546"/>
    <cellStyle name="Nota 18 4 2" xfId="19547"/>
    <cellStyle name="Nota 18 5" xfId="19548"/>
    <cellStyle name="Nota 18 5 2" xfId="19549"/>
    <cellStyle name="Nota 18 6" xfId="19550"/>
    <cellStyle name="Nota 18 6 2" xfId="19551"/>
    <cellStyle name="Nota 18 7" xfId="19552"/>
    <cellStyle name="Nota 18 7 2" xfId="19553"/>
    <cellStyle name="Nota 18 8" xfId="19554"/>
    <cellStyle name="Nota 18 8 2" xfId="19555"/>
    <cellStyle name="Nota 18 9" xfId="19556"/>
    <cellStyle name="Nota 18 9 2" xfId="19557"/>
    <cellStyle name="Nota 19" xfId="19558"/>
    <cellStyle name="Nota 19 10" xfId="19559"/>
    <cellStyle name="Nota 19 10 2" xfId="19560"/>
    <cellStyle name="Nota 19 11" xfId="19561"/>
    <cellStyle name="Nota 19 11 2" xfId="19562"/>
    <cellStyle name="Nota 19 12" xfId="19563"/>
    <cellStyle name="Nota 19 13" xfId="19564"/>
    <cellStyle name="Nota 19 2" xfId="19565"/>
    <cellStyle name="Nota 19 2 10" xfId="19566"/>
    <cellStyle name="Nota 19 2 2" xfId="19567"/>
    <cellStyle name="Nota 19 2 2 2" xfId="19568"/>
    <cellStyle name="Nota 19 2 3" xfId="19569"/>
    <cellStyle name="Nota 19 2 3 2" xfId="19570"/>
    <cellStyle name="Nota 19 2 4" xfId="19571"/>
    <cellStyle name="Nota 19 2 4 2" xfId="19572"/>
    <cellStyle name="Nota 19 2 5" xfId="19573"/>
    <cellStyle name="Nota 19 2 5 2" xfId="19574"/>
    <cellStyle name="Nota 19 2 6" xfId="19575"/>
    <cellStyle name="Nota 19 2 7" xfId="19576"/>
    <cellStyle name="Nota 19 2 8" xfId="19577"/>
    <cellStyle name="Nota 19 2 9" xfId="19578"/>
    <cellStyle name="Nota 19 3" xfId="19579"/>
    <cellStyle name="Nota 19 3 10" xfId="19580"/>
    <cellStyle name="Nota 19 3 2" xfId="19581"/>
    <cellStyle name="Nota 19 3 2 2" xfId="19582"/>
    <cellStyle name="Nota 19 3 3" xfId="19583"/>
    <cellStyle name="Nota 19 3 4" xfId="19584"/>
    <cellStyle name="Nota 19 3 5" xfId="19585"/>
    <cellStyle name="Nota 19 3 6" xfId="19586"/>
    <cellStyle name="Nota 19 3 7" xfId="19587"/>
    <cellStyle name="Nota 19 3 8" xfId="19588"/>
    <cellStyle name="Nota 19 3 9" xfId="19589"/>
    <cellStyle name="Nota 19 4" xfId="19590"/>
    <cellStyle name="Nota 19 4 2" xfId="19591"/>
    <cellStyle name="Nota 19 5" xfId="19592"/>
    <cellStyle name="Nota 19 5 2" xfId="19593"/>
    <cellStyle name="Nota 19 6" xfId="19594"/>
    <cellStyle name="Nota 19 6 2" xfId="19595"/>
    <cellStyle name="Nota 19 7" xfId="19596"/>
    <cellStyle name="Nota 19 7 2" xfId="19597"/>
    <cellStyle name="Nota 19 8" xfId="19598"/>
    <cellStyle name="Nota 19 8 2" xfId="19599"/>
    <cellStyle name="Nota 19 9" xfId="19600"/>
    <cellStyle name="Nota 19 9 2" xfId="19601"/>
    <cellStyle name="Nota 2" xfId="19602"/>
    <cellStyle name="Nota 2 10" xfId="19603"/>
    <cellStyle name="Nota 2 10 10" xfId="19604"/>
    <cellStyle name="Nota 2 10 10 2" xfId="19605"/>
    <cellStyle name="Nota 2 10 11" xfId="19606"/>
    <cellStyle name="Nota 2 10 11 2" xfId="19607"/>
    <cellStyle name="Nota 2 10 12" xfId="19608"/>
    <cellStyle name="Nota 2 10 13" xfId="19609"/>
    <cellStyle name="Nota 2 10 2" xfId="19610"/>
    <cellStyle name="Nota 2 10 2 10" xfId="19611"/>
    <cellStyle name="Nota 2 10 2 11" xfId="19612"/>
    <cellStyle name="Nota 2 10 2 2" xfId="19613"/>
    <cellStyle name="Nota 2 10 2 2 2" xfId="19614"/>
    <cellStyle name="Nota 2 10 2 3" xfId="19615"/>
    <cellStyle name="Nota 2 10 2 3 2" xfId="19616"/>
    <cellStyle name="Nota 2 10 2 4" xfId="19617"/>
    <cellStyle name="Nota 2 10 2 4 2" xfId="19618"/>
    <cellStyle name="Nota 2 10 2 5" xfId="19619"/>
    <cellStyle name="Nota 2 10 2 5 2" xfId="19620"/>
    <cellStyle name="Nota 2 10 2 6" xfId="19621"/>
    <cellStyle name="Nota 2 10 2 7" xfId="19622"/>
    <cellStyle name="Nota 2 10 2 8" xfId="19623"/>
    <cellStyle name="Nota 2 10 2 9" xfId="19624"/>
    <cellStyle name="Nota 2 10 3" xfId="19625"/>
    <cellStyle name="Nota 2 10 3 10" xfId="19626"/>
    <cellStyle name="Nota 2 10 3 2" xfId="19627"/>
    <cellStyle name="Nota 2 10 3 2 2" xfId="19628"/>
    <cellStyle name="Nota 2 10 3 3" xfId="19629"/>
    <cellStyle name="Nota 2 10 3 4" xfId="19630"/>
    <cellStyle name="Nota 2 10 3 5" xfId="19631"/>
    <cellStyle name="Nota 2 10 3 6" xfId="19632"/>
    <cellStyle name="Nota 2 10 3 7" xfId="19633"/>
    <cellStyle name="Nota 2 10 3 8" xfId="19634"/>
    <cellStyle name="Nota 2 10 3 9" xfId="19635"/>
    <cellStyle name="Nota 2 10 4" xfId="19636"/>
    <cellStyle name="Nota 2 10 4 2" xfId="19637"/>
    <cellStyle name="Nota 2 10 5" xfId="19638"/>
    <cellStyle name="Nota 2 10 5 2" xfId="19639"/>
    <cellStyle name="Nota 2 10 6" xfId="19640"/>
    <cellStyle name="Nota 2 10 6 2" xfId="19641"/>
    <cellStyle name="Nota 2 10 7" xfId="19642"/>
    <cellStyle name="Nota 2 10 7 2" xfId="19643"/>
    <cellStyle name="Nota 2 10 8" xfId="19644"/>
    <cellStyle name="Nota 2 10 8 2" xfId="19645"/>
    <cellStyle name="Nota 2 10 9" xfId="19646"/>
    <cellStyle name="Nota 2 10 9 2" xfId="19647"/>
    <cellStyle name="Nota 2 11" xfId="19648"/>
    <cellStyle name="Nota 2 11 10" xfId="19649"/>
    <cellStyle name="Nota 2 11 10 2" xfId="19650"/>
    <cellStyle name="Nota 2 11 11" xfId="19651"/>
    <cellStyle name="Nota 2 11 11 2" xfId="19652"/>
    <cellStyle name="Nota 2 11 12" xfId="19653"/>
    <cellStyle name="Nota 2 11 13" xfId="19654"/>
    <cellStyle name="Nota 2 11 2" xfId="19655"/>
    <cellStyle name="Nota 2 11 2 10" xfId="19656"/>
    <cellStyle name="Nota 2 11 2 11" xfId="19657"/>
    <cellStyle name="Nota 2 11 2 2" xfId="19658"/>
    <cellStyle name="Nota 2 11 2 2 2" xfId="19659"/>
    <cellStyle name="Nota 2 11 2 3" xfId="19660"/>
    <cellStyle name="Nota 2 11 2 3 2" xfId="19661"/>
    <cellStyle name="Nota 2 11 2 4" xfId="19662"/>
    <cellStyle name="Nota 2 11 2 4 2" xfId="19663"/>
    <cellStyle name="Nota 2 11 2 5" xfId="19664"/>
    <cellStyle name="Nota 2 11 2 5 2" xfId="19665"/>
    <cellStyle name="Nota 2 11 2 6" xfId="19666"/>
    <cellStyle name="Nota 2 11 2 7" xfId="19667"/>
    <cellStyle name="Nota 2 11 2 8" xfId="19668"/>
    <cellStyle name="Nota 2 11 2 9" xfId="19669"/>
    <cellStyle name="Nota 2 11 3" xfId="19670"/>
    <cellStyle name="Nota 2 11 3 10" xfId="19671"/>
    <cellStyle name="Nota 2 11 3 2" xfId="19672"/>
    <cellStyle name="Nota 2 11 3 2 2" xfId="19673"/>
    <cellStyle name="Nota 2 11 3 3" xfId="19674"/>
    <cellStyle name="Nota 2 11 3 4" xfId="19675"/>
    <cellStyle name="Nota 2 11 3 5" xfId="19676"/>
    <cellStyle name="Nota 2 11 3 6" xfId="19677"/>
    <cellStyle name="Nota 2 11 3 7" xfId="19678"/>
    <cellStyle name="Nota 2 11 3 8" xfId="19679"/>
    <cellStyle name="Nota 2 11 3 9" xfId="19680"/>
    <cellStyle name="Nota 2 11 4" xfId="19681"/>
    <cellStyle name="Nota 2 11 4 2" xfId="19682"/>
    <cellStyle name="Nota 2 11 5" xfId="19683"/>
    <cellStyle name="Nota 2 11 5 2" xfId="19684"/>
    <cellStyle name="Nota 2 11 6" xfId="19685"/>
    <cellStyle name="Nota 2 11 6 2" xfId="19686"/>
    <cellStyle name="Nota 2 11 7" xfId="19687"/>
    <cellStyle name="Nota 2 11 7 2" xfId="19688"/>
    <cellStyle name="Nota 2 11 8" xfId="19689"/>
    <cellStyle name="Nota 2 11 8 2" xfId="19690"/>
    <cellStyle name="Nota 2 11 9" xfId="19691"/>
    <cellStyle name="Nota 2 11 9 2" xfId="19692"/>
    <cellStyle name="Nota 2 12" xfId="19693"/>
    <cellStyle name="Nota 2 12 10" xfId="19694"/>
    <cellStyle name="Nota 2 12 10 2" xfId="19695"/>
    <cellStyle name="Nota 2 12 11" xfId="19696"/>
    <cellStyle name="Nota 2 12 11 2" xfId="19697"/>
    <cellStyle name="Nota 2 12 12" xfId="19698"/>
    <cellStyle name="Nota 2 12 13" xfId="19699"/>
    <cellStyle name="Nota 2 12 2" xfId="19700"/>
    <cellStyle name="Nota 2 12 2 10" xfId="19701"/>
    <cellStyle name="Nota 2 12 2 11" xfId="19702"/>
    <cellStyle name="Nota 2 12 2 2" xfId="19703"/>
    <cellStyle name="Nota 2 12 2 2 2" xfId="19704"/>
    <cellStyle name="Nota 2 12 2 3" xfId="19705"/>
    <cellStyle name="Nota 2 12 2 3 2" xfId="19706"/>
    <cellStyle name="Nota 2 12 2 4" xfId="19707"/>
    <cellStyle name="Nota 2 12 2 4 2" xfId="19708"/>
    <cellStyle name="Nota 2 12 2 5" xfId="19709"/>
    <cellStyle name="Nota 2 12 2 5 2" xfId="19710"/>
    <cellStyle name="Nota 2 12 2 6" xfId="19711"/>
    <cellStyle name="Nota 2 12 2 7" xfId="19712"/>
    <cellStyle name="Nota 2 12 2 8" xfId="19713"/>
    <cellStyle name="Nota 2 12 2 9" xfId="19714"/>
    <cellStyle name="Nota 2 12 3" xfId="19715"/>
    <cellStyle name="Nota 2 12 3 10" xfId="19716"/>
    <cellStyle name="Nota 2 12 3 2" xfId="19717"/>
    <cellStyle name="Nota 2 12 3 2 2" xfId="19718"/>
    <cellStyle name="Nota 2 12 3 3" xfId="19719"/>
    <cellStyle name="Nota 2 12 3 4" xfId="19720"/>
    <cellStyle name="Nota 2 12 3 5" xfId="19721"/>
    <cellStyle name="Nota 2 12 3 6" xfId="19722"/>
    <cellStyle name="Nota 2 12 3 7" xfId="19723"/>
    <cellStyle name="Nota 2 12 3 8" xfId="19724"/>
    <cellStyle name="Nota 2 12 3 9" xfId="19725"/>
    <cellStyle name="Nota 2 12 4" xfId="19726"/>
    <cellStyle name="Nota 2 12 4 2" xfId="19727"/>
    <cellStyle name="Nota 2 12 5" xfId="19728"/>
    <cellStyle name="Nota 2 12 5 2" xfId="19729"/>
    <cellStyle name="Nota 2 12 6" xfId="19730"/>
    <cellStyle name="Nota 2 12 6 2" xfId="19731"/>
    <cellStyle name="Nota 2 12 7" xfId="19732"/>
    <cellStyle name="Nota 2 12 7 2" xfId="19733"/>
    <cellStyle name="Nota 2 12 8" xfId="19734"/>
    <cellStyle name="Nota 2 12 8 2" xfId="19735"/>
    <cellStyle name="Nota 2 12 9" xfId="19736"/>
    <cellStyle name="Nota 2 12 9 2" xfId="19737"/>
    <cellStyle name="Nota 2 13" xfId="19738"/>
    <cellStyle name="Nota 2 13 10" xfId="19739"/>
    <cellStyle name="Nota 2 13 10 2" xfId="19740"/>
    <cellStyle name="Nota 2 13 11" xfId="19741"/>
    <cellStyle name="Nota 2 13 11 2" xfId="19742"/>
    <cellStyle name="Nota 2 13 12" xfId="19743"/>
    <cellStyle name="Nota 2 13 13" xfId="19744"/>
    <cellStyle name="Nota 2 13 2" xfId="19745"/>
    <cellStyle name="Nota 2 13 2 10" xfId="19746"/>
    <cellStyle name="Nota 2 13 2 11" xfId="19747"/>
    <cellStyle name="Nota 2 13 2 2" xfId="19748"/>
    <cellStyle name="Nota 2 13 2 2 2" xfId="19749"/>
    <cellStyle name="Nota 2 13 2 3" xfId="19750"/>
    <cellStyle name="Nota 2 13 2 3 2" xfId="19751"/>
    <cellStyle name="Nota 2 13 2 4" xfId="19752"/>
    <cellStyle name="Nota 2 13 2 4 2" xfId="19753"/>
    <cellStyle name="Nota 2 13 2 5" xfId="19754"/>
    <cellStyle name="Nota 2 13 2 5 2" xfId="19755"/>
    <cellStyle name="Nota 2 13 2 6" xfId="19756"/>
    <cellStyle name="Nota 2 13 2 7" xfId="19757"/>
    <cellStyle name="Nota 2 13 2 8" xfId="19758"/>
    <cellStyle name="Nota 2 13 2 9" xfId="19759"/>
    <cellStyle name="Nota 2 13 3" xfId="19760"/>
    <cellStyle name="Nota 2 13 3 10" xfId="19761"/>
    <cellStyle name="Nota 2 13 3 2" xfId="19762"/>
    <cellStyle name="Nota 2 13 3 2 2" xfId="19763"/>
    <cellStyle name="Nota 2 13 3 3" xfId="19764"/>
    <cellStyle name="Nota 2 13 3 4" xfId="19765"/>
    <cellStyle name="Nota 2 13 3 5" xfId="19766"/>
    <cellStyle name="Nota 2 13 3 6" xfId="19767"/>
    <cellStyle name="Nota 2 13 3 7" xfId="19768"/>
    <cellStyle name="Nota 2 13 3 8" xfId="19769"/>
    <cellStyle name="Nota 2 13 3 9" xfId="19770"/>
    <cellStyle name="Nota 2 13 4" xfId="19771"/>
    <cellStyle name="Nota 2 13 4 2" xfId="19772"/>
    <cellStyle name="Nota 2 13 5" xfId="19773"/>
    <cellStyle name="Nota 2 13 5 2" xfId="19774"/>
    <cellStyle name="Nota 2 13 6" xfId="19775"/>
    <cellStyle name="Nota 2 13 6 2" xfId="19776"/>
    <cellStyle name="Nota 2 13 7" xfId="19777"/>
    <cellStyle name="Nota 2 13 7 2" xfId="19778"/>
    <cellStyle name="Nota 2 13 8" xfId="19779"/>
    <cellStyle name="Nota 2 13 8 2" xfId="19780"/>
    <cellStyle name="Nota 2 13 9" xfId="19781"/>
    <cellStyle name="Nota 2 13 9 2" xfId="19782"/>
    <cellStyle name="Nota 2 14" xfId="19783"/>
    <cellStyle name="Nota 2 14 10" xfId="19784"/>
    <cellStyle name="Nota 2 14 10 2" xfId="19785"/>
    <cellStyle name="Nota 2 14 11" xfId="19786"/>
    <cellStyle name="Nota 2 14 11 2" xfId="19787"/>
    <cellStyle name="Nota 2 14 12" xfId="19788"/>
    <cellStyle name="Nota 2 14 13" xfId="19789"/>
    <cellStyle name="Nota 2 14 2" xfId="19790"/>
    <cellStyle name="Nota 2 14 2 10" xfId="19791"/>
    <cellStyle name="Nota 2 14 2 11" xfId="19792"/>
    <cellStyle name="Nota 2 14 2 2" xfId="19793"/>
    <cellStyle name="Nota 2 14 2 2 2" xfId="19794"/>
    <cellStyle name="Nota 2 14 2 3" xfId="19795"/>
    <cellStyle name="Nota 2 14 2 3 2" xfId="19796"/>
    <cellStyle name="Nota 2 14 2 4" xfId="19797"/>
    <cellStyle name="Nota 2 14 2 4 2" xfId="19798"/>
    <cellStyle name="Nota 2 14 2 5" xfId="19799"/>
    <cellStyle name="Nota 2 14 2 5 2" xfId="19800"/>
    <cellStyle name="Nota 2 14 2 6" xfId="19801"/>
    <cellStyle name="Nota 2 14 2 7" xfId="19802"/>
    <cellStyle name="Nota 2 14 2 8" xfId="19803"/>
    <cellStyle name="Nota 2 14 2 9" xfId="19804"/>
    <cellStyle name="Nota 2 14 3" xfId="19805"/>
    <cellStyle name="Nota 2 14 3 10" xfId="19806"/>
    <cellStyle name="Nota 2 14 3 2" xfId="19807"/>
    <cellStyle name="Nota 2 14 3 2 2" xfId="19808"/>
    <cellStyle name="Nota 2 14 3 3" xfId="19809"/>
    <cellStyle name="Nota 2 14 3 4" xfId="19810"/>
    <cellStyle name="Nota 2 14 3 5" xfId="19811"/>
    <cellStyle name="Nota 2 14 3 6" xfId="19812"/>
    <cellStyle name="Nota 2 14 3 7" xfId="19813"/>
    <cellStyle name="Nota 2 14 3 8" xfId="19814"/>
    <cellStyle name="Nota 2 14 3 9" xfId="19815"/>
    <cellStyle name="Nota 2 14 4" xfId="19816"/>
    <cellStyle name="Nota 2 14 4 2" xfId="19817"/>
    <cellStyle name="Nota 2 14 5" xfId="19818"/>
    <cellStyle name="Nota 2 14 5 2" xfId="19819"/>
    <cellStyle name="Nota 2 14 6" xfId="19820"/>
    <cellStyle name="Nota 2 14 6 2" xfId="19821"/>
    <cellStyle name="Nota 2 14 7" xfId="19822"/>
    <cellStyle name="Nota 2 14 7 2" xfId="19823"/>
    <cellStyle name="Nota 2 14 8" xfId="19824"/>
    <cellStyle name="Nota 2 14 8 2" xfId="19825"/>
    <cellStyle name="Nota 2 14 9" xfId="19826"/>
    <cellStyle name="Nota 2 14 9 2" xfId="19827"/>
    <cellStyle name="Nota 2 15" xfId="19828"/>
    <cellStyle name="Nota 2 15 10" xfId="19829"/>
    <cellStyle name="Nota 2 15 10 2" xfId="19830"/>
    <cellStyle name="Nota 2 15 11" xfId="19831"/>
    <cellStyle name="Nota 2 15 11 2" xfId="19832"/>
    <cellStyle name="Nota 2 15 12" xfId="19833"/>
    <cellStyle name="Nota 2 15 13" xfId="19834"/>
    <cellStyle name="Nota 2 15 2" xfId="19835"/>
    <cellStyle name="Nota 2 15 2 10" xfId="19836"/>
    <cellStyle name="Nota 2 15 2 11" xfId="19837"/>
    <cellStyle name="Nota 2 15 2 2" xfId="19838"/>
    <cellStyle name="Nota 2 15 2 2 2" xfId="19839"/>
    <cellStyle name="Nota 2 15 2 3" xfId="19840"/>
    <cellStyle name="Nota 2 15 2 3 2" xfId="19841"/>
    <cellStyle name="Nota 2 15 2 4" xfId="19842"/>
    <cellStyle name="Nota 2 15 2 4 2" xfId="19843"/>
    <cellStyle name="Nota 2 15 2 5" xfId="19844"/>
    <cellStyle name="Nota 2 15 2 5 2" xfId="19845"/>
    <cellStyle name="Nota 2 15 2 6" xfId="19846"/>
    <cellStyle name="Nota 2 15 2 7" xfId="19847"/>
    <cellStyle name="Nota 2 15 2 8" xfId="19848"/>
    <cellStyle name="Nota 2 15 2 9" xfId="19849"/>
    <cellStyle name="Nota 2 15 3" xfId="19850"/>
    <cellStyle name="Nota 2 15 3 10" xfId="19851"/>
    <cellStyle name="Nota 2 15 3 2" xfId="19852"/>
    <cellStyle name="Nota 2 15 3 2 2" xfId="19853"/>
    <cellStyle name="Nota 2 15 3 3" xfId="19854"/>
    <cellStyle name="Nota 2 15 3 4" xfId="19855"/>
    <cellStyle name="Nota 2 15 3 5" xfId="19856"/>
    <cellStyle name="Nota 2 15 3 6" xfId="19857"/>
    <cellStyle name="Nota 2 15 3 7" xfId="19858"/>
    <cellStyle name="Nota 2 15 3 8" xfId="19859"/>
    <cellStyle name="Nota 2 15 3 9" xfId="19860"/>
    <cellStyle name="Nota 2 15 4" xfId="19861"/>
    <cellStyle name="Nota 2 15 4 2" xfId="19862"/>
    <cellStyle name="Nota 2 15 5" xfId="19863"/>
    <cellStyle name="Nota 2 15 5 2" xfId="19864"/>
    <cellStyle name="Nota 2 15 6" xfId="19865"/>
    <cellStyle name="Nota 2 15 6 2" xfId="19866"/>
    <cellStyle name="Nota 2 15 7" xfId="19867"/>
    <cellStyle name="Nota 2 15 7 2" xfId="19868"/>
    <cellStyle name="Nota 2 15 8" xfId="19869"/>
    <cellStyle name="Nota 2 15 8 2" xfId="19870"/>
    <cellStyle name="Nota 2 15 9" xfId="19871"/>
    <cellStyle name="Nota 2 15 9 2" xfId="19872"/>
    <cellStyle name="Nota 2 16" xfId="19873"/>
    <cellStyle name="Nota 2 16 10" xfId="19874"/>
    <cellStyle name="Nota 2 16 10 2" xfId="19875"/>
    <cellStyle name="Nota 2 16 11" xfId="19876"/>
    <cellStyle name="Nota 2 16 11 2" xfId="19877"/>
    <cellStyle name="Nota 2 16 12" xfId="19878"/>
    <cellStyle name="Nota 2 16 13" xfId="19879"/>
    <cellStyle name="Nota 2 16 2" xfId="19880"/>
    <cellStyle name="Nota 2 16 2 10" xfId="19881"/>
    <cellStyle name="Nota 2 16 2 11" xfId="19882"/>
    <cellStyle name="Nota 2 16 2 2" xfId="19883"/>
    <cellStyle name="Nota 2 16 2 2 2" xfId="19884"/>
    <cellStyle name="Nota 2 16 2 3" xfId="19885"/>
    <cellStyle name="Nota 2 16 2 3 2" xfId="19886"/>
    <cellStyle name="Nota 2 16 2 4" xfId="19887"/>
    <cellStyle name="Nota 2 16 2 4 2" xfId="19888"/>
    <cellStyle name="Nota 2 16 2 5" xfId="19889"/>
    <cellStyle name="Nota 2 16 2 5 2" xfId="19890"/>
    <cellStyle name="Nota 2 16 2 6" xfId="19891"/>
    <cellStyle name="Nota 2 16 2 7" xfId="19892"/>
    <cellStyle name="Nota 2 16 2 8" xfId="19893"/>
    <cellStyle name="Nota 2 16 2 9" xfId="19894"/>
    <cellStyle name="Nota 2 16 3" xfId="19895"/>
    <cellStyle name="Nota 2 16 3 10" xfId="19896"/>
    <cellStyle name="Nota 2 16 3 2" xfId="19897"/>
    <cellStyle name="Nota 2 16 3 2 2" xfId="19898"/>
    <cellStyle name="Nota 2 16 3 3" xfId="19899"/>
    <cellStyle name="Nota 2 16 3 4" xfId="19900"/>
    <cellStyle name="Nota 2 16 3 5" xfId="19901"/>
    <cellStyle name="Nota 2 16 3 6" xfId="19902"/>
    <cellStyle name="Nota 2 16 3 7" xfId="19903"/>
    <cellStyle name="Nota 2 16 3 8" xfId="19904"/>
    <cellStyle name="Nota 2 16 3 9" xfId="19905"/>
    <cellStyle name="Nota 2 16 4" xfId="19906"/>
    <cellStyle name="Nota 2 16 4 2" xfId="19907"/>
    <cellStyle name="Nota 2 16 5" xfId="19908"/>
    <cellStyle name="Nota 2 16 5 2" xfId="19909"/>
    <cellStyle name="Nota 2 16 6" xfId="19910"/>
    <cellStyle name="Nota 2 16 6 2" xfId="19911"/>
    <cellStyle name="Nota 2 16 7" xfId="19912"/>
    <cellStyle name="Nota 2 16 7 2" xfId="19913"/>
    <cellStyle name="Nota 2 16 8" xfId="19914"/>
    <cellStyle name="Nota 2 16 8 2" xfId="19915"/>
    <cellStyle name="Nota 2 16 9" xfId="19916"/>
    <cellStyle name="Nota 2 16 9 2" xfId="19917"/>
    <cellStyle name="Nota 2 17" xfId="19918"/>
    <cellStyle name="Nota 2 17 10" xfId="19919"/>
    <cellStyle name="Nota 2 17 10 2" xfId="19920"/>
    <cellStyle name="Nota 2 17 11" xfId="19921"/>
    <cellStyle name="Nota 2 17 11 2" xfId="19922"/>
    <cellStyle name="Nota 2 17 12" xfId="19923"/>
    <cellStyle name="Nota 2 17 13" xfId="19924"/>
    <cellStyle name="Nota 2 17 2" xfId="19925"/>
    <cellStyle name="Nota 2 17 2 10" xfId="19926"/>
    <cellStyle name="Nota 2 17 2 2" xfId="19927"/>
    <cellStyle name="Nota 2 17 2 2 2" xfId="19928"/>
    <cellStyle name="Nota 2 17 2 3" xfId="19929"/>
    <cellStyle name="Nota 2 17 2 3 2" xfId="19930"/>
    <cellStyle name="Nota 2 17 2 4" xfId="19931"/>
    <cellStyle name="Nota 2 17 2 4 2" xfId="19932"/>
    <cellStyle name="Nota 2 17 2 5" xfId="19933"/>
    <cellStyle name="Nota 2 17 2 5 2" xfId="19934"/>
    <cellStyle name="Nota 2 17 2 6" xfId="19935"/>
    <cellStyle name="Nota 2 17 2 7" xfId="19936"/>
    <cellStyle name="Nota 2 17 2 8" xfId="19937"/>
    <cellStyle name="Nota 2 17 2 9" xfId="19938"/>
    <cellStyle name="Nota 2 17 3" xfId="19939"/>
    <cellStyle name="Nota 2 17 3 10" xfId="19940"/>
    <cellStyle name="Nota 2 17 3 2" xfId="19941"/>
    <cellStyle name="Nota 2 17 3 2 2" xfId="19942"/>
    <cellStyle name="Nota 2 17 3 3" xfId="19943"/>
    <cellStyle name="Nota 2 17 3 4" xfId="19944"/>
    <cellStyle name="Nota 2 17 3 5" xfId="19945"/>
    <cellStyle name="Nota 2 17 3 6" xfId="19946"/>
    <cellStyle name="Nota 2 17 3 7" xfId="19947"/>
    <cellStyle name="Nota 2 17 3 8" xfId="19948"/>
    <cellStyle name="Nota 2 17 3 9" xfId="19949"/>
    <cellStyle name="Nota 2 17 4" xfId="19950"/>
    <cellStyle name="Nota 2 17 4 2" xfId="19951"/>
    <cellStyle name="Nota 2 17 5" xfId="19952"/>
    <cellStyle name="Nota 2 17 5 2" xfId="19953"/>
    <cellStyle name="Nota 2 17 6" xfId="19954"/>
    <cellStyle name="Nota 2 17 6 2" xfId="19955"/>
    <cellStyle name="Nota 2 17 7" xfId="19956"/>
    <cellStyle name="Nota 2 17 7 2" xfId="19957"/>
    <cellStyle name="Nota 2 17 8" xfId="19958"/>
    <cellStyle name="Nota 2 17 8 2" xfId="19959"/>
    <cellStyle name="Nota 2 17 9" xfId="19960"/>
    <cellStyle name="Nota 2 17 9 2" xfId="19961"/>
    <cellStyle name="Nota 2 18" xfId="19962"/>
    <cellStyle name="Nota 2 18 10" xfId="19963"/>
    <cellStyle name="Nota 2 18 10 2" xfId="19964"/>
    <cellStyle name="Nota 2 18 11" xfId="19965"/>
    <cellStyle name="Nota 2 18 11 2" xfId="19966"/>
    <cellStyle name="Nota 2 18 12" xfId="19967"/>
    <cellStyle name="Nota 2 18 13" xfId="19968"/>
    <cellStyle name="Nota 2 18 2" xfId="19969"/>
    <cellStyle name="Nota 2 18 2 10" xfId="19970"/>
    <cellStyle name="Nota 2 18 2 2" xfId="19971"/>
    <cellStyle name="Nota 2 18 2 2 2" xfId="19972"/>
    <cellStyle name="Nota 2 18 2 3" xfId="19973"/>
    <cellStyle name="Nota 2 18 2 3 2" xfId="19974"/>
    <cellStyle name="Nota 2 18 2 4" xfId="19975"/>
    <cellStyle name="Nota 2 18 2 4 2" xfId="19976"/>
    <cellStyle name="Nota 2 18 2 5" xfId="19977"/>
    <cellStyle name="Nota 2 18 2 5 2" xfId="19978"/>
    <cellStyle name="Nota 2 18 2 6" xfId="19979"/>
    <cellStyle name="Nota 2 18 2 7" xfId="19980"/>
    <cellStyle name="Nota 2 18 2 8" xfId="19981"/>
    <cellStyle name="Nota 2 18 2 9" xfId="19982"/>
    <cellStyle name="Nota 2 18 3" xfId="19983"/>
    <cellStyle name="Nota 2 18 3 10" xfId="19984"/>
    <cellStyle name="Nota 2 18 3 2" xfId="19985"/>
    <cellStyle name="Nota 2 18 3 2 2" xfId="19986"/>
    <cellStyle name="Nota 2 18 3 3" xfId="19987"/>
    <cellStyle name="Nota 2 18 3 4" xfId="19988"/>
    <cellStyle name="Nota 2 18 3 5" xfId="19989"/>
    <cellStyle name="Nota 2 18 3 6" xfId="19990"/>
    <cellStyle name="Nota 2 18 3 7" xfId="19991"/>
    <cellStyle name="Nota 2 18 3 8" xfId="19992"/>
    <cellStyle name="Nota 2 18 3 9" xfId="19993"/>
    <cellStyle name="Nota 2 18 4" xfId="19994"/>
    <cellStyle name="Nota 2 18 4 2" xfId="19995"/>
    <cellStyle name="Nota 2 18 5" xfId="19996"/>
    <cellStyle name="Nota 2 18 5 2" xfId="19997"/>
    <cellStyle name="Nota 2 18 6" xfId="19998"/>
    <cellStyle name="Nota 2 18 6 2" xfId="19999"/>
    <cellStyle name="Nota 2 18 7" xfId="20000"/>
    <cellStyle name="Nota 2 18 7 2" xfId="20001"/>
    <cellStyle name="Nota 2 18 8" xfId="20002"/>
    <cellStyle name="Nota 2 18 8 2" xfId="20003"/>
    <cellStyle name="Nota 2 18 9" xfId="20004"/>
    <cellStyle name="Nota 2 18 9 2" xfId="20005"/>
    <cellStyle name="Nota 2 19" xfId="20006"/>
    <cellStyle name="Nota 2 19 10" xfId="20007"/>
    <cellStyle name="Nota 2 19 10 2" xfId="20008"/>
    <cellStyle name="Nota 2 19 11" xfId="20009"/>
    <cellStyle name="Nota 2 19 11 2" xfId="20010"/>
    <cellStyle name="Nota 2 19 12" xfId="20011"/>
    <cellStyle name="Nota 2 19 13" xfId="20012"/>
    <cellStyle name="Nota 2 19 2" xfId="20013"/>
    <cellStyle name="Nota 2 19 2 10" xfId="20014"/>
    <cellStyle name="Nota 2 19 2 2" xfId="20015"/>
    <cellStyle name="Nota 2 19 2 2 2" xfId="20016"/>
    <cellStyle name="Nota 2 19 2 3" xfId="20017"/>
    <cellStyle name="Nota 2 19 2 3 2" xfId="20018"/>
    <cellStyle name="Nota 2 19 2 4" xfId="20019"/>
    <cellStyle name="Nota 2 19 2 4 2" xfId="20020"/>
    <cellStyle name="Nota 2 19 2 5" xfId="20021"/>
    <cellStyle name="Nota 2 19 2 5 2" xfId="20022"/>
    <cellStyle name="Nota 2 19 2 6" xfId="20023"/>
    <cellStyle name="Nota 2 19 2 7" xfId="20024"/>
    <cellStyle name="Nota 2 19 2 8" xfId="20025"/>
    <cellStyle name="Nota 2 19 2 9" xfId="20026"/>
    <cellStyle name="Nota 2 19 3" xfId="20027"/>
    <cellStyle name="Nota 2 19 3 10" xfId="20028"/>
    <cellStyle name="Nota 2 19 3 2" xfId="20029"/>
    <cellStyle name="Nota 2 19 3 2 2" xfId="20030"/>
    <cellStyle name="Nota 2 19 3 3" xfId="20031"/>
    <cellStyle name="Nota 2 19 3 4" xfId="20032"/>
    <cellStyle name="Nota 2 19 3 5" xfId="20033"/>
    <cellStyle name="Nota 2 19 3 6" xfId="20034"/>
    <cellStyle name="Nota 2 19 3 7" xfId="20035"/>
    <cellStyle name="Nota 2 19 3 8" xfId="20036"/>
    <cellStyle name="Nota 2 19 3 9" xfId="20037"/>
    <cellStyle name="Nota 2 19 4" xfId="20038"/>
    <cellStyle name="Nota 2 19 4 2" xfId="20039"/>
    <cellStyle name="Nota 2 19 5" xfId="20040"/>
    <cellStyle name="Nota 2 19 5 2" xfId="20041"/>
    <cellStyle name="Nota 2 19 6" xfId="20042"/>
    <cellStyle name="Nota 2 19 6 2" xfId="20043"/>
    <cellStyle name="Nota 2 19 7" xfId="20044"/>
    <cellStyle name="Nota 2 19 7 2" xfId="20045"/>
    <cellStyle name="Nota 2 19 8" xfId="20046"/>
    <cellStyle name="Nota 2 19 8 2" xfId="20047"/>
    <cellStyle name="Nota 2 19 9" xfId="20048"/>
    <cellStyle name="Nota 2 19 9 2" xfId="20049"/>
    <cellStyle name="Nota 2 2" xfId="20050"/>
    <cellStyle name="Nota 2 2 10" xfId="20051"/>
    <cellStyle name="Nota 2 2 10 2" xfId="20052"/>
    <cellStyle name="Nota 2 2 11" xfId="20053"/>
    <cellStyle name="Nota 2 2 11 2" xfId="20054"/>
    <cellStyle name="Nota 2 2 12" xfId="20055"/>
    <cellStyle name="Nota 2 2 13" xfId="20056"/>
    <cellStyle name="Nota 2 2 2" xfId="20057"/>
    <cellStyle name="Nota 2 2 2 10" xfId="20058"/>
    <cellStyle name="Nota 2 2 2 11" xfId="20059"/>
    <cellStyle name="Nota 2 2 2 2" xfId="20060"/>
    <cellStyle name="Nota 2 2 2 2 2" xfId="20061"/>
    <cellStyle name="Nota 2 2 2 3" xfId="20062"/>
    <cellStyle name="Nota 2 2 2 3 2" xfId="20063"/>
    <cellStyle name="Nota 2 2 2 4" xfId="20064"/>
    <cellStyle name="Nota 2 2 2 4 2" xfId="20065"/>
    <cellStyle name="Nota 2 2 2 5" xfId="20066"/>
    <cellStyle name="Nota 2 2 2 5 2" xfId="20067"/>
    <cellStyle name="Nota 2 2 2 6" xfId="20068"/>
    <cellStyle name="Nota 2 2 2 7" xfId="20069"/>
    <cellStyle name="Nota 2 2 2 8" xfId="20070"/>
    <cellStyle name="Nota 2 2 2 9" xfId="20071"/>
    <cellStyle name="Nota 2 2 3" xfId="20072"/>
    <cellStyle name="Nota 2 2 3 10" xfId="20073"/>
    <cellStyle name="Nota 2 2 3 2" xfId="20074"/>
    <cellStyle name="Nota 2 2 3 2 2" xfId="20075"/>
    <cellStyle name="Nota 2 2 3 3" xfId="20076"/>
    <cellStyle name="Nota 2 2 3 4" xfId="20077"/>
    <cellStyle name="Nota 2 2 3 5" xfId="20078"/>
    <cellStyle name="Nota 2 2 3 6" xfId="20079"/>
    <cellStyle name="Nota 2 2 3 7" xfId="20080"/>
    <cellStyle name="Nota 2 2 3 8" xfId="20081"/>
    <cellStyle name="Nota 2 2 3 9" xfId="20082"/>
    <cellStyle name="Nota 2 2 4" xfId="20083"/>
    <cellStyle name="Nota 2 2 4 2" xfId="20084"/>
    <cellStyle name="Nota 2 2 5" xfId="20085"/>
    <cellStyle name="Nota 2 2 5 2" xfId="20086"/>
    <cellStyle name="Nota 2 2 6" xfId="20087"/>
    <cellStyle name="Nota 2 2 6 2" xfId="20088"/>
    <cellStyle name="Nota 2 2 7" xfId="20089"/>
    <cellStyle name="Nota 2 2 7 2" xfId="20090"/>
    <cellStyle name="Nota 2 2 8" xfId="20091"/>
    <cellStyle name="Nota 2 2 8 2" xfId="20092"/>
    <cellStyle name="Nota 2 2 9" xfId="20093"/>
    <cellStyle name="Nota 2 2 9 2" xfId="20094"/>
    <cellStyle name="Nota 2 20" xfId="20095"/>
    <cellStyle name="Nota 2 20 10" xfId="20096"/>
    <cellStyle name="Nota 2 20 10 2" xfId="20097"/>
    <cellStyle name="Nota 2 20 11" xfId="20098"/>
    <cellStyle name="Nota 2 20 11 2" xfId="20099"/>
    <cellStyle name="Nota 2 20 12" xfId="20100"/>
    <cellStyle name="Nota 2 20 13" xfId="20101"/>
    <cellStyle name="Nota 2 20 2" xfId="20102"/>
    <cellStyle name="Nota 2 20 2 10" xfId="20103"/>
    <cellStyle name="Nota 2 20 2 2" xfId="20104"/>
    <cellStyle name="Nota 2 20 2 2 2" xfId="20105"/>
    <cellStyle name="Nota 2 20 2 3" xfId="20106"/>
    <cellStyle name="Nota 2 20 2 3 2" xfId="20107"/>
    <cellStyle name="Nota 2 20 2 4" xfId="20108"/>
    <cellStyle name="Nota 2 20 2 4 2" xfId="20109"/>
    <cellStyle name="Nota 2 20 2 5" xfId="20110"/>
    <cellStyle name="Nota 2 20 2 5 2" xfId="20111"/>
    <cellStyle name="Nota 2 20 2 6" xfId="20112"/>
    <cellStyle name="Nota 2 20 2 7" xfId="20113"/>
    <cellStyle name="Nota 2 20 2 8" xfId="20114"/>
    <cellStyle name="Nota 2 20 2 9" xfId="20115"/>
    <cellStyle name="Nota 2 20 3" xfId="20116"/>
    <cellStyle name="Nota 2 20 3 10" xfId="20117"/>
    <cellStyle name="Nota 2 20 3 2" xfId="20118"/>
    <cellStyle name="Nota 2 20 3 2 2" xfId="20119"/>
    <cellStyle name="Nota 2 20 3 3" xfId="20120"/>
    <cellStyle name="Nota 2 20 3 4" xfId="20121"/>
    <cellStyle name="Nota 2 20 3 5" xfId="20122"/>
    <cellStyle name="Nota 2 20 3 6" xfId="20123"/>
    <cellStyle name="Nota 2 20 3 7" xfId="20124"/>
    <cellStyle name="Nota 2 20 3 8" xfId="20125"/>
    <cellStyle name="Nota 2 20 3 9" xfId="20126"/>
    <cellStyle name="Nota 2 20 4" xfId="20127"/>
    <cellStyle name="Nota 2 20 4 2" xfId="20128"/>
    <cellStyle name="Nota 2 20 5" xfId="20129"/>
    <cellStyle name="Nota 2 20 5 2" xfId="20130"/>
    <cellStyle name="Nota 2 20 6" xfId="20131"/>
    <cellStyle name="Nota 2 20 6 2" xfId="20132"/>
    <cellStyle name="Nota 2 20 7" xfId="20133"/>
    <cellStyle name="Nota 2 20 7 2" xfId="20134"/>
    <cellStyle name="Nota 2 20 8" xfId="20135"/>
    <cellStyle name="Nota 2 20 8 2" xfId="20136"/>
    <cellStyle name="Nota 2 20 9" xfId="20137"/>
    <cellStyle name="Nota 2 20 9 2" xfId="20138"/>
    <cellStyle name="Nota 2 21" xfId="20139"/>
    <cellStyle name="Nota 2 21 10" xfId="20140"/>
    <cellStyle name="Nota 2 21 10 2" xfId="20141"/>
    <cellStyle name="Nota 2 21 11" xfId="20142"/>
    <cellStyle name="Nota 2 21 11 2" xfId="20143"/>
    <cellStyle name="Nota 2 21 12" xfId="20144"/>
    <cellStyle name="Nota 2 21 13" xfId="20145"/>
    <cellStyle name="Nota 2 21 2" xfId="20146"/>
    <cellStyle name="Nota 2 21 2 10" xfId="20147"/>
    <cellStyle name="Nota 2 21 2 2" xfId="20148"/>
    <cellStyle name="Nota 2 21 2 2 2" xfId="20149"/>
    <cellStyle name="Nota 2 21 2 3" xfId="20150"/>
    <cellStyle name="Nota 2 21 2 3 2" xfId="20151"/>
    <cellStyle name="Nota 2 21 2 4" xfId="20152"/>
    <cellStyle name="Nota 2 21 2 4 2" xfId="20153"/>
    <cellStyle name="Nota 2 21 2 5" xfId="20154"/>
    <cellStyle name="Nota 2 21 2 5 2" xfId="20155"/>
    <cellStyle name="Nota 2 21 2 6" xfId="20156"/>
    <cellStyle name="Nota 2 21 2 7" xfId="20157"/>
    <cellStyle name="Nota 2 21 2 8" xfId="20158"/>
    <cellStyle name="Nota 2 21 2 9" xfId="20159"/>
    <cellStyle name="Nota 2 21 3" xfId="20160"/>
    <cellStyle name="Nota 2 21 3 10" xfId="20161"/>
    <cellStyle name="Nota 2 21 3 2" xfId="20162"/>
    <cellStyle name="Nota 2 21 3 2 2" xfId="20163"/>
    <cellStyle name="Nota 2 21 3 3" xfId="20164"/>
    <cellStyle name="Nota 2 21 3 4" xfId="20165"/>
    <cellStyle name="Nota 2 21 3 5" xfId="20166"/>
    <cellStyle name="Nota 2 21 3 6" xfId="20167"/>
    <cellStyle name="Nota 2 21 3 7" xfId="20168"/>
    <cellStyle name="Nota 2 21 3 8" xfId="20169"/>
    <cellStyle name="Nota 2 21 3 9" xfId="20170"/>
    <cellStyle name="Nota 2 21 4" xfId="20171"/>
    <cellStyle name="Nota 2 21 4 2" xfId="20172"/>
    <cellStyle name="Nota 2 21 5" xfId="20173"/>
    <cellStyle name="Nota 2 21 5 2" xfId="20174"/>
    <cellStyle name="Nota 2 21 6" xfId="20175"/>
    <cellStyle name="Nota 2 21 6 2" xfId="20176"/>
    <cellStyle name="Nota 2 21 7" xfId="20177"/>
    <cellStyle name="Nota 2 21 7 2" xfId="20178"/>
    <cellStyle name="Nota 2 21 8" xfId="20179"/>
    <cellStyle name="Nota 2 21 8 2" xfId="20180"/>
    <cellStyle name="Nota 2 21 9" xfId="20181"/>
    <cellStyle name="Nota 2 21 9 2" xfId="20182"/>
    <cellStyle name="Nota 2 22" xfId="20183"/>
    <cellStyle name="Nota 2 22 10" xfId="20184"/>
    <cellStyle name="Nota 2 22 10 2" xfId="20185"/>
    <cellStyle name="Nota 2 22 11" xfId="20186"/>
    <cellStyle name="Nota 2 22 11 2" xfId="20187"/>
    <cellStyle name="Nota 2 22 12" xfId="20188"/>
    <cellStyle name="Nota 2 22 13" xfId="20189"/>
    <cellStyle name="Nota 2 22 2" xfId="20190"/>
    <cellStyle name="Nota 2 22 2 10" xfId="20191"/>
    <cellStyle name="Nota 2 22 2 2" xfId="20192"/>
    <cellStyle name="Nota 2 22 2 2 2" xfId="20193"/>
    <cellStyle name="Nota 2 22 2 3" xfId="20194"/>
    <cellStyle name="Nota 2 22 2 3 2" xfId="20195"/>
    <cellStyle name="Nota 2 22 2 4" xfId="20196"/>
    <cellStyle name="Nota 2 22 2 4 2" xfId="20197"/>
    <cellStyle name="Nota 2 22 2 5" xfId="20198"/>
    <cellStyle name="Nota 2 22 2 5 2" xfId="20199"/>
    <cellStyle name="Nota 2 22 2 6" xfId="20200"/>
    <cellStyle name="Nota 2 22 2 7" xfId="20201"/>
    <cellStyle name="Nota 2 22 2 8" xfId="20202"/>
    <cellStyle name="Nota 2 22 2 9" xfId="20203"/>
    <cellStyle name="Nota 2 22 3" xfId="20204"/>
    <cellStyle name="Nota 2 22 3 10" xfId="20205"/>
    <cellStyle name="Nota 2 22 3 2" xfId="20206"/>
    <cellStyle name="Nota 2 22 3 2 2" xfId="20207"/>
    <cellStyle name="Nota 2 22 3 3" xfId="20208"/>
    <cellStyle name="Nota 2 22 3 4" xfId="20209"/>
    <cellStyle name="Nota 2 22 3 5" xfId="20210"/>
    <cellStyle name="Nota 2 22 3 6" xfId="20211"/>
    <cellStyle name="Nota 2 22 3 7" xfId="20212"/>
    <cellStyle name="Nota 2 22 3 8" xfId="20213"/>
    <cellStyle name="Nota 2 22 3 9" xfId="20214"/>
    <cellStyle name="Nota 2 22 4" xfId="20215"/>
    <cellStyle name="Nota 2 22 4 2" xfId="20216"/>
    <cellStyle name="Nota 2 22 5" xfId="20217"/>
    <cellStyle name="Nota 2 22 5 2" xfId="20218"/>
    <cellStyle name="Nota 2 22 6" xfId="20219"/>
    <cellStyle name="Nota 2 22 6 2" xfId="20220"/>
    <cellStyle name="Nota 2 22 7" xfId="20221"/>
    <cellStyle name="Nota 2 22 7 2" xfId="20222"/>
    <cellStyle name="Nota 2 22 8" xfId="20223"/>
    <cellStyle name="Nota 2 22 8 2" xfId="20224"/>
    <cellStyle name="Nota 2 22 9" xfId="20225"/>
    <cellStyle name="Nota 2 22 9 2" xfId="20226"/>
    <cellStyle name="Nota 2 23" xfId="20227"/>
    <cellStyle name="Nota 2 23 10" xfId="20228"/>
    <cellStyle name="Nota 2 23 10 2" xfId="20229"/>
    <cellStyle name="Nota 2 23 11" xfId="20230"/>
    <cellStyle name="Nota 2 23 11 2" xfId="20231"/>
    <cellStyle name="Nota 2 23 12" xfId="20232"/>
    <cellStyle name="Nota 2 23 13" xfId="20233"/>
    <cellStyle name="Nota 2 23 2" xfId="20234"/>
    <cellStyle name="Nota 2 23 2 10" xfId="20235"/>
    <cellStyle name="Nota 2 23 2 2" xfId="20236"/>
    <cellStyle name="Nota 2 23 2 2 2" xfId="20237"/>
    <cellStyle name="Nota 2 23 2 3" xfId="20238"/>
    <cellStyle name="Nota 2 23 2 3 2" xfId="20239"/>
    <cellStyle name="Nota 2 23 2 4" xfId="20240"/>
    <cellStyle name="Nota 2 23 2 4 2" xfId="20241"/>
    <cellStyle name="Nota 2 23 2 5" xfId="20242"/>
    <cellStyle name="Nota 2 23 2 5 2" xfId="20243"/>
    <cellStyle name="Nota 2 23 2 6" xfId="20244"/>
    <cellStyle name="Nota 2 23 2 7" xfId="20245"/>
    <cellStyle name="Nota 2 23 2 8" xfId="20246"/>
    <cellStyle name="Nota 2 23 2 9" xfId="20247"/>
    <cellStyle name="Nota 2 23 3" xfId="20248"/>
    <cellStyle name="Nota 2 23 3 10" xfId="20249"/>
    <cellStyle name="Nota 2 23 3 2" xfId="20250"/>
    <cellStyle name="Nota 2 23 3 2 2" xfId="20251"/>
    <cellStyle name="Nota 2 23 3 3" xfId="20252"/>
    <cellStyle name="Nota 2 23 3 4" xfId="20253"/>
    <cellStyle name="Nota 2 23 3 5" xfId="20254"/>
    <cellStyle name="Nota 2 23 3 6" xfId="20255"/>
    <cellStyle name="Nota 2 23 3 7" xfId="20256"/>
    <cellStyle name="Nota 2 23 3 8" xfId="20257"/>
    <cellStyle name="Nota 2 23 3 9" xfId="20258"/>
    <cellStyle name="Nota 2 23 4" xfId="20259"/>
    <cellStyle name="Nota 2 23 4 2" xfId="20260"/>
    <cellStyle name="Nota 2 23 5" xfId="20261"/>
    <cellStyle name="Nota 2 23 5 2" xfId="20262"/>
    <cellStyle name="Nota 2 23 6" xfId="20263"/>
    <cellStyle name="Nota 2 23 6 2" xfId="20264"/>
    <cellStyle name="Nota 2 23 7" xfId="20265"/>
    <cellStyle name="Nota 2 23 7 2" xfId="20266"/>
    <cellStyle name="Nota 2 23 8" xfId="20267"/>
    <cellStyle name="Nota 2 23 8 2" xfId="20268"/>
    <cellStyle name="Nota 2 23 9" xfId="20269"/>
    <cellStyle name="Nota 2 23 9 2" xfId="20270"/>
    <cellStyle name="Nota 2 24" xfId="20271"/>
    <cellStyle name="Nota 2 24 10" xfId="20272"/>
    <cellStyle name="Nota 2 24 10 2" xfId="20273"/>
    <cellStyle name="Nota 2 24 11" xfId="20274"/>
    <cellStyle name="Nota 2 24 11 2" xfId="20275"/>
    <cellStyle name="Nota 2 24 12" xfId="20276"/>
    <cellStyle name="Nota 2 24 13" xfId="20277"/>
    <cellStyle name="Nota 2 24 2" xfId="20278"/>
    <cellStyle name="Nota 2 24 2 10" xfId="20279"/>
    <cellStyle name="Nota 2 24 2 2" xfId="20280"/>
    <cellStyle name="Nota 2 24 2 2 2" xfId="20281"/>
    <cellStyle name="Nota 2 24 2 3" xfId="20282"/>
    <cellStyle name="Nota 2 24 2 3 2" xfId="20283"/>
    <cellStyle name="Nota 2 24 2 4" xfId="20284"/>
    <cellStyle name="Nota 2 24 2 4 2" xfId="20285"/>
    <cellStyle name="Nota 2 24 2 5" xfId="20286"/>
    <cellStyle name="Nota 2 24 2 5 2" xfId="20287"/>
    <cellStyle name="Nota 2 24 2 6" xfId="20288"/>
    <cellStyle name="Nota 2 24 2 7" xfId="20289"/>
    <cellStyle name="Nota 2 24 2 8" xfId="20290"/>
    <cellStyle name="Nota 2 24 2 9" xfId="20291"/>
    <cellStyle name="Nota 2 24 3" xfId="20292"/>
    <cellStyle name="Nota 2 24 3 10" xfId="20293"/>
    <cellStyle name="Nota 2 24 3 2" xfId="20294"/>
    <cellStyle name="Nota 2 24 3 2 2" xfId="20295"/>
    <cellStyle name="Nota 2 24 3 3" xfId="20296"/>
    <cellStyle name="Nota 2 24 3 4" xfId="20297"/>
    <cellStyle name="Nota 2 24 3 5" xfId="20298"/>
    <cellStyle name="Nota 2 24 3 6" xfId="20299"/>
    <cellStyle name="Nota 2 24 3 7" xfId="20300"/>
    <cellStyle name="Nota 2 24 3 8" xfId="20301"/>
    <cellStyle name="Nota 2 24 3 9" xfId="20302"/>
    <cellStyle name="Nota 2 24 4" xfId="20303"/>
    <cellStyle name="Nota 2 24 4 2" xfId="20304"/>
    <cellStyle name="Nota 2 24 5" xfId="20305"/>
    <cellStyle name="Nota 2 24 5 2" xfId="20306"/>
    <cellStyle name="Nota 2 24 6" xfId="20307"/>
    <cellStyle name="Nota 2 24 6 2" xfId="20308"/>
    <cellStyle name="Nota 2 24 7" xfId="20309"/>
    <cellStyle name="Nota 2 24 7 2" xfId="20310"/>
    <cellStyle name="Nota 2 24 8" xfId="20311"/>
    <cellStyle name="Nota 2 24 8 2" xfId="20312"/>
    <cellStyle name="Nota 2 24 9" xfId="20313"/>
    <cellStyle name="Nota 2 24 9 2" xfId="20314"/>
    <cellStyle name="Nota 2 25" xfId="20315"/>
    <cellStyle name="Nota 2 25 10" xfId="20316"/>
    <cellStyle name="Nota 2 25 10 2" xfId="20317"/>
    <cellStyle name="Nota 2 25 11" xfId="20318"/>
    <cellStyle name="Nota 2 25 11 2" xfId="20319"/>
    <cellStyle name="Nota 2 25 12" xfId="20320"/>
    <cellStyle name="Nota 2 25 13" xfId="20321"/>
    <cellStyle name="Nota 2 25 2" xfId="20322"/>
    <cellStyle name="Nota 2 25 2 10" xfId="20323"/>
    <cellStyle name="Nota 2 25 2 2" xfId="20324"/>
    <cellStyle name="Nota 2 25 2 2 2" xfId="20325"/>
    <cellStyle name="Nota 2 25 2 3" xfId="20326"/>
    <cellStyle name="Nota 2 25 2 3 2" xfId="20327"/>
    <cellStyle name="Nota 2 25 2 4" xfId="20328"/>
    <cellStyle name="Nota 2 25 2 4 2" xfId="20329"/>
    <cellStyle name="Nota 2 25 2 5" xfId="20330"/>
    <cellStyle name="Nota 2 25 2 5 2" xfId="20331"/>
    <cellStyle name="Nota 2 25 2 6" xfId="20332"/>
    <cellStyle name="Nota 2 25 2 7" xfId="20333"/>
    <cellStyle name="Nota 2 25 2 8" xfId="20334"/>
    <cellStyle name="Nota 2 25 2 9" xfId="20335"/>
    <cellStyle name="Nota 2 25 3" xfId="20336"/>
    <cellStyle name="Nota 2 25 3 10" xfId="20337"/>
    <cellStyle name="Nota 2 25 3 2" xfId="20338"/>
    <cellStyle name="Nota 2 25 3 2 2" xfId="20339"/>
    <cellStyle name="Nota 2 25 3 3" xfId="20340"/>
    <cellStyle name="Nota 2 25 3 4" xfId="20341"/>
    <cellStyle name="Nota 2 25 3 5" xfId="20342"/>
    <cellStyle name="Nota 2 25 3 6" xfId="20343"/>
    <cellStyle name="Nota 2 25 3 7" xfId="20344"/>
    <cellStyle name="Nota 2 25 3 8" xfId="20345"/>
    <cellStyle name="Nota 2 25 3 9" xfId="20346"/>
    <cellStyle name="Nota 2 25 4" xfId="20347"/>
    <cellStyle name="Nota 2 25 4 2" xfId="20348"/>
    <cellStyle name="Nota 2 25 5" xfId="20349"/>
    <cellStyle name="Nota 2 25 5 2" xfId="20350"/>
    <cellStyle name="Nota 2 25 6" xfId="20351"/>
    <cellStyle name="Nota 2 25 6 2" xfId="20352"/>
    <cellStyle name="Nota 2 25 7" xfId="20353"/>
    <cellStyle name="Nota 2 25 7 2" xfId="20354"/>
    <cellStyle name="Nota 2 25 8" xfId="20355"/>
    <cellStyle name="Nota 2 25 8 2" xfId="20356"/>
    <cellStyle name="Nota 2 25 9" xfId="20357"/>
    <cellStyle name="Nota 2 25 9 2" xfId="20358"/>
    <cellStyle name="Nota 2 26" xfId="20359"/>
    <cellStyle name="Nota 2 26 10" xfId="20360"/>
    <cellStyle name="Nota 2 26 10 2" xfId="20361"/>
    <cellStyle name="Nota 2 26 11" xfId="20362"/>
    <cellStyle name="Nota 2 26 11 2" xfId="20363"/>
    <cellStyle name="Nota 2 26 12" xfId="20364"/>
    <cellStyle name="Nota 2 26 13" xfId="20365"/>
    <cellStyle name="Nota 2 26 2" xfId="20366"/>
    <cellStyle name="Nota 2 26 2 10" xfId="20367"/>
    <cellStyle name="Nota 2 26 2 2" xfId="20368"/>
    <cellStyle name="Nota 2 26 2 2 2" xfId="20369"/>
    <cellStyle name="Nota 2 26 2 3" xfId="20370"/>
    <cellStyle name="Nota 2 26 2 3 2" xfId="20371"/>
    <cellStyle name="Nota 2 26 2 4" xfId="20372"/>
    <cellStyle name="Nota 2 26 2 4 2" xfId="20373"/>
    <cellStyle name="Nota 2 26 2 5" xfId="20374"/>
    <cellStyle name="Nota 2 26 2 5 2" xfId="20375"/>
    <cellStyle name="Nota 2 26 2 6" xfId="20376"/>
    <cellStyle name="Nota 2 26 2 7" xfId="20377"/>
    <cellStyle name="Nota 2 26 2 8" xfId="20378"/>
    <cellStyle name="Nota 2 26 2 9" xfId="20379"/>
    <cellStyle name="Nota 2 26 3" xfId="20380"/>
    <cellStyle name="Nota 2 26 3 10" xfId="20381"/>
    <cellStyle name="Nota 2 26 3 2" xfId="20382"/>
    <cellStyle name="Nota 2 26 3 2 2" xfId="20383"/>
    <cellStyle name="Nota 2 26 3 3" xfId="20384"/>
    <cellStyle name="Nota 2 26 3 4" xfId="20385"/>
    <cellStyle name="Nota 2 26 3 5" xfId="20386"/>
    <cellStyle name="Nota 2 26 3 6" xfId="20387"/>
    <cellStyle name="Nota 2 26 3 7" xfId="20388"/>
    <cellStyle name="Nota 2 26 3 8" xfId="20389"/>
    <cellStyle name="Nota 2 26 3 9" xfId="20390"/>
    <cellStyle name="Nota 2 26 4" xfId="20391"/>
    <cellStyle name="Nota 2 26 4 2" xfId="20392"/>
    <cellStyle name="Nota 2 26 5" xfId="20393"/>
    <cellStyle name="Nota 2 26 5 2" xfId="20394"/>
    <cellStyle name="Nota 2 26 6" xfId="20395"/>
    <cellStyle name="Nota 2 26 6 2" xfId="20396"/>
    <cellStyle name="Nota 2 26 7" xfId="20397"/>
    <cellStyle name="Nota 2 26 7 2" xfId="20398"/>
    <cellStyle name="Nota 2 26 8" xfId="20399"/>
    <cellStyle name="Nota 2 26 8 2" xfId="20400"/>
    <cellStyle name="Nota 2 26 9" xfId="20401"/>
    <cellStyle name="Nota 2 26 9 2" xfId="20402"/>
    <cellStyle name="Nota 2 27" xfId="20403"/>
    <cellStyle name="Nota 2 27 10" xfId="20404"/>
    <cellStyle name="Nota 2 27 10 2" xfId="20405"/>
    <cellStyle name="Nota 2 27 11" xfId="20406"/>
    <cellStyle name="Nota 2 27 11 2" xfId="20407"/>
    <cellStyle name="Nota 2 27 12" xfId="20408"/>
    <cellStyle name="Nota 2 27 13" xfId="20409"/>
    <cellStyle name="Nota 2 27 2" xfId="20410"/>
    <cellStyle name="Nota 2 27 2 10" xfId="20411"/>
    <cellStyle name="Nota 2 27 2 2" xfId="20412"/>
    <cellStyle name="Nota 2 27 2 2 2" xfId="20413"/>
    <cellStyle name="Nota 2 27 2 3" xfId="20414"/>
    <cellStyle name="Nota 2 27 2 3 2" xfId="20415"/>
    <cellStyle name="Nota 2 27 2 4" xfId="20416"/>
    <cellStyle name="Nota 2 27 2 4 2" xfId="20417"/>
    <cellStyle name="Nota 2 27 2 5" xfId="20418"/>
    <cellStyle name="Nota 2 27 2 5 2" xfId="20419"/>
    <cellStyle name="Nota 2 27 2 6" xfId="20420"/>
    <cellStyle name="Nota 2 27 2 7" xfId="20421"/>
    <cellStyle name="Nota 2 27 2 8" xfId="20422"/>
    <cellStyle name="Nota 2 27 2 9" xfId="20423"/>
    <cellStyle name="Nota 2 27 3" xfId="20424"/>
    <cellStyle name="Nota 2 27 3 10" xfId="20425"/>
    <cellStyle name="Nota 2 27 3 2" xfId="20426"/>
    <cellStyle name="Nota 2 27 3 2 2" xfId="20427"/>
    <cellStyle name="Nota 2 27 3 3" xfId="20428"/>
    <cellStyle name="Nota 2 27 3 4" xfId="20429"/>
    <cellStyle name="Nota 2 27 3 5" xfId="20430"/>
    <cellStyle name="Nota 2 27 3 6" xfId="20431"/>
    <cellStyle name="Nota 2 27 3 7" xfId="20432"/>
    <cellStyle name="Nota 2 27 3 8" xfId="20433"/>
    <cellStyle name="Nota 2 27 3 9" xfId="20434"/>
    <cellStyle name="Nota 2 27 4" xfId="20435"/>
    <cellStyle name="Nota 2 27 4 2" xfId="20436"/>
    <cellStyle name="Nota 2 27 5" xfId="20437"/>
    <cellStyle name="Nota 2 27 5 2" xfId="20438"/>
    <cellStyle name="Nota 2 27 6" xfId="20439"/>
    <cellStyle name="Nota 2 27 6 2" xfId="20440"/>
    <cellStyle name="Nota 2 27 7" xfId="20441"/>
    <cellStyle name="Nota 2 27 7 2" xfId="20442"/>
    <cellStyle name="Nota 2 27 8" xfId="20443"/>
    <cellStyle name="Nota 2 27 8 2" xfId="20444"/>
    <cellStyle name="Nota 2 27 9" xfId="20445"/>
    <cellStyle name="Nota 2 27 9 2" xfId="20446"/>
    <cellStyle name="Nota 2 28" xfId="20447"/>
    <cellStyle name="Nota 2 28 10" xfId="20448"/>
    <cellStyle name="Nota 2 28 10 2" xfId="20449"/>
    <cellStyle name="Nota 2 28 11" xfId="20450"/>
    <cellStyle name="Nota 2 28 11 2" xfId="20451"/>
    <cellStyle name="Nota 2 28 12" xfId="20452"/>
    <cellStyle name="Nota 2 28 13" xfId="20453"/>
    <cellStyle name="Nota 2 28 2" xfId="20454"/>
    <cellStyle name="Nota 2 28 2 10" xfId="20455"/>
    <cellStyle name="Nota 2 28 2 2" xfId="20456"/>
    <cellStyle name="Nota 2 28 2 2 2" xfId="20457"/>
    <cellStyle name="Nota 2 28 2 3" xfId="20458"/>
    <cellStyle name="Nota 2 28 2 3 2" xfId="20459"/>
    <cellStyle name="Nota 2 28 2 4" xfId="20460"/>
    <cellStyle name="Nota 2 28 2 4 2" xfId="20461"/>
    <cellStyle name="Nota 2 28 2 5" xfId="20462"/>
    <cellStyle name="Nota 2 28 2 5 2" xfId="20463"/>
    <cellStyle name="Nota 2 28 2 6" xfId="20464"/>
    <cellStyle name="Nota 2 28 2 7" xfId="20465"/>
    <cellStyle name="Nota 2 28 2 8" xfId="20466"/>
    <cellStyle name="Nota 2 28 2 9" xfId="20467"/>
    <cellStyle name="Nota 2 28 3" xfId="20468"/>
    <cellStyle name="Nota 2 28 3 10" xfId="20469"/>
    <cellStyle name="Nota 2 28 3 2" xfId="20470"/>
    <cellStyle name="Nota 2 28 3 2 2" xfId="20471"/>
    <cellStyle name="Nota 2 28 3 3" xfId="20472"/>
    <cellStyle name="Nota 2 28 3 4" xfId="20473"/>
    <cellStyle name="Nota 2 28 3 5" xfId="20474"/>
    <cellStyle name="Nota 2 28 3 6" xfId="20475"/>
    <cellStyle name="Nota 2 28 3 7" xfId="20476"/>
    <cellStyle name="Nota 2 28 3 8" xfId="20477"/>
    <cellStyle name="Nota 2 28 3 9" xfId="20478"/>
    <cellStyle name="Nota 2 28 4" xfId="20479"/>
    <cellStyle name="Nota 2 28 4 2" xfId="20480"/>
    <cellStyle name="Nota 2 28 5" xfId="20481"/>
    <cellStyle name="Nota 2 28 5 2" xfId="20482"/>
    <cellStyle name="Nota 2 28 6" xfId="20483"/>
    <cellStyle name="Nota 2 28 6 2" xfId="20484"/>
    <cellStyle name="Nota 2 28 7" xfId="20485"/>
    <cellStyle name="Nota 2 28 7 2" xfId="20486"/>
    <cellStyle name="Nota 2 28 8" xfId="20487"/>
    <cellStyle name="Nota 2 28 8 2" xfId="20488"/>
    <cellStyle name="Nota 2 28 9" xfId="20489"/>
    <cellStyle name="Nota 2 28 9 2" xfId="20490"/>
    <cellStyle name="Nota 2 29" xfId="20491"/>
    <cellStyle name="Nota 2 29 10" xfId="20492"/>
    <cellStyle name="Nota 2 29 10 2" xfId="20493"/>
    <cellStyle name="Nota 2 29 11" xfId="20494"/>
    <cellStyle name="Nota 2 29 11 2" xfId="20495"/>
    <cellStyle name="Nota 2 29 12" xfId="20496"/>
    <cellStyle name="Nota 2 29 13" xfId="20497"/>
    <cellStyle name="Nota 2 29 2" xfId="20498"/>
    <cellStyle name="Nota 2 29 2 10" xfId="20499"/>
    <cellStyle name="Nota 2 29 2 2" xfId="20500"/>
    <cellStyle name="Nota 2 29 2 2 2" xfId="20501"/>
    <cellStyle name="Nota 2 29 2 3" xfId="20502"/>
    <cellStyle name="Nota 2 29 2 3 2" xfId="20503"/>
    <cellStyle name="Nota 2 29 2 4" xfId="20504"/>
    <cellStyle name="Nota 2 29 2 4 2" xfId="20505"/>
    <cellStyle name="Nota 2 29 2 5" xfId="20506"/>
    <cellStyle name="Nota 2 29 2 5 2" xfId="20507"/>
    <cellStyle name="Nota 2 29 2 6" xfId="20508"/>
    <cellStyle name="Nota 2 29 2 7" xfId="20509"/>
    <cellStyle name="Nota 2 29 2 8" xfId="20510"/>
    <cellStyle name="Nota 2 29 2 9" xfId="20511"/>
    <cellStyle name="Nota 2 29 3" xfId="20512"/>
    <cellStyle name="Nota 2 29 3 10" xfId="20513"/>
    <cellStyle name="Nota 2 29 3 2" xfId="20514"/>
    <cellStyle name="Nota 2 29 3 2 2" xfId="20515"/>
    <cellStyle name="Nota 2 29 3 3" xfId="20516"/>
    <cellStyle name="Nota 2 29 3 4" xfId="20517"/>
    <cellStyle name="Nota 2 29 3 5" xfId="20518"/>
    <cellStyle name="Nota 2 29 3 6" xfId="20519"/>
    <cellStyle name="Nota 2 29 3 7" xfId="20520"/>
    <cellStyle name="Nota 2 29 3 8" xfId="20521"/>
    <cellStyle name="Nota 2 29 3 9" xfId="20522"/>
    <cellStyle name="Nota 2 29 4" xfId="20523"/>
    <cellStyle name="Nota 2 29 4 2" xfId="20524"/>
    <cellStyle name="Nota 2 29 5" xfId="20525"/>
    <cellStyle name="Nota 2 29 5 2" xfId="20526"/>
    <cellStyle name="Nota 2 29 6" xfId="20527"/>
    <cellStyle name="Nota 2 29 6 2" xfId="20528"/>
    <cellStyle name="Nota 2 29 7" xfId="20529"/>
    <cellStyle name="Nota 2 29 7 2" xfId="20530"/>
    <cellStyle name="Nota 2 29 8" xfId="20531"/>
    <cellStyle name="Nota 2 29 8 2" xfId="20532"/>
    <cellStyle name="Nota 2 29 9" xfId="20533"/>
    <cellStyle name="Nota 2 29 9 2" xfId="20534"/>
    <cellStyle name="Nota 2 3" xfId="20535"/>
    <cellStyle name="Nota 2 3 10" xfId="20536"/>
    <cellStyle name="Nota 2 3 10 2" xfId="20537"/>
    <cellStyle name="Nota 2 3 11" xfId="20538"/>
    <cellStyle name="Nota 2 3 11 2" xfId="20539"/>
    <cellStyle name="Nota 2 3 12" xfId="20540"/>
    <cellStyle name="Nota 2 3 13" xfId="20541"/>
    <cellStyle name="Nota 2 3 2" xfId="20542"/>
    <cellStyle name="Nota 2 3 2 10" xfId="20543"/>
    <cellStyle name="Nota 2 3 2 11" xfId="20544"/>
    <cellStyle name="Nota 2 3 2 2" xfId="20545"/>
    <cellStyle name="Nota 2 3 2 2 2" xfId="20546"/>
    <cellStyle name="Nota 2 3 2 3" xfId="20547"/>
    <cellStyle name="Nota 2 3 2 3 2" xfId="20548"/>
    <cellStyle name="Nota 2 3 2 4" xfId="20549"/>
    <cellStyle name="Nota 2 3 2 4 2" xfId="20550"/>
    <cellStyle name="Nota 2 3 2 5" xfId="20551"/>
    <cellStyle name="Nota 2 3 2 5 2" xfId="20552"/>
    <cellStyle name="Nota 2 3 2 6" xfId="20553"/>
    <cellStyle name="Nota 2 3 2 7" xfId="20554"/>
    <cellStyle name="Nota 2 3 2 8" xfId="20555"/>
    <cellStyle name="Nota 2 3 2 9" xfId="20556"/>
    <cellStyle name="Nota 2 3 3" xfId="20557"/>
    <cellStyle name="Nota 2 3 3 10" xfId="20558"/>
    <cellStyle name="Nota 2 3 3 2" xfId="20559"/>
    <cellStyle name="Nota 2 3 3 2 2" xfId="20560"/>
    <cellStyle name="Nota 2 3 3 3" xfId="20561"/>
    <cellStyle name="Nota 2 3 3 4" xfId="20562"/>
    <cellStyle name="Nota 2 3 3 5" xfId="20563"/>
    <cellStyle name="Nota 2 3 3 6" xfId="20564"/>
    <cellStyle name="Nota 2 3 3 7" xfId="20565"/>
    <cellStyle name="Nota 2 3 3 8" xfId="20566"/>
    <cellStyle name="Nota 2 3 3 9" xfId="20567"/>
    <cellStyle name="Nota 2 3 4" xfId="20568"/>
    <cellStyle name="Nota 2 3 4 2" xfId="20569"/>
    <cellStyle name="Nota 2 3 5" xfId="20570"/>
    <cellStyle name="Nota 2 3 5 2" xfId="20571"/>
    <cellStyle name="Nota 2 3 6" xfId="20572"/>
    <cellStyle name="Nota 2 3 6 2" xfId="20573"/>
    <cellStyle name="Nota 2 3 7" xfId="20574"/>
    <cellStyle name="Nota 2 3 7 2" xfId="20575"/>
    <cellStyle name="Nota 2 3 8" xfId="20576"/>
    <cellStyle name="Nota 2 3 8 2" xfId="20577"/>
    <cellStyle name="Nota 2 3 9" xfId="20578"/>
    <cellStyle name="Nota 2 3 9 2" xfId="20579"/>
    <cellStyle name="Nota 2 30" xfId="20580"/>
    <cellStyle name="Nota 2 30 10" xfId="20581"/>
    <cellStyle name="Nota 2 30 10 2" xfId="20582"/>
    <cellStyle name="Nota 2 30 11" xfId="20583"/>
    <cellStyle name="Nota 2 30 11 2" xfId="20584"/>
    <cellStyle name="Nota 2 30 12" xfId="20585"/>
    <cellStyle name="Nota 2 30 13" xfId="20586"/>
    <cellStyle name="Nota 2 30 2" xfId="20587"/>
    <cellStyle name="Nota 2 30 2 10" xfId="20588"/>
    <cellStyle name="Nota 2 30 2 2" xfId="20589"/>
    <cellStyle name="Nota 2 30 2 2 2" xfId="20590"/>
    <cellStyle name="Nota 2 30 2 3" xfId="20591"/>
    <cellStyle name="Nota 2 30 2 3 2" xfId="20592"/>
    <cellStyle name="Nota 2 30 2 4" xfId="20593"/>
    <cellStyle name="Nota 2 30 2 4 2" xfId="20594"/>
    <cellStyle name="Nota 2 30 2 5" xfId="20595"/>
    <cellStyle name="Nota 2 30 2 5 2" xfId="20596"/>
    <cellStyle name="Nota 2 30 2 6" xfId="20597"/>
    <cellStyle name="Nota 2 30 2 7" xfId="20598"/>
    <cellStyle name="Nota 2 30 2 8" xfId="20599"/>
    <cellStyle name="Nota 2 30 2 9" xfId="20600"/>
    <cellStyle name="Nota 2 30 3" xfId="20601"/>
    <cellStyle name="Nota 2 30 3 10" xfId="20602"/>
    <cellStyle name="Nota 2 30 3 2" xfId="20603"/>
    <cellStyle name="Nota 2 30 3 2 2" xfId="20604"/>
    <cellStyle name="Nota 2 30 3 3" xfId="20605"/>
    <cellStyle name="Nota 2 30 3 4" xfId="20606"/>
    <cellStyle name="Nota 2 30 3 5" xfId="20607"/>
    <cellStyle name="Nota 2 30 3 6" xfId="20608"/>
    <cellStyle name="Nota 2 30 3 7" xfId="20609"/>
    <cellStyle name="Nota 2 30 3 8" xfId="20610"/>
    <cellStyle name="Nota 2 30 3 9" xfId="20611"/>
    <cellStyle name="Nota 2 30 4" xfId="20612"/>
    <cellStyle name="Nota 2 30 4 2" xfId="20613"/>
    <cellStyle name="Nota 2 30 5" xfId="20614"/>
    <cellStyle name="Nota 2 30 5 2" xfId="20615"/>
    <cellStyle name="Nota 2 30 6" xfId="20616"/>
    <cellStyle name="Nota 2 30 6 2" xfId="20617"/>
    <cellStyle name="Nota 2 30 7" xfId="20618"/>
    <cellStyle name="Nota 2 30 7 2" xfId="20619"/>
    <cellStyle name="Nota 2 30 8" xfId="20620"/>
    <cellStyle name="Nota 2 30 8 2" xfId="20621"/>
    <cellStyle name="Nota 2 30 9" xfId="20622"/>
    <cellStyle name="Nota 2 30 9 2" xfId="20623"/>
    <cellStyle name="Nota 2 31" xfId="20624"/>
    <cellStyle name="Nota 2 31 10" xfId="20625"/>
    <cellStyle name="Nota 2 31 10 2" xfId="20626"/>
    <cellStyle name="Nota 2 31 11" xfId="20627"/>
    <cellStyle name="Nota 2 31 11 2" xfId="20628"/>
    <cellStyle name="Nota 2 31 12" xfId="20629"/>
    <cellStyle name="Nota 2 31 13" xfId="20630"/>
    <cellStyle name="Nota 2 31 2" xfId="20631"/>
    <cellStyle name="Nota 2 31 2 10" xfId="20632"/>
    <cellStyle name="Nota 2 31 2 2" xfId="20633"/>
    <cellStyle name="Nota 2 31 2 2 2" xfId="20634"/>
    <cellStyle name="Nota 2 31 2 3" xfId="20635"/>
    <cellStyle name="Nota 2 31 2 3 2" xfId="20636"/>
    <cellStyle name="Nota 2 31 2 4" xfId="20637"/>
    <cellStyle name="Nota 2 31 2 4 2" xfId="20638"/>
    <cellStyle name="Nota 2 31 2 5" xfId="20639"/>
    <cellStyle name="Nota 2 31 2 5 2" xfId="20640"/>
    <cellStyle name="Nota 2 31 2 6" xfId="20641"/>
    <cellStyle name="Nota 2 31 2 7" xfId="20642"/>
    <cellStyle name="Nota 2 31 2 8" xfId="20643"/>
    <cellStyle name="Nota 2 31 2 9" xfId="20644"/>
    <cellStyle name="Nota 2 31 3" xfId="20645"/>
    <cellStyle name="Nota 2 31 3 10" xfId="20646"/>
    <cellStyle name="Nota 2 31 3 2" xfId="20647"/>
    <cellStyle name="Nota 2 31 3 2 2" xfId="20648"/>
    <cellStyle name="Nota 2 31 3 3" xfId="20649"/>
    <cellStyle name="Nota 2 31 3 4" xfId="20650"/>
    <cellStyle name="Nota 2 31 3 5" xfId="20651"/>
    <cellStyle name="Nota 2 31 3 6" xfId="20652"/>
    <cellStyle name="Nota 2 31 3 7" xfId="20653"/>
    <cellStyle name="Nota 2 31 3 8" xfId="20654"/>
    <cellStyle name="Nota 2 31 3 9" xfId="20655"/>
    <cellStyle name="Nota 2 31 4" xfId="20656"/>
    <cellStyle name="Nota 2 31 4 2" xfId="20657"/>
    <cellStyle name="Nota 2 31 5" xfId="20658"/>
    <cellStyle name="Nota 2 31 5 2" xfId="20659"/>
    <cellStyle name="Nota 2 31 6" xfId="20660"/>
    <cellStyle name="Nota 2 31 6 2" xfId="20661"/>
    <cellStyle name="Nota 2 31 7" xfId="20662"/>
    <cellStyle name="Nota 2 31 7 2" xfId="20663"/>
    <cellStyle name="Nota 2 31 8" xfId="20664"/>
    <cellStyle name="Nota 2 31 8 2" xfId="20665"/>
    <cellStyle name="Nota 2 31 9" xfId="20666"/>
    <cellStyle name="Nota 2 31 9 2" xfId="20667"/>
    <cellStyle name="Nota 2 32" xfId="20668"/>
    <cellStyle name="Nota 2 32 10" xfId="20669"/>
    <cellStyle name="Nota 2 32 10 2" xfId="20670"/>
    <cellStyle name="Nota 2 32 11" xfId="20671"/>
    <cellStyle name="Nota 2 32 11 2" xfId="20672"/>
    <cellStyle name="Nota 2 32 12" xfId="20673"/>
    <cellStyle name="Nota 2 32 13" xfId="20674"/>
    <cellStyle name="Nota 2 32 2" xfId="20675"/>
    <cellStyle name="Nota 2 32 2 10" xfId="20676"/>
    <cellStyle name="Nota 2 32 2 2" xfId="20677"/>
    <cellStyle name="Nota 2 32 2 2 2" xfId="20678"/>
    <cellStyle name="Nota 2 32 2 3" xfId="20679"/>
    <cellStyle name="Nota 2 32 2 3 2" xfId="20680"/>
    <cellStyle name="Nota 2 32 2 4" xfId="20681"/>
    <cellStyle name="Nota 2 32 2 4 2" xfId="20682"/>
    <cellStyle name="Nota 2 32 2 5" xfId="20683"/>
    <cellStyle name="Nota 2 32 2 5 2" xfId="20684"/>
    <cellStyle name="Nota 2 32 2 6" xfId="20685"/>
    <cellStyle name="Nota 2 32 2 7" xfId="20686"/>
    <cellStyle name="Nota 2 32 2 8" xfId="20687"/>
    <cellStyle name="Nota 2 32 2 9" xfId="20688"/>
    <cellStyle name="Nota 2 32 3" xfId="20689"/>
    <cellStyle name="Nota 2 32 3 10" xfId="20690"/>
    <cellStyle name="Nota 2 32 3 2" xfId="20691"/>
    <cellStyle name="Nota 2 32 3 2 2" xfId="20692"/>
    <cellStyle name="Nota 2 32 3 3" xfId="20693"/>
    <cellStyle name="Nota 2 32 3 4" xfId="20694"/>
    <cellStyle name="Nota 2 32 3 5" xfId="20695"/>
    <cellStyle name="Nota 2 32 3 6" xfId="20696"/>
    <cellStyle name="Nota 2 32 3 7" xfId="20697"/>
    <cellStyle name="Nota 2 32 3 8" xfId="20698"/>
    <cellStyle name="Nota 2 32 3 9" xfId="20699"/>
    <cellStyle name="Nota 2 32 4" xfId="20700"/>
    <cellStyle name="Nota 2 32 4 2" xfId="20701"/>
    <cellStyle name="Nota 2 32 5" xfId="20702"/>
    <cellStyle name="Nota 2 32 5 2" xfId="20703"/>
    <cellStyle name="Nota 2 32 6" xfId="20704"/>
    <cellStyle name="Nota 2 32 6 2" xfId="20705"/>
    <cellStyle name="Nota 2 32 7" xfId="20706"/>
    <cellStyle name="Nota 2 32 7 2" xfId="20707"/>
    <cellStyle name="Nota 2 32 8" xfId="20708"/>
    <cellStyle name="Nota 2 32 8 2" xfId="20709"/>
    <cellStyle name="Nota 2 32 9" xfId="20710"/>
    <cellStyle name="Nota 2 32 9 2" xfId="20711"/>
    <cellStyle name="Nota 2 33" xfId="20712"/>
    <cellStyle name="Nota 2 33 10" xfId="20713"/>
    <cellStyle name="Nota 2 33 11" xfId="20714"/>
    <cellStyle name="Nota 2 33 2" xfId="20715"/>
    <cellStyle name="Nota 2 33 2 2" xfId="20716"/>
    <cellStyle name="Nota 2 33 3" xfId="20717"/>
    <cellStyle name="Nota 2 33 3 2" xfId="20718"/>
    <cellStyle name="Nota 2 33 4" xfId="20719"/>
    <cellStyle name="Nota 2 33 4 2" xfId="20720"/>
    <cellStyle name="Nota 2 33 5" xfId="20721"/>
    <cellStyle name="Nota 2 33 5 2" xfId="20722"/>
    <cellStyle name="Nota 2 33 6" xfId="20723"/>
    <cellStyle name="Nota 2 33 7" xfId="20724"/>
    <cellStyle name="Nota 2 33 8" xfId="20725"/>
    <cellStyle name="Nota 2 33 9" xfId="20726"/>
    <cellStyle name="Nota 2 34" xfId="20727"/>
    <cellStyle name="Nota 2 34 10" xfId="20728"/>
    <cellStyle name="Nota 2 34 2" xfId="20729"/>
    <cellStyle name="Nota 2 34 2 2" xfId="20730"/>
    <cellStyle name="Nota 2 34 3" xfId="20731"/>
    <cellStyle name="Nota 2 34 4" xfId="20732"/>
    <cellStyle name="Nota 2 34 5" xfId="20733"/>
    <cellStyle name="Nota 2 34 6" xfId="20734"/>
    <cellStyle name="Nota 2 34 7" xfId="20735"/>
    <cellStyle name="Nota 2 34 8" xfId="20736"/>
    <cellStyle name="Nota 2 34 9" xfId="20737"/>
    <cellStyle name="Nota 2 35" xfId="20738"/>
    <cellStyle name="Nota 2 35 2" xfId="20739"/>
    <cellStyle name="Nota 2 36" xfId="20740"/>
    <cellStyle name="Nota 2 36 2" xfId="20741"/>
    <cellStyle name="Nota 2 37" xfId="20742"/>
    <cellStyle name="Nota 2 37 2" xfId="20743"/>
    <cellStyle name="Nota 2 38" xfId="20744"/>
    <cellStyle name="Nota 2 38 2" xfId="20745"/>
    <cellStyle name="Nota 2 39" xfId="20746"/>
    <cellStyle name="Nota 2 39 2" xfId="20747"/>
    <cellStyle name="Nota 2 4" xfId="20748"/>
    <cellStyle name="Nota 2 4 10" xfId="20749"/>
    <cellStyle name="Nota 2 4 10 2" xfId="20750"/>
    <cellStyle name="Nota 2 4 11" xfId="20751"/>
    <cellStyle name="Nota 2 4 11 2" xfId="20752"/>
    <cellStyle name="Nota 2 4 12" xfId="20753"/>
    <cellStyle name="Nota 2 4 13" xfId="20754"/>
    <cellStyle name="Nota 2 4 2" xfId="20755"/>
    <cellStyle name="Nota 2 4 2 10" xfId="20756"/>
    <cellStyle name="Nota 2 4 2 11" xfId="20757"/>
    <cellStyle name="Nota 2 4 2 2" xfId="20758"/>
    <cellStyle name="Nota 2 4 2 2 2" xfId="20759"/>
    <cellStyle name="Nota 2 4 2 3" xfId="20760"/>
    <cellStyle name="Nota 2 4 2 3 2" xfId="20761"/>
    <cellStyle name="Nota 2 4 2 4" xfId="20762"/>
    <cellStyle name="Nota 2 4 2 4 2" xfId="20763"/>
    <cellStyle name="Nota 2 4 2 5" xfId="20764"/>
    <cellStyle name="Nota 2 4 2 5 2" xfId="20765"/>
    <cellStyle name="Nota 2 4 2 6" xfId="20766"/>
    <cellStyle name="Nota 2 4 2 7" xfId="20767"/>
    <cellStyle name="Nota 2 4 2 8" xfId="20768"/>
    <cellStyle name="Nota 2 4 2 9" xfId="20769"/>
    <cellStyle name="Nota 2 4 3" xfId="20770"/>
    <cellStyle name="Nota 2 4 3 10" xfId="20771"/>
    <cellStyle name="Nota 2 4 3 2" xfId="20772"/>
    <cellStyle name="Nota 2 4 3 2 2" xfId="20773"/>
    <cellStyle name="Nota 2 4 3 3" xfId="20774"/>
    <cellStyle name="Nota 2 4 3 4" xfId="20775"/>
    <cellStyle name="Nota 2 4 3 5" xfId="20776"/>
    <cellStyle name="Nota 2 4 3 6" xfId="20777"/>
    <cellStyle name="Nota 2 4 3 7" xfId="20778"/>
    <cellStyle name="Nota 2 4 3 8" xfId="20779"/>
    <cellStyle name="Nota 2 4 3 9" xfId="20780"/>
    <cellStyle name="Nota 2 4 4" xfId="20781"/>
    <cellStyle name="Nota 2 4 4 2" xfId="20782"/>
    <cellStyle name="Nota 2 4 5" xfId="20783"/>
    <cellStyle name="Nota 2 4 5 2" xfId="20784"/>
    <cellStyle name="Nota 2 4 6" xfId="20785"/>
    <cellStyle name="Nota 2 4 6 2" xfId="20786"/>
    <cellStyle name="Nota 2 4 7" xfId="20787"/>
    <cellStyle name="Nota 2 4 7 2" xfId="20788"/>
    <cellStyle name="Nota 2 4 8" xfId="20789"/>
    <cellStyle name="Nota 2 4 8 2" xfId="20790"/>
    <cellStyle name="Nota 2 4 9" xfId="20791"/>
    <cellStyle name="Nota 2 4 9 2" xfId="20792"/>
    <cellStyle name="Nota 2 40" xfId="20793"/>
    <cellStyle name="Nota 2 40 2" xfId="20794"/>
    <cellStyle name="Nota 2 41" xfId="20795"/>
    <cellStyle name="Nota 2 41 2" xfId="20796"/>
    <cellStyle name="Nota 2 42" xfId="20797"/>
    <cellStyle name="Nota 2 42 2" xfId="20798"/>
    <cellStyle name="Nota 2 43" xfId="20799"/>
    <cellStyle name="Nota 2 44" xfId="20800"/>
    <cellStyle name="Nota 2 5" xfId="20801"/>
    <cellStyle name="Nota 2 5 10" xfId="20802"/>
    <cellStyle name="Nota 2 5 10 2" xfId="20803"/>
    <cellStyle name="Nota 2 5 11" xfId="20804"/>
    <cellStyle name="Nota 2 5 11 2" xfId="20805"/>
    <cellStyle name="Nota 2 5 12" xfId="20806"/>
    <cellStyle name="Nota 2 5 13" xfId="20807"/>
    <cellStyle name="Nota 2 5 2" xfId="20808"/>
    <cellStyle name="Nota 2 5 2 10" xfId="20809"/>
    <cellStyle name="Nota 2 5 2 11" xfId="20810"/>
    <cellStyle name="Nota 2 5 2 2" xfId="20811"/>
    <cellStyle name="Nota 2 5 2 2 2" xfId="20812"/>
    <cellStyle name="Nota 2 5 2 3" xfId="20813"/>
    <cellStyle name="Nota 2 5 2 3 2" xfId="20814"/>
    <cellStyle name="Nota 2 5 2 4" xfId="20815"/>
    <cellStyle name="Nota 2 5 2 4 2" xfId="20816"/>
    <cellStyle name="Nota 2 5 2 5" xfId="20817"/>
    <cellStyle name="Nota 2 5 2 5 2" xfId="20818"/>
    <cellStyle name="Nota 2 5 2 6" xfId="20819"/>
    <cellStyle name="Nota 2 5 2 7" xfId="20820"/>
    <cellStyle name="Nota 2 5 2 8" xfId="20821"/>
    <cellStyle name="Nota 2 5 2 9" xfId="20822"/>
    <cellStyle name="Nota 2 5 3" xfId="20823"/>
    <cellStyle name="Nota 2 5 3 10" xfId="20824"/>
    <cellStyle name="Nota 2 5 3 2" xfId="20825"/>
    <cellStyle name="Nota 2 5 3 2 2" xfId="20826"/>
    <cellStyle name="Nota 2 5 3 3" xfId="20827"/>
    <cellStyle name="Nota 2 5 3 4" xfId="20828"/>
    <cellStyle name="Nota 2 5 3 5" xfId="20829"/>
    <cellStyle name="Nota 2 5 3 6" xfId="20830"/>
    <cellStyle name="Nota 2 5 3 7" xfId="20831"/>
    <cellStyle name="Nota 2 5 3 8" xfId="20832"/>
    <cellStyle name="Nota 2 5 3 9" xfId="20833"/>
    <cellStyle name="Nota 2 5 4" xfId="20834"/>
    <cellStyle name="Nota 2 5 4 2" xfId="20835"/>
    <cellStyle name="Nota 2 5 5" xfId="20836"/>
    <cellStyle name="Nota 2 5 5 2" xfId="20837"/>
    <cellStyle name="Nota 2 5 6" xfId="20838"/>
    <cellStyle name="Nota 2 5 6 2" xfId="20839"/>
    <cellStyle name="Nota 2 5 7" xfId="20840"/>
    <cellStyle name="Nota 2 5 7 2" xfId="20841"/>
    <cellStyle name="Nota 2 5 8" xfId="20842"/>
    <cellStyle name="Nota 2 5 8 2" xfId="20843"/>
    <cellStyle name="Nota 2 5 9" xfId="20844"/>
    <cellStyle name="Nota 2 5 9 2" xfId="20845"/>
    <cellStyle name="Nota 2 6" xfId="20846"/>
    <cellStyle name="Nota 2 6 10" xfId="20847"/>
    <cellStyle name="Nota 2 6 10 2" xfId="20848"/>
    <cellStyle name="Nota 2 6 11" xfId="20849"/>
    <cellStyle name="Nota 2 6 11 2" xfId="20850"/>
    <cellStyle name="Nota 2 6 12" xfId="20851"/>
    <cellStyle name="Nota 2 6 13" xfId="20852"/>
    <cellStyle name="Nota 2 6 2" xfId="20853"/>
    <cellStyle name="Nota 2 6 2 10" xfId="20854"/>
    <cellStyle name="Nota 2 6 2 11" xfId="20855"/>
    <cellStyle name="Nota 2 6 2 2" xfId="20856"/>
    <cellStyle name="Nota 2 6 2 2 2" xfId="20857"/>
    <cellStyle name="Nota 2 6 2 3" xfId="20858"/>
    <cellStyle name="Nota 2 6 2 3 2" xfId="20859"/>
    <cellStyle name="Nota 2 6 2 4" xfId="20860"/>
    <cellStyle name="Nota 2 6 2 4 2" xfId="20861"/>
    <cellStyle name="Nota 2 6 2 5" xfId="20862"/>
    <cellStyle name="Nota 2 6 2 5 2" xfId="20863"/>
    <cellStyle name="Nota 2 6 2 6" xfId="20864"/>
    <cellStyle name="Nota 2 6 2 7" xfId="20865"/>
    <cellStyle name="Nota 2 6 2 8" xfId="20866"/>
    <cellStyle name="Nota 2 6 2 9" xfId="20867"/>
    <cellStyle name="Nota 2 6 3" xfId="20868"/>
    <cellStyle name="Nota 2 6 3 10" xfId="20869"/>
    <cellStyle name="Nota 2 6 3 2" xfId="20870"/>
    <cellStyle name="Nota 2 6 3 2 2" xfId="20871"/>
    <cellStyle name="Nota 2 6 3 3" xfId="20872"/>
    <cellStyle name="Nota 2 6 3 4" xfId="20873"/>
    <cellStyle name="Nota 2 6 3 5" xfId="20874"/>
    <cellStyle name="Nota 2 6 3 6" xfId="20875"/>
    <cellStyle name="Nota 2 6 3 7" xfId="20876"/>
    <cellStyle name="Nota 2 6 3 8" xfId="20877"/>
    <cellStyle name="Nota 2 6 3 9" xfId="20878"/>
    <cellStyle name="Nota 2 6 4" xfId="20879"/>
    <cellStyle name="Nota 2 6 4 2" xfId="20880"/>
    <cellStyle name="Nota 2 6 5" xfId="20881"/>
    <cellStyle name="Nota 2 6 5 2" xfId="20882"/>
    <cellStyle name="Nota 2 6 6" xfId="20883"/>
    <cellStyle name="Nota 2 6 6 2" xfId="20884"/>
    <cellStyle name="Nota 2 6 7" xfId="20885"/>
    <cellStyle name="Nota 2 6 7 2" xfId="20886"/>
    <cellStyle name="Nota 2 6 8" xfId="20887"/>
    <cellStyle name="Nota 2 6 8 2" xfId="20888"/>
    <cellStyle name="Nota 2 6 9" xfId="20889"/>
    <cellStyle name="Nota 2 6 9 2" xfId="20890"/>
    <cellStyle name="Nota 2 7" xfId="20891"/>
    <cellStyle name="Nota 2 7 10" xfId="20892"/>
    <cellStyle name="Nota 2 7 10 2" xfId="20893"/>
    <cellStyle name="Nota 2 7 11" xfId="20894"/>
    <cellStyle name="Nota 2 7 11 2" xfId="20895"/>
    <cellStyle name="Nota 2 7 12" xfId="20896"/>
    <cellStyle name="Nota 2 7 13" xfId="20897"/>
    <cellStyle name="Nota 2 7 2" xfId="20898"/>
    <cellStyle name="Nota 2 7 2 10" xfId="20899"/>
    <cellStyle name="Nota 2 7 2 11" xfId="20900"/>
    <cellStyle name="Nota 2 7 2 2" xfId="20901"/>
    <cellStyle name="Nota 2 7 2 2 2" xfId="20902"/>
    <cellStyle name="Nota 2 7 2 3" xfId="20903"/>
    <cellStyle name="Nota 2 7 2 3 2" xfId="20904"/>
    <cellStyle name="Nota 2 7 2 4" xfId="20905"/>
    <cellStyle name="Nota 2 7 2 4 2" xfId="20906"/>
    <cellStyle name="Nota 2 7 2 5" xfId="20907"/>
    <cellStyle name="Nota 2 7 2 5 2" xfId="20908"/>
    <cellStyle name="Nota 2 7 2 6" xfId="20909"/>
    <cellStyle name="Nota 2 7 2 7" xfId="20910"/>
    <cellStyle name="Nota 2 7 2 8" xfId="20911"/>
    <cellStyle name="Nota 2 7 2 9" xfId="20912"/>
    <cellStyle name="Nota 2 7 3" xfId="20913"/>
    <cellStyle name="Nota 2 7 3 10" xfId="20914"/>
    <cellStyle name="Nota 2 7 3 2" xfId="20915"/>
    <cellStyle name="Nota 2 7 3 2 2" xfId="20916"/>
    <cellStyle name="Nota 2 7 3 3" xfId="20917"/>
    <cellStyle name="Nota 2 7 3 4" xfId="20918"/>
    <cellStyle name="Nota 2 7 3 5" xfId="20919"/>
    <cellStyle name="Nota 2 7 3 6" xfId="20920"/>
    <cellStyle name="Nota 2 7 3 7" xfId="20921"/>
    <cellStyle name="Nota 2 7 3 8" xfId="20922"/>
    <cellStyle name="Nota 2 7 3 9" xfId="20923"/>
    <cellStyle name="Nota 2 7 4" xfId="20924"/>
    <cellStyle name="Nota 2 7 4 2" xfId="20925"/>
    <cellStyle name="Nota 2 7 5" xfId="20926"/>
    <cellStyle name="Nota 2 7 5 2" xfId="20927"/>
    <cellStyle name="Nota 2 7 6" xfId="20928"/>
    <cellStyle name="Nota 2 7 6 2" xfId="20929"/>
    <cellStyle name="Nota 2 7 7" xfId="20930"/>
    <cellStyle name="Nota 2 7 7 2" xfId="20931"/>
    <cellStyle name="Nota 2 7 8" xfId="20932"/>
    <cellStyle name="Nota 2 7 8 2" xfId="20933"/>
    <cellStyle name="Nota 2 7 9" xfId="20934"/>
    <cellStyle name="Nota 2 7 9 2" xfId="20935"/>
    <cellStyle name="Nota 2 8" xfId="20936"/>
    <cellStyle name="Nota 2 8 10" xfId="20937"/>
    <cellStyle name="Nota 2 8 10 2" xfId="20938"/>
    <cellStyle name="Nota 2 8 11" xfId="20939"/>
    <cellStyle name="Nota 2 8 11 2" xfId="20940"/>
    <cellStyle name="Nota 2 8 12" xfId="20941"/>
    <cellStyle name="Nota 2 8 13" xfId="20942"/>
    <cellStyle name="Nota 2 8 2" xfId="20943"/>
    <cellStyle name="Nota 2 8 2 10" xfId="20944"/>
    <cellStyle name="Nota 2 8 2 11" xfId="20945"/>
    <cellStyle name="Nota 2 8 2 2" xfId="20946"/>
    <cellStyle name="Nota 2 8 2 2 2" xfId="20947"/>
    <cellStyle name="Nota 2 8 2 3" xfId="20948"/>
    <cellStyle name="Nota 2 8 2 3 2" xfId="20949"/>
    <cellStyle name="Nota 2 8 2 4" xfId="20950"/>
    <cellStyle name="Nota 2 8 2 4 2" xfId="20951"/>
    <cellStyle name="Nota 2 8 2 5" xfId="20952"/>
    <cellStyle name="Nota 2 8 2 5 2" xfId="20953"/>
    <cellStyle name="Nota 2 8 2 6" xfId="20954"/>
    <cellStyle name="Nota 2 8 2 7" xfId="20955"/>
    <cellStyle name="Nota 2 8 2 8" xfId="20956"/>
    <cellStyle name="Nota 2 8 2 9" xfId="20957"/>
    <cellStyle name="Nota 2 8 3" xfId="20958"/>
    <cellStyle name="Nota 2 8 3 10" xfId="20959"/>
    <cellStyle name="Nota 2 8 3 2" xfId="20960"/>
    <cellStyle name="Nota 2 8 3 2 2" xfId="20961"/>
    <cellStyle name="Nota 2 8 3 3" xfId="20962"/>
    <cellStyle name="Nota 2 8 3 4" xfId="20963"/>
    <cellStyle name="Nota 2 8 3 5" xfId="20964"/>
    <cellStyle name="Nota 2 8 3 6" xfId="20965"/>
    <cellStyle name="Nota 2 8 3 7" xfId="20966"/>
    <cellStyle name="Nota 2 8 3 8" xfId="20967"/>
    <cellStyle name="Nota 2 8 3 9" xfId="20968"/>
    <cellStyle name="Nota 2 8 4" xfId="20969"/>
    <cellStyle name="Nota 2 8 4 2" xfId="20970"/>
    <cellStyle name="Nota 2 8 5" xfId="20971"/>
    <cellStyle name="Nota 2 8 5 2" xfId="20972"/>
    <cellStyle name="Nota 2 8 6" xfId="20973"/>
    <cellStyle name="Nota 2 8 6 2" xfId="20974"/>
    <cellStyle name="Nota 2 8 7" xfId="20975"/>
    <cellStyle name="Nota 2 8 7 2" xfId="20976"/>
    <cellStyle name="Nota 2 8 8" xfId="20977"/>
    <cellStyle name="Nota 2 8 8 2" xfId="20978"/>
    <cellStyle name="Nota 2 8 9" xfId="20979"/>
    <cellStyle name="Nota 2 8 9 2" xfId="20980"/>
    <cellStyle name="Nota 2 9" xfId="20981"/>
    <cellStyle name="Nota 2 9 10" xfId="20982"/>
    <cellStyle name="Nota 2 9 10 2" xfId="20983"/>
    <cellStyle name="Nota 2 9 11" xfId="20984"/>
    <cellStyle name="Nota 2 9 11 2" xfId="20985"/>
    <cellStyle name="Nota 2 9 12" xfId="20986"/>
    <cellStyle name="Nota 2 9 13" xfId="20987"/>
    <cellStyle name="Nota 2 9 2" xfId="20988"/>
    <cellStyle name="Nota 2 9 2 10" xfId="20989"/>
    <cellStyle name="Nota 2 9 2 11" xfId="20990"/>
    <cellStyle name="Nota 2 9 2 2" xfId="20991"/>
    <cellStyle name="Nota 2 9 2 2 2" xfId="20992"/>
    <cellStyle name="Nota 2 9 2 3" xfId="20993"/>
    <cellStyle name="Nota 2 9 2 3 2" xfId="20994"/>
    <cellStyle name="Nota 2 9 2 4" xfId="20995"/>
    <cellStyle name="Nota 2 9 2 4 2" xfId="20996"/>
    <cellStyle name="Nota 2 9 2 5" xfId="20997"/>
    <cellStyle name="Nota 2 9 2 5 2" xfId="20998"/>
    <cellStyle name="Nota 2 9 2 6" xfId="20999"/>
    <cellStyle name="Nota 2 9 2 7" xfId="21000"/>
    <cellStyle name="Nota 2 9 2 8" xfId="21001"/>
    <cellStyle name="Nota 2 9 2 9" xfId="21002"/>
    <cellStyle name="Nota 2 9 3" xfId="21003"/>
    <cellStyle name="Nota 2 9 3 10" xfId="21004"/>
    <cellStyle name="Nota 2 9 3 2" xfId="21005"/>
    <cellStyle name="Nota 2 9 3 2 2" xfId="21006"/>
    <cellStyle name="Nota 2 9 3 3" xfId="21007"/>
    <cellStyle name="Nota 2 9 3 4" xfId="21008"/>
    <cellStyle name="Nota 2 9 3 5" xfId="21009"/>
    <cellStyle name="Nota 2 9 3 6" xfId="21010"/>
    <cellStyle name="Nota 2 9 3 7" xfId="21011"/>
    <cellStyle name="Nota 2 9 3 8" xfId="21012"/>
    <cellStyle name="Nota 2 9 3 9" xfId="21013"/>
    <cellStyle name="Nota 2 9 4" xfId="21014"/>
    <cellStyle name="Nota 2 9 4 2" xfId="21015"/>
    <cellStyle name="Nota 2 9 5" xfId="21016"/>
    <cellStyle name="Nota 2 9 5 2" xfId="21017"/>
    <cellStyle name="Nota 2 9 6" xfId="21018"/>
    <cellStyle name="Nota 2 9 6 2" xfId="21019"/>
    <cellStyle name="Nota 2 9 7" xfId="21020"/>
    <cellStyle name="Nota 2 9 7 2" xfId="21021"/>
    <cellStyle name="Nota 2 9 8" xfId="21022"/>
    <cellStyle name="Nota 2 9 8 2" xfId="21023"/>
    <cellStyle name="Nota 2 9 9" xfId="21024"/>
    <cellStyle name="Nota 2 9 9 2" xfId="21025"/>
    <cellStyle name="Nota 20" xfId="21026"/>
    <cellStyle name="Nota 20 10" xfId="21027"/>
    <cellStyle name="Nota 20 10 2" xfId="21028"/>
    <cellStyle name="Nota 20 11" xfId="21029"/>
    <cellStyle name="Nota 20 11 2" xfId="21030"/>
    <cellStyle name="Nota 20 12" xfId="21031"/>
    <cellStyle name="Nota 20 13" xfId="21032"/>
    <cellStyle name="Nota 20 2" xfId="21033"/>
    <cellStyle name="Nota 20 2 10" xfId="21034"/>
    <cellStyle name="Nota 20 2 2" xfId="21035"/>
    <cellStyle name="Nota 20 2 2 2" xfId="21036"/>
    <cellStyle name="Nota 20 2 3" xfId="21037"/>
    <cellStyle name="Nota 20 2 3 2" xfId="21038"/>
    <cellStyle name="Nota 20 2 4" xfId="21039"/>
    <cellStyle name="Nota 20 2 4 2" xfId="21040"/>
    <cellStyle name="Nota 20 2 5" xfId="21041"/>
    <cellStyle name="Nota 20 2 5 2" xfId="21042"/>
    <cellStyle name="Nota 20 2 6" xfId="21043"/>
    <cellStyle name="Nota 20 2 7" xfId="21044"/>
    <cellStyle name="Nota 20 2 8" xfId="21045"/>
    <cellStyle name="Nota 20 2 9" xfId="21046"/>
    <cellStyle name="Nota 20 3" xfId="21047"/>
    <cellStyle name="Nota 20 3 10" xfId="21048"/>
    <cellStyle name="Nota 20 3 2" xfId="21049"/>
    <cellStyle name="Nota 20 3 2 2" xfId="21050"/>
    <cellStyle name="Nota 20 3 3" xfId="21051"/>
    <cellStyle name="Nota 20 3 4" xfId="21052"/>
    <cellStyle name="Nota 20 3 5" xfId="21053"/>
    <cellStyle name="Nota 20 3 6" xfId="21054"/>
    <cellStyle name="Nota 20 3 7" xfId="21055"/>
    <cellStyle name="Nota 20 3 8" xfId="21056"/>
    <cellStyle name="Nota 20 3 9" xfId="21057"/>
    <cellStyle name="Nota 20 4" xfId="21058"/>
    <cellStyle name="Nota 20 4 2" xfId="21059"/>
    <cellStyle name="Nota 20 5" xfId="21060"/>
    <cellStyle name="Nota 20 5 2" xfId="21061"/>
    <cellStyle name="Nota 20 6" xfId="21062"/>
    <cellStyle name="Nota 20 6 2" xfId="21063"/>
    <cellStyle name="Nota 20 7" xfId="21064"/>
    <cellStyle name="Nota 20 7 2" xfId="21065"/>
    <cellStyle name="Nota 20 8" xfId="21066"/>
    <cellStyle name="Nota 20 8 2" xfId="21067"/>
    <cellStyle name="Nota 20 9" xfId="21068"/>
    <cellStyle name="Nota 20 9 2" xfId="21069"/>
    <cellStyle name="Nota 21" xfId="21070"/>
    <cellStyle name="Nota 21 10" xfId="21071"/>
    <cellStyle name="Nota 21 10 2" xfId="21072"/>
    <cellStyle name="Nota 21 11" xfId="21073"/>
    <cellStyle name="Nota 21 11 2" xfId="21074"/>
    <cellStyle name="Nota 21 12" xfId="21075"/>
    <cellStyle name="Nota 21 13" xfId="21076"/>
    <cellStyle name="Nota 21 2" xfId="21077"/>
    <cellStyle name="Nota 21 2 10" xfId="21078"/>
    <cellStyle name="Nota 21 2 2" xfId="21079"/>
    <cellStyle name="Nota 21 2 2 2" xfId="21080"/>
    <cellStyle name="Nota 21 2 3" xfId="21081"/>
    <cellStyle name="Nota 21 2 3 2" xfId="21082"/>
    <cellStyle name="Nota 21 2 4" xfId="21083"/>
    <cellStyle name="Nota 21 2 4 2" xfId="21084"/>
    <cellStyle name="Nota 21 2 5" xfId="21085"/>
    <cellStyle name="Nota 21 2 5 2" xfId="21086"/>
    <cellStyle name="Nota 21 2 6" xfId="21087"/>
    <cellStyle name="Nota 21 2 7" xfId="21088"/>
    <cellStyle name="Nota 21 2 8" xfId="21089"/>
    <cellStyle name="Nota 21 2 9" xfId="21090"/>
    <cellStyle name="Nota 21 3" xfId="21091"/>
    <cellStyle name="Nota 21 3 10" xfId="21092"/>
    <cellStyle name="Nota 21 3 2" xfId="21093"/>
    <cellStyle name="Nota 21 3 2 2" xfId="21094"/>
    <cellStyle name="Nota 21 3 3" xfId="21095"/>
    <cellStyle name="Nota 21 3 4" xfId="21096"/>
    <cellStyle name="Nota 21 3 5" xfId="21097"/>
    <cellStyle name="Nota 21 3 6" xfId="21098"/>
    <cellStyle name="Nota 21 3 7" xfId="21099"/>
    <cellStyle name="Nota 21 3 8" xfId="21100"/>
    <cellStyle name="Nota 21 3 9" xfId="21101"/>
    <cellStyle name="Nota 21 4" xfId="21102"/>
    <cellStyle name="Nota 21 4 2" xfId="21103"/>
    <cellStyle name="Nota 21 5" xfId="21104"/>
    <cellStyle name="Nota 21 5 2" xfId="21105"/>
    <cellStyle name="Nota 21 6" xfId="21106"/>
    <cellStyle name="Nota 21 6 2" xfId="21107"/>
    <cellStyle name="Nota 21 7" xfId="21108"/>
    <cellStyle name="Nota 21 7 2" xfId="21109"/>
    <cellStyle name="Nota 21 8" xfId="21110"/>
    <cellStyle name="Nota 21 8 2" xfId="21111"/>
    <cellStyle name="Nota 21 9" xfId="21112"/>
    <cellStyle name="Nota 21 9 2" xfId="21113"/>
    <cellStyle name="Nota 22" xfId="21114"/>
    <cellStyle name="Nota 22 10" xfId="21115"/>
    <cellStyle name="Nota 22 10 2" xfId="21116"/>
    <cellStyle name="Nota 22 11" xfId="21117"/>
    <cellStyle name="Nota 22 11 2" xfId="21118"/>
    <cellStyle name="Nota 22 12" xfId="21119"/>
    <cellStyle name="Nota 22 13" xfId="21120"/>
    <cellStyle name="Nota 22 2" xfId="21121"/>
    <cellStyle name="Nota 22 2 10" xfId="21122"/>
    <cellStyle name="Nota 22 2 2" xfId="21123"/>
    <cellStyle name="Nota 22 2 2 2" xfId="21124"/>
    <cellStyle name="Nota 22 2 3" xfId="21125"/>
    <cellStyle name="Nota 22 2 3 2" xfId="21126"/>
    <cellStyle name="Nota 22 2 4" xfId="21127"/>
    <cellStyle name="Nota 22 2 4 2" xfId="21128"/>
    <cellStyle name="Nota 22 2 5" xfId="21129"/>
    <cellStyle name="Nota 22 2 5 2" xfId="21130"/>
    <cellStyle name="Nota 22 2 6" xfId="21131"/>
    <cellStyle name="Nota 22 2 7" xfId="21132"/>
    <cellStyle name="Nota 22 2 8" xfId="21133"/>
    <cellStyle name="Nota 22 2 9" xfId="21134"/>
    <cellStyle name="Nota 22 3" xfId="21135"/>
    <cellStyle name="Nota 22 3 10" xfId="21136"/>
    <cellStyle name="Nota 22 3 2" xfId="21137"/>
    <cellStyle name="Nota 22 3 2 2" xfId="21138"/>
    <cellStyle name="Nota 22 3 3" xfId="21139"/>
    <cellStyle name="Nota 22 3 4" xfId="21140"/>
    <cellStyle name="Nota 22 3 5" xfId="21141"/>
    <cellStyle name="Nota 22 3 6" xfId="21142"/>
    <cellStyle name="Nota 22 3 7" xfId="21143"/>
    <cellStyle name="Nota 22 3 8" xfId="21144"/>
    <cellStyle name="Nota 22 3 9" xfId="21145"/>
    <cellStyle name="Nota 22 4" xfId="21146"/>
    <cellStyle name="Nota 22 4 2" xfId="21147"/>
    <cellStyle name="Nota 22 5" xfId="21148"/>
    <cellStyle name="Nota 22 5 2" xfId="21149"/>
    <cellStyle name="Nota 22 6" xfId="21150"/>
    <cellStyle name="Nota 22 6 2" xfId="21151"/>
    <cellStyle name="Nota 22 7" xfId="21152"/>
    <cellStyle name="Nota 22 7 2" xfId="21153"/>
    <cellStyle name="Nota 22 8" xfId="21154"/>
    <cellStyle name="Nota 22 8 2" xfId="21155"/>
    <cellStyle name="Nota 22 9" xfId="21156"/>
    <cellStyle name="Nota 22 9 2" xfId="21157"/>
    <cellStyle name="Nota 23" xfId="21158"/>
    <cellStyle name="Nota 23 10" xfId="21159"/>
    <cellStyle name="Nota 23 10 2" xfId="21160"/>
    <cellStyle name="Nota 23 11" xfId="21161"/>
    <cellStyle name="Nota 23 11 2" xfId="21162"/>
    <cellStyle name="Nota 23 12" xfId="21163"/>
    <cellStyle name="Nota 23 13" xfId="21164"/>
    <cellStyle name="Nota 23 2" xfId="21165"/>
    <cellStyle name="Nota 23 2 10" xfId="21166"/>
    <cellStyle name="Nota 23 2 2" xfId="21167"/>
    <cellStyle name="Nota 23 2 2 2" xfId="21168"/>
    <cellStyle name="Nota 23 2 3" xfId="21169"/>
    <cellStyle name="Nota 23 2 3 2" xfId="21170"/>
    <cellStyle name="Nota 23 2 4" xfId="21171"/>
    <cellStyle name="Nota 23 2 4 2" xfId="21172"/>
    <cellStyle name="Nota 23 2 5" xfId="21173"/>
    <cellStyle name="Nota 23 2 5 2" xfId="21174"/>
    <cellStyle name="Nota 23 2 6" xfId="21175"/>
    <cellStyle name="Nota 23 2 7" xfId="21176"/>
    <cellStyle name="Nota 23 2 8" xfId="21177"/>
    <cellStyle name="Nota 23 2 9" xfId="21178"/>
    <cellStyle name="Nota 23 3" xfId="21179"/>
    <cellStyle name="Nota 23 3 10" xfId="21180"/>
    <cellStyle name="Nota 23 3 2" xfId="21181"/>
    <cellStyle name="Nota 23 3 2 2" xfId="21182"/>
    <cellStyle name="Nota 23 3 3" xfId="21183"/>
    <cellStyle name="Nota 23 3 4" xfId="21184"/>
    <cellStyle name="Nota 23 3 5" xfId="21185"/>
    <cellStyle name="Nota 23 3 6" xfId="21186"/>
    <cellStyle name="Nota 23 3 7" xfId="21187"/>
    <cellStyle name="Nota 23 3 8" xfId="21188"/>
    <cellStyle name="Nota 23 3 9" xfId="21189"/>
    <cellStyle name="Nota 23 4" xfId="21190"/>
    <cellStyle name="Nota 23 4 2" xfId="21191"/>
    <cellStyle name="Nota 23 5" xfId="21192"/>
    <cellStyle name="Nota 23 5 2" xfId="21193"/>
    <cellStyle name="Nota 23 6" xfId="21194"/>
    <cellStyle name="Nota 23 6 2" xfId="21195"/>
    <cellStyle name="Nota 23 7" xfId="21196"/>
    <cellStyle name="Nota 23 7 2" xfId="21197"/>
    <cellStyle name="Nota 23 8" xfId="21198"/>
    <cellStyle name="Nota 23 8 2" xfId="21199"/>
    <cellStyle name="Nota 23 9" xfId="21200"/>
    <cellStyle name="Nota 23 9 2" xfId="21201"/>
    <cellStyle name="Nota 24" xfId="21202"/>
    <cellStyle name="Nota 24 2" xfId="21203"/>
    <cellStyle name="Nota 24 3" xfId="21204"/>
    <cellStyle name="Nota 24 4" xfId="21205"/>
    <cellStyle name="Nota 25" xfId="21206"/>
    <cellStyle name="Nota 26" xfId="21207"/>
    <cellStyle name="Nota 27" xfId="21208"/>
    <cellStyle name="Nota 28" xfId="21209"/>
    <cellStyle name="Nota 29" xfId="21210"/>
    <cellStyle name="Nota 3" xfId="21211"/>
    <cellStyle name="Nota 3 10" xfId="21212"/>
    <cellStyle name="Nota 3 10 10" xfId="21213"/>
    <cellStyle name="Nota 3 10 10 2" xfId="21214"/>
    <cellStyle name="Nota 3 10 11" xfId="21215"/>
    <cellStyle name="Nota 3 10 11 2" xfId="21216"/>
    <cellStyle name="Nota 3 10 12" xfId="21217"/>
    <cellStyle name="Nota 3 10 13" xfId="21218"/>
    <cellStyle name="Nota 3 10 2" xfId="21219"/>
    <cellStyle name="Nota 3 10 2 10" xfId="21220"/>
    <cellStyle name="Nota 3 10 2 2" xfId="21221"/>
    <cellStyle name="Nota 3 10 2 2 2" xfId="21222"/>
    <cellStyle name="Nota 3 10 2 3" xfId="21223"/>
    <cellStyle name="Nota 3 10 2 3 2" xfId="21224"/>
    <cellStyle name="Nota 3 10 2 4" xfId="21225"/>
    <cellStyle name="Nota 3 10 2 4 2" xfId="21226"/>
    <cellStyle name="Nota 3 10 2 5" xfId="21227"/>
    <cellStyle name="Nota 3 10 2 5 2" xfId="21228"/>
    <cellStyle name="Nota 3 10 2 6" xfId="21229"/>
    <cellStyle name="Nota 3 10 2 7" xfId="21230"/>
    <cellStyle name="Nota 3 10 2 8" xfId="21231"/>
    <cellStyle name="Nota 3 10 2 9" xfId="21232"/>
    <cellStyle name="Nota 3 10 3" xfId="21233"/>
    <cellStyle name="Nota 3 10 3 10" xfId="21234"/>
    <cellStyle name="Nota 3 10 3 2" xfId="21235"/>
    <cellStyle name="Nota 3 10 3 2 2" xfId="21236"/>
    <cellStyle name="Nota 3 10 3 3" xfId="21237"/>
    <cellStyle name="Nota 3 10 3 4" xfId="21238"/>
    <cellStyle name="Nota 3 10 3 5" xfId="21239"/>
    <cellStyle name="Nota 3 10 3 6" xfId="21240"/>
    <cellStyle name="Nota 3 10 3 7" xfId="21241"/>
    <cellStyle name="Nota 3 10 3 8" xfId="21242"/>
    <cellStyle name="Nota 3 10 3 9" xfId="21243"/>
    <cellStyle name="Nota 3 10 4" xfId="21244"/>
    <cellStyle name="Nota 3 10 4 2" xfId="21245"/>
    <cellStyle name="Nota 3 10 5" xfId="21246"/>
    <cellStyle name="Nota 3 10 5 2" xfId="21247"/>
    <cellStyle name="Nota 3 10 6" xfId="21248"/>
    <cellStyle name="Nota 3 10 6 2" xfId="21249"/>
    <cellStyle name="Nota 3 10 7" xfId="21250"/>
    <cellStyle name="Nota 3 10 7 2" xfId="21251"/>
    <cellStyle name="Nota 3 10 8" xfId="21252"/>
    <cellStyle name="Nota 3 10 8 2" xfId="21253"/>
    <cellStyle name="Nota 3 10 9" xfId="21254"/>
    <cellStyle name="Nota 3 10 9 2" xfId="21255"/>
    <cellStyle name="Nota 3 11" xfId="21256"/>
    <cellStyle name="Nota 3 11 10" xfId="21257"/>
    <cellStyle name="Nota 3 11 10 2" xfId="21258"/>
    <cellStyle name="Nota 3 11 11" xfId="21259"/>
    <cellStyle name="Nota 3 11 11 2" xfId="21260"/>
    <cellStyle name="Nota 3 11 12" xfId="21261"/>
    <cellStyle name="Nota 3 11 13" xfId="21262"/>
    <cellStyle name="Nota 3 11 2" xfId="21263"/>
    <cellStyle name="Nota 3 11 2 10" xfId="21264"/>
    <cellStyle name="Nota 3 11 2 2" xfId="21265"/>
    <cellStyle name="Nota 3 11 2 2 2" xfId="21266"/>
    <cellStyle name="Nota 3 11 2 3" xfId="21267"/>
    <cellStyle name="Nota 3 11 2 3 2" xfId="21268"/>
    <cellStyle name="Nota 3 11 2 4" xfId="21269"/>
    <cellStyle name="Nota 3 11 2 4 2" xfId="21270"/>
    <cellStyle name="Nota 3 11 2 5" xfId="21271"/>
    <cellStyle name="Nota 3 11 2 5 2" xfId="21272"/>
    <cellStyle name="Nota 3 11 2 6" xfId="21273"/>
    <cellStyle name="Nota 3 11 2 7" xfId="21274"/>
    <cellStyle name="Nota 3 11 2 8" xfId="21275"/>
    <cellStyle name="Nota 3 11 2 9" xfId="21276"/>
    <cellStyle name="Nota 3 11 3" xfId="21277"/>
    <cellStyle name="Nota 3 11 3 10" xfId="21278"/>
    <cellStyle name="Nota 3 11 3 2" xfId="21279"/>
    <cellStyle name="Nota 3 11 3 2 2" xfId="21280"/>
    <cellStyle name="Nota 3 11 3 3" xfId="21281"/>
    <cellStyle name="Nota 3 11 3 4" xfId="21282"/>
    <cellStyle name="Nota 3 11 3 5" xfId="21283"/>
    <cellStyle name="Nota 3 11 3 6" xfId="21284"/>
    <cellStyle name="Nota 3 11 3 7" xfId="21285"/>
    <cellStyle name="Nota 3 11 3 8" xfId="21286"/>
    <cellStyle name="Nota 3 11 3 9" xfId="21287"/>
    <cellStyle name="Nota 3 11 4" xfId="21288"/>
    <cellStyle name="Nota 3 11 4 2" xfId="21289"/>
    <cellStyle name="Nota 3 11 5" xfId="21290"/>
    <cellStyle name="Nota 3 11 5 2" xfId="21291"/>
    <cellStyle name="Nota 3 11 6" xfId="21292"/>
    <cellStyle name="Nota 3 11 6 2" xfId="21293"/>
    <cellStyle name="Nota 3 11 7" xfId="21294"/>
    <cellStyle name="Nota 3 11 7 2" xfId="21295"/>
    <cellStyle name="Nota 3 11 8" xfId="21296"/>
    <cellStyle name="Nota 3 11 8 2" xfId="21297"/>
    <cellStyle name="Nota 3 11 9" xfId="21298"/>
    <cellStyle name="Nota 3 11 9 2" xfId="21299"/>
    <cellStyle name="Nota 3 12" xfId="21300"/>
    <cellStyle name="Nota 3 12 10" xfId="21301"/>
    <cellStyle name="Nota 3 12 10 2" xfId="21302"/>
    <cellStyle name="Nota 3 12 11" xfId="21303"/>
    <cellStyle name="Nota 3 12 11 2" xfId="21304"/>
    <cellStyle name="Nota 3 12 12" xfId="21305"/>
    <cellStyle name="Nota 3 12 13" xfId="21306"/>
    <cellStyle name="Nota 3 12 2" xfId="21307"/>
    <cellStyle name="Nota 3 12 2 10" xfId="21308"/>
    <cellStyle name="Nota 3 12 2 2" xfId="21309"/>
    <cellStyle name="Nota 3 12 2 2 2" xfId="21310"/>
    <cellStyle name="Nota 3 12 2 3" xfId="21311"/>
    <cellStyle name="Nota 3 12 2 3 2" xfId="21312"/>
    <cellStyle name="Nota 3 12 2 4" xfId="21313"/>
    <cellStyle name="Nota 3 12 2 4 2" xfId="21314"/>
    <cellStyle name="Nota 3 12 2 5" xfId="21315"/>
    <cellStyle name="Nota 3 12 2 5 2" xfId="21316"/>
    <cellStyle name="Nota 3 12 2 6" xfId="21317"/>
    <cellStyle name="Nota 3 12 2 7" xfId="21318"/>
    <cellStyle name="Nota 3 12 2 8" xfId="21319"/>
    <cellStyle name="Nota 3 12 2 9" xfId="21320"/>
    <cellStyle name="Nota 3 12 3" xfId="21321"/>
    <cellStyle name="Nota 3 12 3 10" xfId="21322"/>
    <cellStyle name="Nota 3 12 3 2" xfId="21323"/>
    <cellStyle name="Nota 3 12 3 2 2" xfId="21324"/>
    <cellStyle name="Nota 3 12 3 3" xfId="21325"/>
    <cellStyle name="Nota 3 12 3 4" xfId="21326"/>
    <cellStyle name="Nota 3 12 3 5" xfId="21327"/>
    <cellStyle name="Nota 3 12 3 6" xfId="21328"/>
    <cellStyle name="Nota 3 12 3 7" xfId="21329"/>
    <cellStyle name="Nota 3 12 3 8" xfId="21330"/>
    <cellStyle name="Nota 3 12 3 9" xfId="21331"/>
    <cellStyle name="Nota 3 12 4" xfId="21332"/>
    <cellStyle name="Nota 3 12 4 2" xfId="21333"/>
    <cellStyle name="Nota 3 12 5" xfId="21334"/>
    <cellStyle name="Nota 3 12 5 2" xfId="21335"/>
    <cellStyle name="Nota 3 12 6" xfId="21336"/>
    <cellStyle name="Nota 3 12 6 2" xfId="21337"/>
    <cellStyle name="Nota 3 12 7" xfId="21338"/>
    <cellStyle name="Nota 3 12 7 2" xfId="21339"/>
    <cellStyle name="Nota 3 12 8" xfId="21340"/>
    <cellStyle name="Nota 3 12 8 2" xfId="21341"/>
    <cellStyle name="Nota 3 12 9" xfId="21342"/>
    <cellStyle name="Nota 3 12 9 2" xfId="21343"/>
    <cellStyle name="Nota 3 13" xfId="21344"/>
    <cellStyle name="Nota 3 13 10" xfId="21345"/>
    <cellStyle name="Nota 3 13 10 2" xfId="21346"/>
    <cellStyle name="Nota 3 13 11" xfId="21347"/>
    <cellStyle name="Nota 3 13 11 2" xfId="21348"/>
    <cellStyle name="Nota 3 13 12" xfId="21349"/>
    <cellStyle name="Nota 3 13 13" xfId="21350"/>
    <cellStyle name="Nota 3 13 2" xfId="21351"/>
    <cellStyle name="Nota 3 13 2 10" xfId="21352"/>
    <cellStyle name="Nota 3 13 2 2" xfId="21353"/>
    <cellStyle name="Nota 3 13 2 2 2" xfId="21354"/>
    <cellStyle name="Nota 3 13 2 3" xfId="21355"/>
    <cellStyle name="Nota 3 13 2 3 2" xfId="21356"/>
    <cellStyle name="Nota 3 13 2 4" xfId="21357"/>
    <cellStyle name="Nota 3 13 2 4 2" xfId="21358"/>
    <cellStyle name="Nota 3 13 2 5" xfId="21359"/>
    <cellStyle name="Nota 3 13 2 5 2" xfId="21360"/>
    <cellStyle name="Nota 3 13 2 6" xfId="21361"/>
    <cellStyle name="Nota 3 13 2 7" xfId="21362"/>
    <cellStyle name="Nota 3 13 2 8" xfId="21363"/>
    <cellStyle name="Nota 3 13 2 9" xfId="21364"/>
    <cellStyle name="Nota 3 13 3" xfId="21365"/>
    <cellStyle name="Nota 3 13 3 10" xfId="21366"/>
    <cellStyle name="Nota 3 13 3 2" xfId="21367"/>
    <cellStyle name="Nota 3 13 3 2 2" xfId="21368"/>
    <cellStyle name="Nota 3 13 3 3" xfId="21369"/>
    <cellStyle name="Nota 3 13 3 4" xfId="21370"/>
    <cellStyle name="Nota 3 13 3 5" xfId="21371"/>
    <cellStyle name="Nota 3 13 3 6" xfId="21372"/>
    <cellStyle name="Nota 3 13 3 7" xfId="21373"/>
    <cellStyle name="Nota 3 13 3 8" xfId="21374"/>
    <cellStyle name="Nota 3 13 3 9" xfId="21375"/>
    <cellStyle name="Nota 3 13 4" xfId="21376"/>
    <cellStyle name="Nota 3 13 4 2" xfId="21377"/>
    <cellStyle name="Nota 3 13 5" xfId="21378"/>
    <cellStyle name="Nota 3 13 5 2" xfId="21379"/>
    <cellStyle name="Nota 3 13 6" xfId="21380"/>
    <cellStyle name="Nota 3 13 6 2" xfId="21381"/>
    <cellStyle name="Nota 3 13 7" xfId="21382"/>
    <cellStyle name="Nota 3 13 7 2" xfId="21383"/>
    <cellStyle name="Nota 3 13 8" xfId="21384"/>
    <cellStyle name="Nota 3 13 8 2" xfId="21385"/>
    <cellStyle name="Nota 3 13 9" xfId="21386"/>
    <cellStyle name="Nota 3 13 9 2" xfId="21387"/>
    <cellStyle name="Nota 3 14" xfId="21388"/>
    <cellStyle name="Nota 3 14 10" xfId="21389"/>
    <cellStyle name="Nota 3 14 10 2" xfId="21390"/>
    <cellStyle name="Nota 3 14 11" xfId="21391"/>
    <cellStyle name="Nota 3 14 11 2" xfId="21392"/>
    <cellStyle name="Nota 3 14 12" xfId="21393"/>
    <cellStyle name="Nota 3 14 13" xfId="21394"/>
    <cellStyle name="Nota 3 14 2" xfId="21395"/>
    <cellStyle name="Nota 3 14 2 10" xfId="21396"/>
    <cellStyle name="Nota 3 14 2 2" xfId="21397"/>
    <cellStyle name="Nota 3 14 2 2 2" xfId="21398"/>
    <cellStyle name="Nota 3 14 2 3" xfId="21399"/>
    <cellStyle name="Nota 3 14 2 3 2" xfId="21400"/>
    <cellStyle name="Nota 3 14 2 4" xfId="21401"/>
    <cellStyle name="Nota 3 14 2 4 2" xfId="21402"/>
    <cellStyle name="Nota 3 14 2 5" xfId="21403"/>
    <cellStyle name="Nota 3 14 2 5 2" xfId="21404"/>
    <cellStyle name="Nota 3 14 2 6" xfId="21405"/>
    <cellStyle name="Nota 3 14 2 7" xfId="21406"/>
    <cellStyle name="Nota 3 14 2 8" xfId="21407"/>
    <cellStyle name="Nota 3 14 2 9" xfId="21408"/>
    <cellStyle name="Nota 3 14 3" xfId="21409"/>
    <cellStyle name="Nota 3 14 3 10" xfId="21410"/>
    <cellStyle name="Nota 3 14 3 2" xfId="21411"/>
    <cellStyle name="Nota 3 14 3 2 2" xfId="21412"/>
    <cellStyle name="Nota 3 14 3 3" xfId="21413"/>
    <cellStyle name="Nota 3 14 3 4" xfId="21414"/>
    <cellStyle name="Nota 3 14 3 5" xfId="21415"/>
    <cellStyle name="Nota 3 14 3 6" xfId="21416"/>
    <cellStyle name="Nota 3 14 3 7" xfId="21417"/>
    <cellStyle name="Nota 3 14 3 8" xfId="21418"/>
    <cellStyle name="Nota 3 14 3 9" xfId="21419"/>
    <cellStyle name="Nota 3 14 4" xfId="21420"/>
    <cellStyle name="Nota 3 14 4 2" xfId="21421"/>
    <cellStyle name="Nota 3 14 5" xfId="21422"/>
    <cellStyle name="Nota 3 14 5 2" xfId="21423"/>
    <cellStyle name="Nota 3 14 6" xfId="21424"/>
    <cellStyle name="Nota 3 14 6 2" xfId="21425"/>
    <cellStyle name="Nota 3 14 7" xfId="21426"/>
    <cellStyle name="Nota 3 14 7 2" xfId="21427"/>
    <cellStyle name="Nota 3 14 8" xfId="21428"/>
    <cellStyle name="Nota 3 14 8 2" xfId="21429"/>
    <cellStyle name="Nota 3 14 9" xfId="21430"/>
    <cellStyle name="Nota 3 14 9 2" xfId="21431"/>
    <cellStyle name="Nota 3 15" xfId="21432"/>
    <cellStyle name="Nota 3 15 10" xfId="21433"/>
    <cellStyle name="Nota 3 15 10 2" xfId="21434"/>
    <cellStyle name="Nota 3 15 11" xfId="21435"/>
    <cellStyle name="Nota 3 15 11 2" xfId="21436"/>
    <cellStyle name="Nota 3 15 12" xfId="21437"/>
    <cellStyle name="Nota 3 15 13" xfId="21438"/>
    <cellStyle name="Nota 3 15 2" xfId="21439"/>
    <cellStyle name="Nota 3 15 2 10" xfId="21440"/>
    <cellStyle name="Nota 3 15 2 2" xfId="21441"/>
    <cellStyle name="Nota 3 15 2 2 2" xfId="21442"/>
    <cellStyle name="Nota 3 15 2 3" xfId="21443"/>
    <cellStyle name="Nota 3 15 2 3 2" xfId="21444"/>
    <cellStyle name="Nota 3 15 2 4" xfId="21445"/>
    <cellStyle name="Nota 3 15 2 4 2" xfId="21446"/>
    <cellStyle name="Nota 3 15 2 5" xfId="21447"/>
    <cellStyle name="Nota 3 15 2 5 2" xfId="21448"/>
    <cellStyle name="Nota 3 15 2 6" xfId="21449"/>
    <cellStyle name="Nota 3 15 2 7" xfId="21450"/>
    <cellStyle name="Nota 3 15 2 8" xfId="21451"/>
    <cellStyle name="Nota 3 15 2 9" xfId="21452"/>
    <cellStyle name="Nota 3 15 3" xfId="21453"/>
    <cellStyle name="Nota 3 15 3 10" xfId="21454"/>
    <cellStyle name="Nota 3 15 3 2" xfId="21455"/>
    <cellStyle name="Nota 3 15 3 2 2" xfId="21456"/>
    <cellStyle name="Nota 3 15 3 3" xfId="21457"/>
    <cellStyle name="Nota 3 15 3 4" xfId="21458"/>
    <cellStyle name="Nota 3 15 3 5" xfId="21459"/>
    <cellStyle name="Nota 3 15 3 6" xfId="21460"/>
    <cellStyle name="Nota 3 15 3 7" xfId="21461"/>
    <cellStyle name="Nota 3 15 3 8" xfId="21462"/>
    <cellStyle name="Nota 3 15 3 9" xfId="21463"/>
    <cellStyle name="Nota 3 15 4" xfId="21464"/>
    <cellStyle name="Nota 3 15 4 2" xfId="21465"/>
    <cellStyle name="Nota 3 15 5" xfId="21466"/>
    <cellStyle name="Nota 3 15 5 2" xfId="21467"/>
    <cellStyle name="Nota 3 15 6" xfId="21468"/>
    <cellStyle name="Nota 3 15 6 2" xfId="21469"/>
    <cellStyle name="Nota 3 15 7" xfId="21470"/>
    <cellStyle name="Nota 3 15 7 2" xfId="21471"/>
    <cellStyle name="Nota 3 15 8" xfId="21472"/>
    <cellStyle name="Nota 3 15 8 2" xfId="21473"/>
    <cellStyle name="Nota 3 15 9" xfId="21474"/>
    <cellStyle name="Nota 3 15 9 2" xfId="21475"/>
    <cellStyle name="Nota 3 16" xfId="21476"/>
    <cellStyle name="Nota 3 16 10" xfId="21477"/>
    <cellStyle name="Nota 3 16 10 2" xfId="21478"/>
    <cellStyle name="Nota 3 16 11" xfId="21479"/>
    <cellStyle name="Nota 3 16 11 2" xfId="21480"/>
    <cellStyle name="Nota 3 16 12" xfId="21481"/>
    <cellStyle name="Nota 3 16 13" xfId="21482"/>
    <cellStyle name="Nota 3 16 2" xfId="21483"/>
    <cellStyle name="Nota 3 16 2 10" xfId="21484"/>
    <cellStyle name="Nota 3 16 2 2" xfId="21485"/>
    <cellStyle name="Nota 3 16 2 2 2" xfId="21486"/>
    <cellStyle name="Nota 3 16 2 3" xfId="21487"/>
    <cellStyle name="Nota 3 16 2 3 2" xfId="21488"/>
    <cellStyle name="Nota 3 16 2 4" xfId="21489"/>
    <cellStyle name="Nota 3 16 2 4 2" xfId="21490"/>
    <cellStyle name="Nota 3 16 2 5" xfId="21491"/>
    <cellStyle name="Nota 3 16 2 5 2" xfId="21492"/>
    <cellStyle name="Nota 3 16 2 6" xfId="21493"/>
    <cellStyle name="Nota 3 16 2 7" xfId="21494"/>
    <cellStyle name="Nota 3 16 2 8" xfId="21495"/>
    <cellStyle name="Nota 3 16 2 9" xfId="21496"/>
    <cellStyle name="Nota 3 16 3" xfId="21497"/>
    <cellStyle name="Nota 3 16 3 10" xfId="21498"/>
    <cellStyle name="Nota 3 16 3 2" xfId="21499"/>
    <cellStyle name="Nota 3 16 3 2 2" xfId="21500"/>
    <cellStyle name="Nota 3 16 3 3" xfId="21501"/>
    <cellStyle name="Nota 3 16 3 4" xfId="21502"/>
    <cellStyle name="Nota 3 16 3 5" xfId="21503"/>
    <cellStyle name="Nota 3 16 3 6" xfId="21504"/>
    <cellStyle name="Nota 3 16 3 7" xfId="21505"/>
    <cellStyle name="Nota 3 16 3 8" xfId="21506"/>
    <cellStyle name="Nota 3 16 3 9" xfId="21507"/>
    <cellStyle name="Nota 3 16 4" xfId="21508"/>
    <cellStyle name="Nota 3 16 4 2" xfId="21509"/>
    <cellStyle name="Nota 3 16 5" xfId="21510"/>
    <cellStyle name="Nota 3 16 5 2" xfId="21511"/>
    <cellStyle name="Nota 3 16 6" xfId="21512"/>
    <cellStyle name="Nota 3 16 6 2" xfId="21513"/>
    <cellStyle name="Nota 3 16 7" xfId="21514"/>
    <cellStyle name="Nota 3 16 7 2" xfId="21515"/>
    <cellStyle name="Nota 3 16 8" xfId="21516"/>
    <cellStyle name="Nota 3 16 8 2" xfId="21517"/>
    <cellStyle name="Nota 3 16 9" xfId="21518"/>
    <cellStyle name="Nota 3 16 9 2" xfId="21519"/>
    <cellStyle name="Nota 3 17" xfId="21520"/>
    <cellStyle name="Nota 3 17 10" xfId="21521"/>
    <cellStyle name="Nota 3 17 10 2" xfId="21522"/>
    <cellStyle name="Nota 3 17 11" xfId="21523"/>
    <cellStyle name="Nota 3 17 11 2" xfId="21524"/>
    <cellStyle name="Nota 3 17 12" xfId="21525"/>
    <cellStyle name="Nota 3 17 13" xfId="21526"/>
    <cellStyle name="Nota 3 17 2" xfId="21527"/>
    <cellStyle name="Nota 3 17 2 10" xfId="21528"/>
    <cellStyle name="Nota 3 17 2 2" xfId="21529"/>
    <cellStyle name="Nota 3 17 2 2 2" xfId="21530"/>
    <cellStyle name="Nota 3 17 2 3" xfId="21531"/>
    <cellStyle name="Nota 3 17 2 3 2" xfId="21532"/>
    <cellStyle name="Nota 3 17 2 4" xfId="21533"/>
    <cellStyle name="Nota 3 17 2 4 2" xfId="21534"/>
    <cellStyle name="Nota 3 17 2 5" xfId="21535"/>
    <cellStyle name="Nota 3 17 2 5 2" xfId="21536"/>
    <cellStyle name="Nota 3 17 2 6" xfId="21537"/>
    <cellStyle name="Nota 3 17 2 7" xfId="21538"/>
    <cellStyle name="Nota 3 17 2 8" xfId="21539"/>
    <cellStyle name="Nota 3 17 2 9" xfId="21540"/>
    <cellStyle name="Nota 3 17 3" xfId="21541"/>
    <cellStyle name="Nota 3 17 3 10" xfId="21542"/>
    <cellStyle name="Nota 3 17 3 2" xfId="21543"/>
    <cellStyle name="Nota 3 17 3 2 2" xfId="21544"/>
    <cellStyle name="Nota 3 17 3 3" xfId="21545"/>
    <cellStyle name="Nota 3 17 3 4" xfId="21546"/>
    <cellStyle name="Nota 3 17 3 5" xfId="21547"/>
    <cellStyle name="Nota 3 17 3 6" xfId="21548"/>
    <cellStyle name="Nota 3 17 3 7" xfId="21549"/>
    <cellStyle name="Nota 3 17 3 8" xfId="21550"/>
    <cellStyle name="Nota 3 17 3 9" xfId="21551"/>
    <cellStyle name="Nota 3 17 4" xfId="21552"/>
    <cellStyle name="Nota 3 17 4 2" xfId="21553"/>
    <cellStyle name="Nota 3 17 5" xfId="21554"/>
    <cellStyle name="Nota 3 17 5 2" xfId="21555"/>
    <cellStyle name="Nota 3 17 6" xfId="21556"/>
    <cellStyle name="Nota 3 17 6 2" xfId="21557"/>
    <cellStyle name="Nota 3 17 7" xfId="21558"/>
    <cellStyle name="Nota 3 17 7 2" xfId="21559"/>
    <cellStyle name="Nota 3 17 8" xfId="21560"/>
    <cellStyle name="Nota 3 17 8 2" xfId="21561"/>
    <cellStyle name="Nota 3 17 9" xfId="21562"/>
    <cellStyle name="Nota 3 17 9 2" xfId="21563"/>
    <cellStyle name="Nota 3 18" xfId="21564"/>
    <cellStyle name="Nota 3 18 10" xfId="21565"/>
    <cellStyle name="Nota 3 18 10 2" xfId="21566"/>
    <cellStyle name="Nota 3 18 11" xfId="21567"/>
    <cellStyle name="Nota 3 18 11 2" xfId="21568"/>
    <cellStyle name="Nota 3 18 12" xfId="21569"/>
    <cellStyle name="Nota 3 18 13" xfId="21570"/>
    <cellStyle name="Nota 3 18 2" xfId="21571"/>
    <cellStyle name="Nota 3 18 2 10" xfId="21572"/>
    <cellStyle name="Nota 3 18 2 2" xfId="21573"/>
    <cellStyle name="Nota 3 18 2 2 2" xfId="21574"/>
    <cellStyle name="Nota 3 18 2 3" xfId="21575"/>
    <cellStyle name="Nota 3 18 2 3 2" xfId="21576"/>
    <cellStyle name="Nota 3 18 2 4" xfId="21577"/>
    <cellStyle name="Nota 3 18 2 4 2" xfId="21578"/>
    <cellStyle name="Nota 3 18 2 5" xfId="21579"/>
    <cellStyle name="Nota 3 18 2 5 2" xfId="21580"/>
    <cellStyle name="Nota 3 18 2 6" xfId="21581"/>
    <cellStyle name="Nota 3 18 2 7" xfId="21582"/>
    <cellStyle name="Nota 3 18 2 8" xfId="21583"/>
    <cellStyle name="Nota 3 18 2 9" xfId="21584"/>
    <cellStyle name="Nota 3 18 3" xfId="21585"/>
    <cellStyle name="Nota 3 18 3 10" xfId="21586"/>
    <cellStyle name="Nota 3 18 3 2" xfId="21587"/>
    <cellStyle name="Nota 3 18 3 2 2" xfId="21588"/>
    <cellStyle name="Nota 3 18 3 3" xfId="21589"/>
    <cellStyle name="Nota 3 18 3 4" xfId="21590"/>
    <cellStyle name="Nota 3 18 3 5" xfId="21591"/>
    <cellStyle name="Nota 3 18 3 6" xfId="21592"/>
    <cellStyle name="Nota 3 18 3 7" xfId="21593"/>
    <cellStyle name="Nota 3 18 3 8" xfId="21594"/>
    <cellStyle name="Nota 3 18 3 9" xfId="21595"/>
    <cellStyle name="Nota 3 18 4" xfId="21596"/>
    <cellStyle name="Nota 3 18 4 2" xfId="21597"/>
    <cellStyle name="Nota 3 18 5" xfId="21598"/>
    <cellStyle name="Nota 3 18 5 2" xfId="21599"/>
    <cellStyle name="Nota 3 18 6" xfId="21600"/>
    <cellStyle name="Nota 3 18 6 2" xfId="21601"/>
    <cellStyle name="Nota 3 18 7" xfId="21602"/>
    <cellStyle name="Nota 3 18 7 2" xfId="21603"/>
    <cellStyle name="Nota 3 18 8" xfId="21604"/>
    <cellStyle name="Nota 3 18 8 2" xfId="21605"/>
    <cellStyle name="Nota 3 18 9" xfId="21606"/>
    <cellStyle name="Nota 3 18 9 2" xfId="21607"/>
    <cellStyle name="Nota 3 19" xfId="21608"/>
    <cellStyle name="Nota 3 19 10" xfId="21609"/>
    <cellStyle name="Nota 3 19 11" xfId="21610"/>
    <cellStyle name="Nota 3 19 2" xfId="21611"/>
    <cellStyle name="Nota 3 19 2 2" xfId="21612"/>
    <cellStyle name="Nota 3 19 3" xfId="21613"/>
    <cellStyle name="Nota 3 19 3 2" xfId="21614"/>
    <cellStyle name="Nota 3 19 4" xfId="21615"/>
    <cellStyle name="Nota 3 19 4 2" xfId="21616"/>
    <cellStyle name="Nota 3 19 5" xfId="21617"/>
    <cellStyle name="Nota 3 19 5 2" xfId="21618"/>
    <cellStyle name="Nota 3 19 6" xfId="21619"/>
    <cellStyle name="Nota 3 19 7" xfId="21620"/>
    <cellStyle name="Nota 3 19 8" xfId="21621"/>
    <cellStyle name="Nota 3 19 9" xfId="21622"/>
    <cellStyle name="Nota 3 2" xfId="21623"/>
    <cellStyle name="Nota 3 2 10" xfId="21624"/>
    <cellStyle name="Nota 3 2 10 2" xfId="21625"/>
    <cellStyle name="Nota 3 2 11" xfId="21626"/>
    <cellStyle name="Nota 3 2 11 2" xfId="21627"/>
    <cellStyle name="Nota 3 2 12" xfId="21628"/>
    <cellStyle name="Nota 3 2 13" xfId="21629"/>
    <cellStyle name="Nota 3 2 2" xfId="21630"/>
    <cellStyle name="Nota 3 2 2 10" xfId="21631"/>
    <cellStyle name="Nota 3 2 2 11" xfId="21632"/>
    <cellStyle name="Nota 3 2 2 2" xfId="21633"/>
    <cellStyle name="Nota 3 2 2 2 2" xfId="21634"/>
    <cellStyle name="Nota 3 2 2 3" xfId="21635"/>
    <cellStyle name="Nota 3 2 2 3 2" xfId="21636"/>
    <cellStyle name="Nota 3 2 2 4" xfId="21637"/>
    <cellStyle name="Nota 3 2 2 4 2" xfId="21638"/>
    <cellStyle name="Nota 3 2 2 5" xfId="21639"/>
    <cellStyle name="Nota 3 2 2 5 2" xfId="21640"/>
    <cellStyle name="Nota 3 2 2 6" xfId="21641"/>
    <cellStyle name="Nota 3 2 2 7" xfId="21642"/>
    <cellStyle name="Nota 3 2 2 8" xfId="21643"/>
    <cellStyle name="Nota 3 2 2 9" xfId="21644"/>
    <cellStyle name="Nota 3 2 3" xfId="21645"/>
    <cellStyle name="Nota 3 2 3 10" xfId="21646"/>
    <cellStyle name="Nota 3 2 3 2" xfId="21647"/>
    <cellStyle name="Nota 3 2 3 2 2" xfId="21648"/>
    <cellStyle name="Nota 3 2 3 3" xfId="21649"/>
    <cellStyle name="Nota 3 2 3 4" xfId="21650"/>
    <cellStyle name="Nota 3 2 3 5" xfId="21651"/>
    <cellStyle name="Nota 3 2 3 6" xfId="21652"/>
    <cellStyle name="Nota 3 2 3 7" xfId="21653"/>
    <cellStyle name="Nota 3 2 3 8" xfId="21654"/>
    <cellStyle name="Nota 3 2 3 9" xfId="21655"/>
    <cellStyle name="Nota 3 2 4" xfId="21656"/>
    <cellStyle name="Nota 3 2 4 2" xfId="21657"/>
    <cellStyle name="Nota 3 2 5" xfId="21658"/>
    <cellStyle name="Nota 3 2 5 2" xfId="21659"/>
    <cellStyle name="Nota 3 2 6" xfId="21660"/>
    <cellStyle name="Nota 3 2 6 2" xfId="21661"/>
    <cellStyle name="Nota 3 2 7" xfId="21662"/>
    <cellStyle name="Nota 3 2 7 2" xfId="21663"/>
    <cellStyle name="Nota 3 2 8" xfId="21664"/>
    <cellStyle name="Nota 3 2 8 2" xfId="21665"/>
    <cellStyle name="Nota 3 2 9" xfId="21666"/>
    <cellStyle name="Nota 3 2 9 2" xfId="21667"/>
    <cellStyle name="Nota 3 20" xfId="21668"/>
    <cellStyle name="Nota 3 20 10" xfId="21669"/>
    <cellStyle name="Nota 3 20 2" xfId="21670"/>
    <cellStyle name="Nota 3 20 2 2" xfId="21671"/>
    <cellStyle name="Nota 3 20 3" xfId="21672"/>
    <cellStyle name="Nota 3 20 4" xfId="21673"/>
    <cellStyle name="Nota 3 20 5" xfId="21674"/>
    <cellStyle name="Nota 3 20 6" xfId="21675"/>
    <cellStyle name="Nota 3 20 7" xfId="21676"/>
    <cellStyle name="Nota 3 20 8" xfId="21677"/>
    <cellStyle name="Nota 3 20 9" xfId="21678"/>
    <cellStyle name="Nota 3 21" xfId="21679"/>
    <cellStyle name="Nota 3 21 2" xfId="21680"/>
    <cellStyle name="Nota 3 22" xfId="21681"/>
    <cellStyle name="Nota 3 22 2" xfId="21682"/>
    <cellStyle name="Nota 3 23" xfId="21683"/>
    <cellStyle name="Nota 3 23 2" xfId="21684"/>
    <cellStyle name="Nota 3 24" xfId="21685"/>
    <cellStyle name="Nota 3 24 2" xfId="21686"/>
    <cellStyle name="Nota 3 25" xfId="21687"/>
    <cellStyle name="Nota 3 25 2" xfId="21688"/>
    <cellStyle name="Nota 3 26" xfId="21689"/>
    <cellStyle name="Nota 3 26 2" xfId="21690"/>
    <cellStyle name="Nota 3 27" xfId="21691"/>
    <cellStyle name="Nota 3 27 2" xfId="21692"/>
    <cellStyle name="Nota 3 28" xfId="21693"/>
    <cellStyle name="Nota 3 28 2" xfId="21694"/>
    <cellStyle name="Nota 3 29" xfId="21695"/>
    <cellStyle name="Nota 3 3" xfId="21696"/>
    <cellStyle name="Nota 3 3 10" xfId="21697"/>
    <cellStyle name="Nota 3 3 10 2" xfId="21698"/>
    <cellStyle name="Nota 3 3 11" xfId="21699"/>
    <cellStyle name="Nota 3 3 11 2" xfId="21700"/>
    <cellStyle name="Nota 3 3 12" xfId="21701"/>
    <cellStyle name="Nota 3 3 13" xfId="21702"/>
    <cellStyle name="Nota 3 3 2" xfId="21703"/>
    <cellStyle name="Nota 3 3 2 10" xfId="21704"/>
    <cellStyle name="Nota 3 3 2 2" xfId="21705"/>
    <cellStyle name="Nota 3 3 2 2 2" xfId="21706"/>
    <cellStyle name="Nota 3 3 2 3" xfId="21707"/>
    <cellStyle name="Nota 3 3 2 3 2" xfId="21708"/>
    <cellStyle name="Nota 3 3 2 4" xfId="21709"/>
    <cellStyle name="Nota 3 3 2 4 2" xfId="21710"/>
    <cellStyle name="Nota 3 3 2 5" xfId="21711"/>
    <cellStyle name="Nota 3 3 2 5 2" xfId="21712"/>
    <cellStyle name="Nota 3 3 2 6" xfId="21713"/>
    <cellStyle name="Nota 3 3 2 7" xfId="21714"/>
    <cellStyle name="Nota 3 3 2 8" xfId="21715"/>
    <cellStyle name="Nota 3 3 2 9" xfId="21716"/>
    <cellStyle name="Nota 3 3 3" xfId="21717"/>
    <cellStyle name="Nota 3 3 3 10" xfId="21718"/>
    <cellStyle name="Nota 3 3 3 2" xfId="21719"/>
    <cellStyle name="Nota 3 3 3 2 2" xfId="21720"/>
    <cellStyle name="Nota 3 3 3 3" xfId="21721"/>
    <cellStyle name="Nota 3 3 3 4" xfId="21722"/>
    <cellStyle name="Nota 3 3 3 5" xfId="21723"/>
    <cellStyle name="Nota 3 3 3 6" xfId="21724"/>
    <cellStyle name="Nota 3 3 3 7" xfId="21725"/>
    <cellStyle name="Nota 3 3 3 8" xfId="21726"/>
    <cellStyle name="Nota 3 3 3 9" xfId="21727"/>
    <cellStyle name="Nota 3 3 4" xfId="21728"/>
    <cellStyle name="Nota 3 3 4 2" xfId="21729"/>
    <cellStyle name="Nota 3 3 5" xfId="21730"/>
    <cellStyle name="Nota 3 3 5 2" xfId="21731"/>
    <cellStyle name="Nota 3 3 6" xfId="21732"/>
    <cellStyle name="Nota 3 3 6 2" xfId="21733"/>
    <cellStyle name="Nota 3 3 7" xfId="21734"/>
    <cellStyle name="Nota 3 3 7 2" xfId="21735"/>
    <cellStyle name="Nota 3 3 8" xfId="21736"/>
    <cellStyle name="Nota 3 3 8 2" xfId="21737"/>
    <cellStyle name="Nota 3 3 9" xfId="21738"/>
    <cellStyle name="Nota 3 3 9 2" xfId="21739"/>
    <cellStyle name="Nota 3 30" xfId="21740"/>
    <cellStyle name="Nota 3 4" xfId="21741"/>
    <cellStyle name="Nota 3 4 10" xfId="21742"/>
    <cellStyle name="Nota 3 4 10 2" xfId="21743"/>
    <cellStyle name="Nota 3 4 11" xfId="21744"/>
    <cellStyle name="Nota 3 4 11 2" xfId="21745"/>
    <cellStyle name="Nota 3 4 12" xfId="21746"/>
    <cellStyle name="Nota 3 4 13" xfId="21747"/>
    <cellStyle name="Nota 3 4 2" xfId="21748"/>
    <cellStyle name="Nota 3 4 2 10" xfId="21749"/>
    <cellStyle name="Nota 3 4 2 2" xfId="21750"/>
    <cellStyle name="Nota 3 4 2 2 2" xfId="21751"/>
    <cellStyle name="Nota 3 4 2 3" xfId="21752"/>
    <cellStyle name="Nota 3 4 2 3 2" xfId="21753"/>
    <cellStyle name="Nota 3 4 2 4" xfId="21754"/>
    <cellStyle name="Nota 3 4 2 4 2" xfId="21755"/>
    <cellStyle name="Nota 3 4 2 5" xfId="21756"/>
    <cellStyle name="Nota 3 4 2 5 2" xfId="21757"/>
    <cellStyle name="Nota 3 4 2 6" xfId="21758"/>
    <cellStyle name="Nota 3 4 2 7" xfId="21759"/>
    <cellStyle name="Nota 3 4 2 8" xfId="21760"/>
    <cellStyle name="Nota 3 4 2 9" xfId="21761"/>
    <cellStyle name="Nota 3 4 3" xfId="21762"/>
    <cellStyle name="Nota 3 4 3 10" xfId="21763"/>
    <cellStyle name="Nota 3 4 3 2" xfId="21764"/>
    <cellStyle name="Nota 3 4 3 2 2" xfId="21765"/>
    <cellStyle name="Nota 3 4 3 3" xfId="21766"/>
    <cellStyle name="Nota 3 4 3 4" xfId="21767"/>
    <cellStyle name="Nota 3 4 3 5" xfId="21768"/>
    <cellStyle name="Nota 3 4 3 6" xfId="21769"/>
    <cellStyle name="Nota 3 4 3 7" xfId="21770"/>
    <cellStyle name="Nota 3 4 3 8" xfId="21771"/>
    <cellStyle name="Nota 3 4 3 9" xfId="21772"/>
    <cellStyle name="Nota 3 4 4" xfId="21773"/>
    <cellStyle name="Nota 3 4 4 2" xfId="21774"/>
    <cellStyle name="Nota 3 4 5" xfId="21775"/>
    <cellStyle name="Nota 3 4 5 2" xfId="21776"/>
    <cellStyle name="Nota 3 4 6" xfId="21777"/>
    <cellStyle name="Nota 3 4 6 2" xfId="21778"/>
    <cellStyle name="Nota 3 4 7" xfId="21779"/>
    <cellStyle name="Nota 3 4 7 2" xfId="21780"/>
    <cellStyle name="Nota 3 4 8" xfId="21781"/>
    <cellStyle name="Nota 3 4 8 2" xfId="21782"/>
    <cellStyle name="Nota 3 4 9" xfId="21783"/>
    <cellStyle name="Nota 3 4 9 2" xfId="21784"/>
    <cellStyle name="Nota 3 5" xfId="21785"/>
    <cellStyle name="Nota 3 5 10" xfId="21786"/>
    <cellStyle name="Nota 3 5 10 2" xfId="21787"/>
    <cellStyle name="Nota 3 5 11" xfId="21788"/>
    <cellStyle name="Nota 3 5 11 2" xfId="21789"/>
    <cellStyle name="Nota 3 5 12" xfId="21790"/>
    <cellStyle name="Nota 3 5 13" xfId="21791"/>
    <cellStyle name="Nota 3 5 2" xfId="21792"/>
    <cellStyle name="Nota 3 5 2 10" xfId="21793"/>
    <cellStyle name="Nota 3 5 2 2" xfId="21794"/>
    <cellStyle name="Nota 3 5 2 2 2" xfId="21795"/>
    <cellStyle name="Nota 3 5 2 3" xfId="21796"/>
    <cellStyle name="Nota 3 5 2 3 2" xfId="21797"/>
    <cellStyle name="Nota 3 5 2 4" xfId="21798"/>
    <cellStyle name="Nota 3 5 2 4 2" xfId="21799"/>
    <cellStyle name="Nota 3 5 2 5" xfId="21800"/>
    <cellStyle name="Nota 3 5 2 5 2" xfId="21801"/>
    <cellStyle name="Nota 3 5 2 6" xfId="21802"/>
    <cellStyle name="Nota 3 5 2 7" xfId="21803"/>
    <cellStyle name="Nota 3 5 2 8" xfId="21804"/>
    <cellStyle name="Nota 3 5 2 9" xfId="21805"/>
    <cellStyle name="Nota 3 5 3" xfId="21806"/>
    <cellStyle name="Nota 3 5 3 10" xfId="21807"/>
    <cellStyle name="Nota 3 5 3 2" xfId="21808"/>
    <cellStyle name="Nota 3 5 3 2 2" xfId="21809"/>
    <cellStyle name="Nota 3 5 3 3" xfId="21810"/>
    <cellStyle name="Nota 3 5 3 4" xfId="21811"/>
    <cellStyle name="Nota 3 5 3 5" xfId="21812"/>
    <cellStyle name="Nota 3 5 3 6" xfId="21813"/>
    <cellStyle name="Nota 3 5 3 7" xfId="21814"/>
    <cellStyle name="Nota 3 5 3 8" xfId="21815"/>
    <cellStyle name="Nota 3 5 3 9" xfId="21816"/>
    <cellStyle name="Nota 3 5 4" xfId="21817"/>
    <cellStyle name="Nota 3 5 4 2" xfId="21818"/>
    <cellStyle name="Nota 3 5 5" xfId="21819"/>
    <cellStyle name="Nota 3 5 5 2" xfId="21820"/>
    <cellStyle name="Nota 3 5 6" xfId="21821"/>
    <cellStyle name="Nota 3 5 6 2" xfId="21822"/>
    <cellStyle name="Nota 3 5 7" xfId="21823"/>
    <cellStyle name="Nota 3 5 7 2" xfId="21824"/>
    <cellStyle name="Nota 3 5 8" xfId="21825"/>
    <cellStyle name="Nota 3 5 8 2" xfId="21826"/>
    <cellStyle name="Nota 3 5 9" xfId="21827"/>
    <cellStyle name="Nota 3 5 9 2" xfId="21828"/>
    <cellStyle name="Nota 3 6" xfId="21829"/>
    <cellStyle name="Nota 3 6 10" xfId="21830"/>
    <cellStyle name="Nota 3 6 10 2" xfId="21831"/>
    <cellStyle name="Nota 3 6 11" xfId="21832"/>
    <cellStyle name="Nota 3 6 11 2" xfId="21833"/>
    <cellStyle name="Nota 3 6 12" xfId="21834"/>
    <cellStyle name="Nota 3 6 13" xfId="21835"/>
    <cellStyle name="Nota 3 6 2" xfId="21836"/>
    <cellStyle name="Nota 3 6 2 10" xfId="21837"/>
    <cellStyle name="Nota 3 6 2 2" xfId="21838"/>
    <cellStyle name="Nota 3 6 2 2 2" xfId="21839"/>
    <cellStyle name="Nota 3 6 2 3" xfId="21840"/>
    <cellStyle name="Nota 3 6 2 3 2" xfId="21841"/>
    <cellStyle name="Nota 3 6 2 4" xfId="21842"/>
    <cellStyle name="Nota 3 6 2 4 2" xfId="21843"/>
    <cellStyle name="Nota 3 6 2 5" xfId="21844"/>
    <cellStyle name="Nota 3 6 2 5 2" xfId="21845"/>
    <cellStyle name="Nota 3 6 2 6" xfId="21846"/>
    <cellStyle name="Nota 3 6 2 7" xfId="21847"/>
    <cellStyle name="Nota 3 6 2 8" xfId="21848"/>
    <cellStyle name="Nota 3 6 2 9" xfId="21849"/>
    <cellStyle name="Nota 3 6 3" xfId="21850"/>
    <cellStyle name="Nota 3 6 3 10" xfId="21851"/>
    <cellStyle name="Nota 3 6 3 2" xfId="21852"/>
    <cellStyle name="Nota 3 6 3 2 2" xfId="21853"/>
    <cellStyle name="Nota 3 6 3 3" xfId="21854"/>
    <cellStyle name="Nota 3 6 3 4" xfId="21855"/>
    <cellStyle name="Nota 3 6 3 5" xfId="21856"/>
    <cellStyle name="Nota 3 6 3 6" xfId="21857"/>
    <cellStyle name="Nota 3 6 3 7" xfId="21858"/>
    <cellStyle name="Nota 3 6 3 8" xfId="21859"/>
    <cellStyle name="Nota 3 6 3 9" xfId="21860"/>
    <cellStyle name="Nota 3 6 4" xfId="21861"/>
    <cellStyle name="Nota 3 6 4 2" xfId="21862"/>
    <cellStyle name="Nota 3 6 5" xfId="21863"/>
    <cellStyle name="Nota 3 6 5 2" xfId="21864"/>
    <cellStyle name="Nota 3 6 6" xfId="21865"/>
    <cellStyle name="Nota 3 6 6 2" xfId="21866"/>
    <cellStyle name="Nota 3 6 7" xfId="21867"/>
    <cellStyle name="Nota 3 6 7 2" xfId="21868"/>
    <cellStyle name="Nota 3 6 8" xfId="21869"/>
    <cellStyle name="Nota 3 6 8 2" xfId="21870"/>
    <cellStyle name="Nota 3 6 9" xfId="21871"/>
    <cellStyle name="Nota 3 6 9 2" xfId="21872"/>
    <cellStyle name="Nota 3 7" xfId="21873"/>
    <cellStyle name="Nota 3 7 10" xfId="21874"/>
    <cellStyle name="Nota 3 7 10 2" xfId="21875"/>
    <cellStyle name="Nota 3 7 11" xfId="21876"/>
    <cellStyle name="Nota 3 7 11 2" xfId="21877"/>
    <cellStyle name="Nota 3 7 12" xfId="21878"/>
    <cellStyle name="Nota 3 7 13" xfId="21879"/>
    <cellStyle name="Nota 3 7 2" xfId="21880"/>
    <cellStyle name="Nota 3 7 2 10" xfId="21881"/>
    <cellStyle name="Nota 3 7 2 2" xfId="21882"/>
    <cellStyle name="Nota 3 7 2 2 2" xfId="21883"/>
    <cellStyle name="Nota 3 7 2 3" xfId="21884"/>
    <cellStyle name="Nota 3 7 2 3 2" xfId="21885"/>
    <cellStyle name="Nota 3 7 2 4" xfId="21886"/>
    <cellStyle name="Nota 3 7 2 4 2" xfId="21887"/>
    <cellStyle name="Nota 3 7 2 5" xfId="21888"/>
    <cellStyle name="Nota 3 7 2 5 2" xfId="21889"/>
    <cellStyle name="Nota 3 7 2 6" xfId="21890"/>
    <cellStyle name="Nota 3 7 2 7" xfId="21891"/>
    <cellStyle name="Nota 3 7 2 8" xfId="21892"/>
    <cellStyle name="Nota 3 7 2 9" xfId="21893"/>
    <cellStyle name="Nota 3 7 3" xfId="21894"/>
    <cellStyle name="Nota 3 7 3 10" xfId="21895"/>
    <cellStyle name="Nota 3 7 3 2" xfId="21896"/>
    <cellStyle name="Nota 3 7 3 2 2" xfId="21897"/>
    <cellStyle name="Nota 3 7 3 3" xfId="21898"/>
    <cellStyle name="Nota 3 7 3 4" xfId="21899"/>
    <cellStyle name="Nota 3 7 3 5" xfId="21900"/>
    <cellStyle name="Nota 3 7 3 6" xfId="21901"/>
    <cellStyle name="Nota 3 7 3 7" xfId="21902"/>
    <cellStyle name="Nota 3 7 3 8" xfId="21903"/>
    <cellStyle name="Nota 3 7 3 9" xfId="21904"/>
    <cellStyle name="Nota 3 7 4" xfId="21905"/>
    <cellStyle name="Nota 3 7 4 2" xfId="21906"/>
    <cellStyle name="Nota 3 7 5" xfId="21907"/>
    <cellStyle name="Nota 3 7 5 2" xfId="21908"/>
    <cellStyle name="Nota 3 7 6" xfId="21909"/>
    <cellStyle name="Nota 3 7 6 2" xfId="21910"/>
    <cellStyle name="Nota 3 7 7" xfId="21911"/>
    <cellStyle name="Nota 3 7 7 2" xfId="21912"/>
    <cellStyle name="Nota 3 7 8" xfId="21913"/>
    <cellStyle name="Nota 3 7 8 2" xfId="21914"/>
    <cellStyle name="Nota 3 7 9" xfId="21915"/>
    <cellStyle name="Nota 3 7 9 2" xfId="21916"/>
    <cellStyle name="Nota 3 8" xfId="21917"/>
    <cellStyle name="Nota 3 8 10" xfId="21918"/>
    <cellStyle name="Nota 3 8 10 2" xfId="21919"/>
    <cellStyle name="Nota 3 8 11" xfId="21920"/>
    <cellStyle name="Nota 3 8 11 2" xfId="21921"/>
    <cellStyle name="Nota 3 8 12" xfId="21922"/>
    <cellStyle name="Nota 3 8 13" xfId="21923"/>
    <cellStyle name="Nota 3 8 2" xfId="21924"/>
    <cellStyle name="Nota 3 8 2 10" xfId="21925"/>
    <cellStyle name="Nota 3 8 2 2" xfId="21926"/>
    <cellStyle name="Nota 3 8 2 2 2" xfId="21927"/>
    <cellStyle name="Nota 3 8 2 3" xfId="21928"/>
    <cellStyle name="Nota 3 8 2 3 2" xfId="21929"/>
    <cellStyle name="Nota 3 8 2 4" xfId="21930"/>
    <cellStyle name="Nota 3 8 2 4 2" xfId="21931"/>
    <cellStyle name="Nota 3 8 2 5" xfId="21932"/>
    <cellStyle name="Nota 3 8 2 5 2" xfId="21933"/>
    <cellStyle name="Nota 3 8 2 6" xfId="21934"/>
    <cellStyle name="Nota 3 8 2 7" xfId="21935"/>
    <cellStyle name="Nota 3 8 2 8" xfId="21936"/>
    <cellStyle name="Nota 3 8 2 9" xfId="21937"/>
    <cellStyle name="Nota 3 8 3" xfId="21938"/>
    <cellStyle name="Nota 3 8 3 10" xfId="21939"/>
    <cellStyle name="Nota 3 8 3 2" xfId="21940"/>
    <cellStyle name="Nota 3 8 3 2 2" xfId="21941"/>
    <cellStyle name="Nota 3 8 3 3" xfId="21942"/>
    <cellStyle name="Nota 3 8 3 4" xfId="21943"/>
    <cellStyle name="Nota 3 8 3 5" xfId="21944"/>
    <cellStyle name="Nota 3 8 3 6" xfId="21945"/>
    <cellStyle name="Nota 3 8 3 7" xfId="21946"/>
    <cellStyle name="Nota 3 8 3 8" xfId="21947"/>
    <cellStyle name="Nota 3 8 3 9" xfId="21948"/>
    <cellStyle name="Nota 3 8 4" xfId="21949"/>
    <cellStyle name="Nota 3 8 4 2" xfId="21950"/>
    <cellStyle name="Nota 3 8 5" xfId="21951"/>
    <cellStyle name="Nota 3 8 5 2" xfId="21952"/>
    <cellStyle name="Nota 3 8 6" xfId="21953"/>
    <cellStyle name="Nota 3 8 6 2" xfId="21954"/>
    <cellStyle name="Nota 3 8 7" xfId="21955"/>
    <cellStyle name="Nota 3 8 7 2" xfId="21956"/>
    <cellStyle name="Nota 3 8 8" xfId="21957"/>
    <cellStyle name="Nota 3 8 8 2" xfId="21958"/>
    <cellStyle name="Nota 3 8 9" xfId="21959"/>
    <cellStyle name="Nota 3 8 9 2" xfId="21960"/>
    <cellStyle name="Nota 3 9" xfId="21961"/>
    <cellStyle name="Nota 3 9 10" xfId="21962"/>
    <cellStyle name="Nota 3 9 10 2" xfId="21963"/>
    <cellStyle name="Nota 3 9 11" xfId="21964"/>
    <cellStyle name="Nota 3 9 11 2" xfId="21965"/>
    <cellStyle name="Nota 3 9 12" xfId="21966"/>
    <cellStyle name="Nota 3 9 13" xfId="21967"/>
    <cellStyle name="Nota 3 9 2" xfId="21968"/>
    <cellStyle name="Nota 3 9 2 10" xfId="21969"/>
    <cellStyle name="Nota 3 9 2 2" xfId="21970"/>
    <cellStyle name="Nota 3 9 2 2 2" xfId="21971"/>
    <cellStyle name="Nota 3 9 2 3" xfId="21972"/>
    <cellStyle name="Nota 3 9 2 3 2" xfId="21973"/>
    <cellStyle name="Nota 3 9 2 4" xfId="21974"/>
    <cellStyle name="Nota 3 9 2 4 2" xfId="21975"/>
    <cellStyle name="Nota 3 9 2 5" xfId="21976"/>
    <cellStyle name="Nota 3 9 2 5 2" xfId="21977"/>
    <cellStyle name="Nota 3 9 2 6" xfId="21978"/>
    <cellStyle name="Nota 3 9 2 7" xfId="21979"/>
    <cellStyle name="Nota 3 9 2 8" xfId="21980"/>
    <cellStyle name="Nota 3 9 2 9" xfId="21981"/>
    <cellStyle name="Nota 3 9 3" xfId="21982"/>
    <cellStyle name="Nota 3 9 3 10" xfId="21983"/>
    <cellStyle name="Nota 3 9 3 2" xfId="21984"/>
    <cellStyle name="Nota 3 9 3 2 2" xfId="21985"/>
    <cellStyle name="Nota 3 9 3 3" xfId="21986"/>
    <cellStyle name="Nota 3 9 3 4" xfId="21987"/>
    <cellStyle name="Nota 3 9 3 5" xfId="21988"/>
    <cellStyle name="Nota 3 9 3 6" xfId="21989"/>
    <cellStyle name="Nota 3 9 3 7" xfId="21990"/>
    <cellStyle name="Nota 3 9 3 8" xfId="21991"/>
    <cellStyle name="Nota 3 9 3 9" xfId="21992"/>
    <cellStyle name="Nota 3 9 4" xfId="21993"/>
    <cellStyle name="Nota 3 9 4 2" xfId="21994"/>
    <cellStyle name="Nota 3 9 5" xfId="21995"/>
    <cellStyle name="Nota 3 9 5 2" xfId="21996"/>
    <cellStyle name="Nota 3 9 6" xfId="21997"/>
    <cellStyle name="Nota 3 9 6 2" xfId="21998"/>
    <cellStyle name="Nota 3 9 7" xfId="21999"/>
    <cellStyle name="Nota 3 9 7 2" xfId="22000"/>
    <cellStyle name="Nota 3 9 8" xfId="22001"/>
    <cellStyle name="Nota 3 9 8 2" xfId="22002"/>
    <cellStyle name="Nota 3 9 9" xfId="22003"/>
    <cellStyle name="Nota 3 9 9 2" xfId="22004"/>
    <cellStyle name="Nota 30" xfId="22005"/>
    <cellStyle name="Nota 31" xfId="22006"/>
    <cellStyle name="Nota 32" xfId="22007"/>
    <cellStyle name="Nota 33" xfId="22008"/>
    <cellStyle name="Nota 4" xfId="22009"/>
    <cellStyle name="Nota 4 10" xfId="22010"/>
    <cellStyle name="Nota 4 10 10" xfId="22011"/>
    <cellStyle name="Nota 4 10 10 2" xfId="22012"/>
    <cellStyle name="Nota 4 10 11" xfId="22013"/>
    <cellStyle name="Nota 4 10 11 2" xfId="22014"/>
    <cellStyle name="Nota 4 10 12" xfId="22015"/>
    <cellStyle name="Nota 4 10 13" xfId="22016"/>
    <cellStyle name="Nota 4 10 2" xfId="22017"/>
    <cellStyle name="Nota 4 10 2 10" xfId="22018"/>
    <cellStyle name="Nota 4 10 2 2" xfId="22019"/>
    <cellStyle name="Nota 4 10 2 2 2" xfId="22020"/>
    <cellStyle name="Nota 4 10 2 3" xfId="22021"/>
    <cellStyle name="Nota 4 10 2 3 2" xfId="22022"/>
    <cellStyle name="Nota 4 10 2 4" xfId="22023"/>
    <cellStyle name="Nota 4 10 2 4 2" xfId="22024"/>
    <cellStyle name="Nota 4 10 2 5" xfId="22025"/>
    <cellStyle name="Nota 4 10 2 5 2" xfId="22026"/>
    <cellStyle name="Nota 4 10 2 6" xfId="22027"/>
    <cellStyle name="Nota 4 10 2 7" xfId="22028"/>
    <cellStyle name="Nota 4 10 2 8" xfId="22029"/>
    <cellStyle name="Nota 4 10 2 9" xfId="22030"/>
    <cellStyle name="Nota 4 10 3" xfId="22031"/>
    <cellStyle name="Nota 4 10 3 10" xfId="22032"/>
    <cellStyle name="Nota 4 10 3 2" xfId="22033"/>
    <cellStyle name="Nota 4 10 3 2 2" xfId="22034"/>
    <cellStyle name="Nota 4 10 3 3" xfId="22035"/>
    <cellStyle name="Nota 4 10 3 4" xfId="22036"/>
    <cellStyle name="Nota 4 10 3 5" xfId="22037"/>
    <cellStyle name="Nota 4 10 3 6" xfId="22038"/>
    <cellStyle name="Nota 4 10 3 7" xfId="22039"/>
    <cellStyle name="Nota 4 10 3 8" xfId="22040"/>
    <cellStyle name="Nota 4 10 3 9" xfId="22041"/>
    <cellStyle name="Nota 4 10 4" xfId="22042"/>
    <cellStyle name="Nota 4 10 4 2" xfId="22043"/>
    <cellStyle name="Nota 4 10 5" xfId="22044"/>
    <cellStyle name="Nota 4 10 5 2" xfId="22045"/>
    <cellStyle name="Nota 4 10 6" xfId="22046"/>
    <cellStyle name="Nota 4 10 6 2" xfId="22047"/>
    <cellStyle name="Nota 4 10 7" xfId="22048"/>
    <cellStyle name="Nota 4 10 7 2" xfId="22049"/>
    <cellStyle name="Nota 4 10 8" xfId="22050"/>
    <cellStyle name="Nota 4 10 8 2" xfId="22051"/>
    <cellStyle name="Nota 4 10 9" xfId="22052"/>
    <cellStyle name="Nota 4 10 9 2" xfId="22053"/>
    <cellStyle name="Nota 4 11" xfId="22054"/>
    <cellStyle name="Nota 4 11 10" xfId="22055"/>
    <cellStyle name="Nota 4 11 10 2" xfId="22056"/>
    <cellStyle name="Nota 4 11 11" xfId="22057"/>
    <cellStyle name="Nota 4 11 11 2" xfId="22058"/>
    <cellStyle name="Nota 4 11 12" xfId="22059"/>
    <cellStyle name="Nota 4 11 13" xfId="22060"/>
    <cellStyle name="Nota 4 11 2" xfId="22061"/>
    <cellStyle name="Nota 4 11 2 10" xfId="22062"/>
    <cellStyle name="Nota 4 11 2 2" xfId="22063"/>
    <cellStyle name="Nota 4 11 2 2 2" xfId="22064"/>
    <cellStyle name="Nota 4 11 2 3" xfId="22065"/>
    <cellStyle name="Nota 4 11 2 3 2" xfId="22066"/>
    <cellStyle name="Nota 4 11 2 4" xfId="22067"/>
    <cellStyle name="Nota 4 11 2 4 2" xfId="22068"/>
    <cellStyle name="Nota 4 11 2 5" xfId="22069"/>
    <cellStyle name="Nota 4 11 2 5 2" xfId="22070"/>
    <cellStyle name="Nota 4 11 2 6" xfId="22071"/>
    <cellStyle name="Nota 4 11 2 7" xfId="22072"/>
    <cellStyle name="Nota 4 11 2 8" xfId="22073"/>
    <cellStyle name="Nota 4 11 2 9" xfId="22074"/>
    <cellStyle name="Nota 4 11 3" xfId="22075"/>
    <cellStyle name="Nota 4 11 3 10" xfId="22076"/>
    <cellStyle name="Nota 4 11 3 2" xfId="22077"/>
    <cellStyle name="Nota 4 11 3 2 2" xfId="22078"/>
    <cellStyle name="Nota 4 11 3 3" xfId="22079"/>
    <cellStyle name="Nota 4 11 3 4" xfId="22080"/>
    <cellStyle name="Nota 4 11 3 5" xfId="22081"/>
    <cellStyle name="Nota 4 11 3 6" xfId="22082"/>
    <cellStyle name="Nota 4 11 3 7" xfId="22083"/>
    <cellStyle name="Nota 4 11 3 8" xfId="22084"/>
    <cellStyle name="Nota 4 11 3 9" xfId="22085"/>
    <cellStyle name="Nota 4 11 4" xfId="22086"/>
    <cellStyle name="Nota 4 11 4 2" xfId="22087"/>
    <cellStyle name="Nota 4 11 5" xfId="22088"/>
    <cellStyle name="Nota 4 11 5 2" xfId="22089"/>
    <cellStyle name="Nota 4 11 6" xfId="22090"/>
    <cellStyle name="Nota 4 11 6 2" xfId="22091"/>
    <cellStyle name="Nota 4 11 7" xfId="22092"/>
    <cellStyle name="Nota 4 11 7 2" xfId="22093"/>
    <cellStyle name="Nota 4 11 8" xfId="22094"/>
    <cellStyle name="Nota 4 11 8 2" xfId="22095"/>
    <cellStyle name="Nota 4 11 9" xfId="22096"/>
    <cellStyle name="Nota 4 11 9 2" xfId="22097"/>
    <cellStyle name="Nota 4 12" xfId="22098"/>
    <cellStyle name="Nota 4 12 10" xfId="22099"/>
    <cellStyle name="Nota 4 12 10 2" xfId="22100"/>
    <cellStyle name="Nota 4 12 11" xfId="22101"/>
    <cellStyle name="Nota 4 12 11 2" xfId="22102"/>
    <cellStyle name="Nota 4 12 12" xfId="22103"/>
    <cellStyle name="Nota 4 12 13" xfId="22104"/>
    <cellStyle name="Nota 4 12 2" xfId="22105"/>
    <cellStyle name="Nota 4 12 2 10" xfId="22106"/>
    <cellStyle name="Nota 4 12 2 2" xfId="22107"/>
    <cellStyle name="Nota 4 12 2 2 2" xfId="22108"/>
    <cellStyle name="Nota 4 12 2 3" xfId="22109"/>
    <cellStyle name="Nota 4 12 2 3 2" xfId="22110"/>
    <cellStyle name="Nota 4 12 2 4" xfId="22111"/>
    <cellStyle name="Nota 4 12 2 4 2" xfId="22112"/>
    <cellStyle name="Nota 4 12 2 5" xfId="22113"/>
    <cellStyle name="Nota 4 12 2 5 2" xfId="22114"/>
    <cellStyle name="Nota 4 12 2 6" xfId="22115"/>
    <cellStyle name="Nota 4 12 2 7" xfId="22116"/>
    <cellStyle name="Nota 4 12 2 8" xfId="22117"/>
    <cellStyle name="Nota 4 12 2 9" xfId="22118"/>
    <cellStyle name="Nota 4 12 3" xfId="22119"/>
    <cellStyle name="Nota 4 12 3 10" xfId="22120"/>
    <cellStyle name="Nota 4 12 3 2" xfId="22121"/>
    <cellStyle name="Nota 4 12 3 2 2" xfId="22122"/>
    <cellStyle name="Nota 4 12 3 3" xfId="22123"/>
    <cellStyle name="Nota 4 12 3 4" xfId="22124"/>
    <cellStyle name="Nota 4 12 3 5" xfId="22125"/>
    <cellStyle name="Nota 4 12 3 6" xfId="22126"/>
    <cellStyle name="Nota 4 12 3 7" xfId="22127"/>
    <cellStyle name="Nota 4 12 3 8" xfId="22128"/>
    <cellStyle name="Nota 4 12 3 9" xfId="22129"/>
    <cellStyle name="Nota 4 12 4" xfId="22130"/>
    <cellStyle name="Nota 4 12 4 2" xfId="22131"/>
    <cellStyle name="Nota 4 12 5" xfId="22132"/>
    <cellStyle name="Nota 4 12 5 2" xfId="22133"/>
    <cellStyle name="Nota 4 12 6" xfId="22134"/>
    <cellStyle name="Nota 4 12 6 2" xfId="22135"/>
    <cellStyle name="Nota 4 12 7" xfId="22136"/>
    <cellStyle name="Nota 4 12 7 2" xfId="22137"/>
    <cellStyle name="Nota 4 12 8" xfId="22138"/>
    <cellStyle name="Nota 4 12 8 2" xfId="22139"/>
    <cellStyle name="Nota 4 12 9" xfId="22140"/>
    <cellStyle name="Nota 4 12 9 2" xfId="22141"/>
    <cellStyle name="Nota 4 13" xfId="22142"/>
    <cellStyle name="Nota 4 13 10" xfId="22143"/>
    <cellStyle name="Nota 4 13 10 2" xfId="22144"/>
    <cellStyle name="Nota 4 13 11" xfId="22145"/>
    <cellStyle name="Nota 4 13 11 2" xfId="22146"/>
    <cellStyle name="Nota 4 13 12" xfId="22147"/>
    <cellStyle name="Nota 4 13 13" xfId="22148"/>
    <cellStyle name="Nota 4 13 2" xfId="22149"/>
    <cellStyle name="Nota 4 13 2 10" xfId="22150"/>
    <cellStyle name="Nota 4 13 2 2" xfId="22151"/>
    <cellStyle name="Nota 4 13 2 2 2" xfId="22152"/>
    <cellStyle name="Nota 4 13 2 3" xfId="22153"/>
    <cellStyle name="Nota 4 13 2 3 2" xfId="22154"/>
    <cellStyle name="Nota 4 13 2 4" xfId="22155"/>
    <cellStyle name="Nota 4 13 2 4 2" xfId="22156"/>
    <cellStyle name="Nota 4 13 2 5" xfId="22157"/>
    <cellStyle name="Nota 4 13 2 5 2" xfId="22158"/>
    <cellStyle name="Nota 4 13 2 6" xfId="22159"/>
    <cellStyle name="Nota 4 13 2 7" xfId="22160"/>
    <cellStyle name="Nota 4 13 2 8" xfId="22161"/>
    <cellStyle name="Nota 4 13 2 9" xfId="22162"/>
    <cellStyle name="Nota 4 13 3" xfId="22163"/>
    <cellStyle name="Nota 4 13 3 10" xfId="22164"/>
    <cellStyle name="Nota 4 13 3 2" xfId="22165"/>
    <cellStyle name="Nota 4 13 3 2 2" xfId="22166"/>
    <cellStyle name="Nota 4 13 3 3" xfId="22167"/>
    <cellStyle name="Nota 4 13 3 4" xfId="22168"/>
    <cellStyle name="Nota 4 13 3 5" xfId="22169"/>
    <cellStyle name="Nota 4 13 3 6" xfId="22170"/>
    <cellStyle name="Nota 4 13 3 7" xfId="22171"/>
    <cellStyle name="Nota 4 13 3 8" xfId="22172"/>
    <cellStyle name="Nota 4 13 3 9" xfId="22173"/>
    <cellStyle name="Nota 4 13 4" xfId="22174"/>
    <cellStyle name="Nota 4 13 4 2" xfId="22175"/>
    <cellStyle name="Nota 4 13 5" xfId="22176"/>
    <cellStyle name="Nota 4 13 5 2" xfId="22177"/>
    <cellStyle name="Nota 4 13 6" xfId="22178"/>
    <cellStyle name="Nota 4 13 6 2" xfId="22179"/>
    <cellStyle name="Nota 4 13 7" xfId="22180"/>
    <cellStyle name="Nota 4 13 7 2" xfId="22181"/>
    <cellStyle name="Nota 4 13 8" xfId="22182"/>
    <cellStyle name="Nota 4 13 8 2" xfId="22183"/>
    <cellStyle name="Nota 4 13 9" xfId="22184"/>
    <cellStyle name="Nota 4 13 9 2" xfId="22185"/>
    <cellStyle name="Nota 4 14" xfId="22186"/>
    <cellStyle name="Nota 4 14 10" xfId="22187"/>
    <cellStyle name="Nota 4 14 10 2" xfId="22188"/>
    <cellStyle name="Nota 4 14 11" xfId="22189"/>
    <cellStyle name="Nota 4 14 11 2" xfId="22190"/>
    <cellStyle name="Nota 4 14 12" xfId="22191"/>
    <cellStyle name="Nota 4 14 13" xfId="22192"/>
    <cellStyle name="Nota 4 14 2" xfId="22193"/>
    <cellStyle name="Nota 4 14 2 10" xfId="22194"/>
    <cellStyle name="Nota 4 14 2 2" xfId="22195"/>
    <cellStyle name="Nota 4 14 2 2 2" xfId="22196"/>
    <cellStyle name="Nota 4 14 2 3" xfId="22197"/>
    <cellStyle name="Nota 4 14 2 3 2" xfId="22198"/>
    <cellStyle name="Nota 4 14 2 4" xfId="22199"/>
    <cellStyle name="Nota 4 14 2 4 2" xfId="22200"/>
    <cellStyle name="Nota 4 14 2 5" xfId="22201"/>
    <cellStyle name="Nota 4 14 2 5 2" xfId="22202"/>
    <cellStyle name="Nota 4 14 2 6" xfId="22203"/>
    <cellStyle name="Nota 4 14 2 7" xfId="22204"/>
    <cellStyle name="Nota 4 14 2 8" xfId="22205"/>
    <cellStyle name="Nota 4 14 2 9" xfId="22206"/>
    <cellStyle name="Nota 4 14 3" xfId="22207"/>
    <cellStyle name="Nota 4 14 3 10" xfId="22208"/>
    <cellStyle name="Nota 4 14 3 2" xfId="22209"/>
    <cellStyle name="Nota 4 14 3 2 2" xfId="22210"/>
    <cellStyle name="Nota 4 14 3 3" xfId="22211"/>
    <cellStyle name="Nota 4 14 3 4" xfId="22212"/>
    <cellStyle name="Nota 4 14 3 5" xfId="22213"/>
    <cellStyle name="Nota 4 14 3 6" xfId="22214"/>
    <cellStyle name="Nota 4 14 3 7" xfId="22215"/>
    <cellStyle name="Nota 4 14 3 8" xfId="22216"/>
    <cellStyle name="Nota 4 14 3 9" xfId="22217"/>
    <cellStyle name="Nota 4 14 4" xfId="22218"/>
    <cellStyle name="Nota 4 14 4 2" xfId="22219"/>
    <cellStyle name="Nota 4 14 5" xfId="22220"/>
    <cellStyle name="Nota 4 14 5 2" xfId="22221"/>
    <cellStyle name="Nota 4 14 6" xfId="22222"/>
    <cellStyle name="Nota 4 14 6 2" xfId="22223"/>
    <cellStyle name="Nota 4 14 7" xfId="22224"/>
    <cellStyle name="Nota 4 14 7 2" xfId="22225"/>
    <cellStyle name="Nota 4 14 8" xfId="22226"/>
    <cellStyle name="Nota 4 14 8 2" xfId="22227"/>
    <cellStyle name="Nota 4 14 9" xfId="22228"/>
    <cellStyle name="Nota 4 14 9 2" xfId="22229"/>
    <cellStyle name="Nota 4 15" xfId="22230"/>
    <cellStyle name="Nota 4 15 10" xfId="22231"/>
    <cellStyle name="Nota 4 15 10 2" xfId="22232"/>
    <cellStyle name="Nota 4 15 11" xfId="22233"/>
    <cellStyle name="Nota 4 15 11 2" xfId="22234"/>
    <cellStyle name="Nota 4 15 12" xfId="22235"/>
    <cellStyle name="Nota 4 15 13" xfId="22236"/>
    <cellStyle name="Nota 4 15 2" xfId="22237"/>
    <cellStyle name="Nota 4 15 2 10" xfId="22238"/>
    <cellStyle name="Nota 4 15 2 2" xfId="22239"/>
    <cellStyle name="Nota 4 15 2 2 2" xfId="22240"/>
    <cellStyle name="Nota 4 15 2 3" xfId="22241"/>
    <cellStyle name="Nota 4 15 2 3 2" xfId="22242"/>
    <cellStyle name="Nota 4 15 2 4" xfId="22243"/>
    <cellStyle name="Nota 4 15 2 4 2" xfId="22244"/>
    <cellStyle name="Nota 4 15 2 5" xfId="22245"/>
    <cellStyle name="Nota 4 15 2 5 2" xfId="22246"/>
    <cellStyle name="Nota 4 15 2 6" xfId="22247"/>
    <cellStyle name="Nota 4 15 2 7" xfId="22248"/>
    <cellStyle name="Nota 4 15 2 8" xfId="22249"/>
    <cellStyle name="Nota 4 15 2 9" xfId="22250"/>
    <cellStyle name="Nota 4 15 3" xfId="22251"/>
    <cellStyle name="Nota 4 15 3 10" xfId="22252"/>
    <cellStyle name="Nota 4 15 3 2" xfId="22253"/>
    <cellStyle name="Nota 4 15 3 2 2" xfId="22254"/>
    <cellStyle name="Nota 4 15 3 3" xfId="22255"/>
    <cellStyle name="Nota 4 15 3 4" xfId="22256"/>
    <cellStyle name="Nota 4 15 3 5" xfId="22257"/>
    <cellStyle name="Nota 4 15 3 6" xfId="22258"/>
    <cellStyle name="Nota 4 15 3 7" xfId="22259"/>
    <cellStyle name="Nota 4 15 3 8" xfId="22260"/>
    <cellStyle name="Nota 4 15 3 9" xfId="22261"/>
    <cellStyle name="Nota 4 15 4" xfId="22262"/>
    <cellStyle name="Nota 4 15 4 2" xfId="22263"/>
    <cellStyle name="Nota 4 15 5" xfId="22264"/>
    <cellStyle name="Nota 4 15 5 2" xfId="22265"/>
    <cellStyle name="Nota 4 15 6" xfId="22266"/>
    <cellStyle name="Nota 4 15 6 2" xfId="22267"/>
    <cellStyle name="Nota 4 15 7" xfId="22268"/>
    <cellStyle name="Nota 4 15 7 2" xfId="22269"/>
    <cellStyle name="Nota 4 15 8" xfId="22270"/>
    <cellStyle name="Nota 4 15 8 2" xfId="22271"/>
    <cellStyle name="Nota 4 15 9" xfId="22272"/>
    <cellStyle name="Nota 4 15 9 2" xfId="22273"/>
    <cellStyle name="Nota 4 16" xfId="22274"/>
    <cellStyle name="Nota 4 16 10" xfId="22275"/>
    <cellStyle name="Nota 4 16 10 2" xfId="22276"/>
    <cellStyle name="Nota 4 16 11" xfId="22277"/>
    <cellStyle name="Nota 4 16 11 2" xfId="22278"/>
    <cellStyle name="Nota 4 16 12" xfId="22279"/>
    <cellStyle name="Nota 4 16 13" xfId="22280"/>
    <cellStyle name="Nota 4 16 2" xfId="22281"/>
    <cellStyle name="Nota 4 16 2 10" xfId="22282"/>
    <cellStyle name="Nota 4 16 2 2" xfId="22283"/>
    <cellStyle name="Nota 4 16 2 2 2" xfId="22284"/>
    <cellStyle name="Nota 4 16 2 3" xfId="22285"/>
    <cellStyle name="Nota 4 16 2 3 2" xfId="22286"/>
    <cellStyle name="Nota 4 16 2 4" xfId="22287"/>
    <cellStyle name="Nota 4 16 2 4 2" xfId="22288"/>
    <cellStyle name="Nota 4 16 2 5" xfId="22289"/>
    <cellStyle name="Nota 4 16 2 5 2" xfId="22290"/>
    <cellStyle name="Nota 4 16 2 6" xfId="22291"/>
    <cellStyle name="Nota 4 16 2 7" xfId="22292"/>
    <cellStyle name="Nota 4 16 2 8" xfId="22293"/>
    <cellStyle name="Nota 4 16 2 9" xfId="22294"/>
    <cellStyle name="Nota 4 16 3" xfId="22295"/>
    <cellStyle name="Nota 4 16 3 10" xfId="22296"/>
    <cellStyle name="Nota 4 16 3 2" xfId="22297"/>
    <cellStyle name="Nota 4 16 3 2 2" xfId="22298"/>
    <cellStyle name="Nota 4 16 3 3" xfId="22299"/>
    <cellStyle name="Nota 4 16 3 4" xfId="22300"/>
    <cellStyle name="Nota 4 16 3 5" xfId="22301"/>
    <cellStyle name="Nota 4 16 3 6" xfId="22302"/>
    <cellStyle name="Nota 4 16 3 7" xfId="22303"/>
    <cellStyle name="Nota 4 16 3 8" xfId="22304"/>
    <cellStyle name="Nota 4 16 3 9" xfId="22305"/>
    <cellStyle name="Nota 4 16 4" xfId="22306"/>
    <cellStyle name="Nota 4 16 4 2" xfId="22307"/>
    <cellStyle name="Nota 4 16 5" xfId="22308"/>
    <cellStyle name="Nota 4 16 5 2" xfId="22309"/>
    <cellStyle name="Nota 4 16 6" xfId="22310"/>
    <cellStyle name="Nota 4 16 6 2" xfId="22311"/>
    <cellStyle name="Nota 4 16 7" xfId="22312"/>
    <cellStyle name="Nota 4 16 7 2" xfId="22313"/>
    <cellStyle name="Nota 4 16 8" xfId="22314"/>
    <cellStyle name="Nota 4 16 8 2" xfId="22315"/>
    <cellStyle name="Nota 4 16 9" xfId="22316"/>
    <cellStyle name="Nota 4 16 9 2" xfId="22317"/>
    <cellStyle name="Nota 4 17" xfId="22318"/>
    <cellStyle name="Nota 4 17 10" xfId="22319"/>
    <cellStyle name="Nota 4 17 10 2" xfId="22320"/>
    <cellStyle name="Nota 4 17 11" xfId="22321"/>
    <cellStyle name="Nota 4 17 11 2" xfId="22322"/>
    <cellStyle name="Nota 4 17 12" xfId="22323"/>
    <cellStyle name="Nota 4 17 13" xfId="22324"/>
    <cellStyle name="Nota 4 17 2" xfId="22325"/>
    <cellStyle name="Nota 4 17 2 10" xfId="22326"/>
    <cellStyle name="Nota 4 17 2 2" xfId="22327"/>
    <cellStyle name="Nota 4 17 2 2 2" xfId="22328"/>
    <cellStyle name="Nota 4 17 2 3" xfId="22329"/>
    <cellStyle name="Nota 4 17 2 3 2" xfId="22330"/>
    <cellStyle name="Nota 4 17 2 4" xfId="22331"/>
    <cellStyle name="Nota 4 17 2 4 2" xfId="22332"/>
    <cellStyle name="Nota 4 17 2 5" xfId="22333"/>
    <cellStyle name="Nota 4 17 2 5 2" xfId="22334"/>
    <cellStyle name="Nota 4 17 2 6" xfId="22335"/>
    <cellStyle name="Nota 4 17 2 7" xfId="22336"/>
    <cellStyle name="Nota 4 17 2 8" xfId="22337"/>
    <cellStyle name="Nota 4 17 2 9" xfId="22338"/>
    <cellStyle name="Nota 4 17 3" xfId="22339"/>
    <cellStyle name="Nota 4 17 3 10" xfId="22340"/>
    <cellStyle name="Nota 4 17 3 2" xfId="22341"/>
    <cellStyle name="Nota 4 17 3 2 2" xfId="22342"/>
    <cellStyle name="Nota 4 17 3 3" xfId="22343"/>
    <cellStyle name="Nota 4 17 3 4" xfId="22344"/>
    <cellStyle name="Nota 4 17 3 5" xfId="22345"/>
    <cellStyle name="Nota 4 17 3 6" xfId="22346"/>
    <cellStyle name="Nota 4 17 3 7" xfId="22347"/>
    <cellStyle name="Nota 4 17 3 8" xfId="22348"/>
    <cellStyle name="Nota 4 17 3 9" xfId="22349"/>
    <cellStyle name="Nota 4 17 4" xfId="22350"/>
    <cellStyle name="Nota 4 17 4 2" xfId="22351"/>
    <cellStyle name="Nota 4 17 5" xfId="22352"/>
    <cellStyle name="Nota 4 17 5 2" xfId="22353"/>
    <cellStyle name="Nota 4 17 6" xfId="22354"/>
    <cellStyle name="Nota 4 17 6 2" xfId="22355"/>
    <cellStyle name="Nota 4 17 7" xfId="22356"/>
    <cellStyle name="Nota 4 17 7 2" xfId="22357"/>
    <cellStyle name="Nota 4 17 8" xfId="22358"/>
    <cellStyle name="Nota 4 17 8 2" xfId="22359"/>
    <cellStyle name="Nota 4 17 9" xfId="22360"/>
    <cellStyle name="Nota 4 17 9 2" xfId="22361"/>
    <cellStyle name="Nota 4 18" xfId="22362"/>
    <cellStyle name="Nota 4 18 10" xfId="22363"/>
    <cellStyle name="Nota 4 18 11" xfId="22364"/>
    <cellStyle name="Nota 4 18 2" xfId="22365"/>
    <cellStyle name="Nota 4 18 2 2" xfId="22366"/>
    <cellStyle name="Nota 4 18 3" xfId="22367"/>
    <cellStyle name="Nota 4 18 3 2" xfId="22368"/>
    <cellStyle name="Nota 4 18 4" xfId="22369"/>
    <cellStyle name="Nota 4 18 4 2" xfId="22370"/>
    <cellStyle name="Nota 4 18 5" xfId="22371"/>
    <cellStyle name="Nota 4 18 5 2" xfId="22372"/>
    <cellStyle name="Nota 4 18 6" xfId="22373"/>
    <cellStyle name="Nota 4 18 7" xfId="22374"/>
    <cellStyle name="Nota 4 18 8" xfId="22375"/>
    <cellStyle name="Nota 4 18 9" xfId="22376"/>
    <cellStyle name="Nota 4 19" xfId="22377"/>
    <cellStyle name="Nota 4 19 10" xfId="22378"/>
    <cellStyle name="Nota 4 19 2" xfId="22379"/>
    <cellStyle name="Nota 4 19 2 2" xfId="22380"/>
    <cellStyle name="Nota 4 19 3" xfId="22381"/>
    <cellStyle name="Nota 4 19 4" xfId="22382"/>
    <cellStyle name="Nota 4 19 5" xfId="22383"/>
    <cellStyle name="Nota 4 19 6" xfId="22384"/>
    <cellStyle name="Nota 4 19 7" xfId="22385"/>
    <cellStyle name="Nota 4 19 8" xfId="22386"/>
    <cellStyle name="Nota 4 19 9" xfId="22387"/>
    <cellStyle name="Nota 4 2" xfId="22388"/>
    <cellStyle name="Nota 4 2 10" xfId="22389"/>
    <cellStyle name="Nota 4 2 10 2" xfId="22390"/>
    <cellStyle name="Nota 4 2 11" xfId="22391"/>
    <cellStyle name="Nota 4 2 11 2" xfId="22392"/>
    <cellStyle name="Nota 4 2 12" xfId="22393"/>
    <cellStyle name="Nota 4 2 13" xfId="22394"/>
    <cellStyle name="Nota 4 2 2" xfId="22395"/>
    <cellStyle name="Nota 4 2 2 10" xfId="22396"/>
    <cellStyle name="Nota 4 2 2 2" xfId="22397"/>
    <cellStyle name="Nota 4 2 2 2 2" xfId="22398"/>
    <cellStyle name="Nota 4 2 2 3" xfId="22399"/>
    <cellStyle name="Nota 4 2 2 3 2" xfId="22400"/>
    <cellStyle name="Nota 4 2 2 4" xfId="22401"/>
    <cellStyle name="Nota 4 2 2 4 2" xfId="22402"/>
    <cellStyle name="Nota 4 2 2 5" xfId="22403"/>
    <cellStyle name="Nota 4 2 2 5 2" xfId="22404"/>
    <cellStyle name="Nota 4 2 2 6" xfId="22405"/>
    <cellStyle name="Nota 4 2 2 7" xfId="22406"/>
    <cellStyle name="Nota 4 2 2 8" xfId="22407"/>
    <cellStyle name="Nota 4 2 2 9" xfId="22408"/>
    <cellStyle name="Nota 4 2 3" xfId="22409"/>
    <cellStyle name="Nota 4 2 3 10" xfId="22410"/>
    <cellStyle name="Nota 4 2 3 2" xfId="22411"/>
    <cellStyle name="Nota 4 2 3 2 2" xfId="22412"/>
    <cellStyle name="Nota 4 2 3 3" xfId="22413"/>
    <cellStyle name="Nota 4 2 3 4" xfId="22414"/>
    <cellStyle name="Nota 4 2 3 5" xfId="22415"/>
    <cellStyle name="Nota 4 2 3 6" xfId="22416"/>
    <cellStyle name="Nota 4 2 3 7" xfId="22417"/>
    <cellStyle name="Nota 4 2 3 8" xfId="22418"/>
    <cellStyle name="Nota 4 2 3 9" xfId="22419"/>
    <cellStyle name="Nota 4 2 4" xfId="22420"/>
    <cellStyle name="Nota 4 2 4 2" xfId="22421"/>
    <cellStyle name="Nota 4 2 5" xfId="22422"/>
    <cellStyle name="Nota 4 2 5 2" xfId="22423"/>
    <cellStyle name="Nota 4 2 6" xfId="22424"/>
    <cellStyle name="Nota 4 2 6 2" xfId="22425"/>
    <cellStyle name="Nota 4 2 7" xfId="22426"/>
    <cellStyle name="Nota 4 2 7 2" xfId="22427"/>
    <cellStyle name="Nota 4 2 8" xfId="22428"/>
    <cellStyle name="Nota 4 2 8 2" xfId="22429"/>
    <cellStyle name="Nota 4 2 9" xfId="22430"/>
    <cellStyle name="Nota 4 2 9 2" xfId="22431"/>
    <cellStyle name="Nota 4 20" xfId="22432"/>
    <cellStyle name="Nota 4 20 2" xfId="22433"/>
    <cellStyle name="Nota 4 21" xfId="22434"/>
    <cellStyle name="Nota 4 21 2" xfId="22435"/>
    <cellStyle name="Nota 4 22" xfId="22436"/>
    <cellStyle name="Nota 4 22 2" xfId="22437"/>
    <cellStyle name="Nota 4 23" xfId="22438"/>
    <cellStyle name="Nota 4 23 2" xfId="22439"/>
    <cellStyle name="Nota 4 24" xfId="22440"/>
    <cellStyle name="Nota 4 24 2" xfId="22441"/>
    <cellStyle name="Nota 4 25" xfId="22442"/>
    <cellStyle name="Nota 4 25 2" xfId="22443"/>
    <cellStyle name="Nota 4 26" xfId="22444"/>
    <cellStyle name="Nota 4 26 2" xfId="22445"/>
    <cellStyle name="Nota 4 27" xfId="22446"/>
    <cellStyle name="Nota 4 27 2" xfId="22447"/>
    <cellStyle name="Nota 4 28" xfId="22448"/>
    <cellStyle name="Nota 4 29" xfId="22449"/>
    <cellStyle name="Nota 4 3" xfId="22450"/>
    <cellStyle name="Nota 4 3 10" xfId="22451"/>
    <cellStyle name="Nota 4 3 10 2" xfId="22452"/>
    <cellStyle name="Nota 4 3 11" xfId="22453"/>
    <cellStyle name="Nota 4 3 11 2" xfId="22454"/>
    <cellStyle name="Nota 4 3 12" xfId="22455"/>
    <cellStyle name="Nota 4 3 13" xfId="22456"/>
    <cellStyle name="Nota 4 3 2" xfId="22457"/>
    <cellStyle name="Nota 4 3 2 10" xfId="22458"/>
    <cellStyle name="Nota 4 3 2 2" xfId="22459"/>
    <cellStyle name="Nota 4 3 2 2 2" xfId="22460"/>
    <cellStyle name="Nota 4 3 2 3" xfId="22461"/>
    <cellStyle name="Nota 4 3 2 3 2" xfId="22462"/>
    <cellStyle name="Nota 4 3 2 4" xfId="22463"/>
    <cellStyle name="Nota 4 3 2 4 2" xfId="22464"/>
    <cellStyle name="Nota 4 3 2 5" xfId="22465"/>
    <cellStyle name="Nota 4 3 2 5 2" xfId="22466"/>
    <cellStyle name="Nota 4 3 2 6" xfId="22467"/>
    <cellStyle name="Nota 4 3 2 7" xfId="22468"/>
    <cellStyle name="Nota 4 3 2 8" xfId="22469"/>
    <cellStyle name="Nota 4 3 2 9" xfId="22470"/>
    <cellStyle name="Nota 4 3 3" xfId="22471"/>
    <cellStyle name="Nota 4 3 3 10" xfId="22472"/>
    <cellStyle name="Nota 4 3 3 2" xfId="22473"/>
    <cellStyle name="Nota 4 3 3 2 2" xfId="22474"/>
    <cellStyle name="Nota 4 3 3 3" xfId="22475"/>
    <cellStyle name="Nota 4 3 3 4" xfId="22476"/>
    <cellStyle name="Nota 4 3 3 5" xfId="22477"/>
    <cellStyle name="Nota 4 3 3 6" xfId="22478"/>
    <cellStyle name="Nota 4 3 3 7" xfId="22479"/>
    <cellStyle name="Nota 4 3 3 8" xfId="22480"/>
    <cellStyle name="Nota 4 3 3 9" xfId="22481"/>
    <cellStyle name="Nota 4 3 4" xfId="22482"/>
    <cellStyle name="Nota 4 3 4 2" xfId="22483"/>
    <cellStyle name="Nota 4 3 5" xfId="22484"/>
    <cellStyle name="Nota 4 3 5 2" xfId="22485"/>
    <cellStyle name="Nota 4 3 6" xfId="22486"/>
    <cellStyle name="Nota 4 3 6 2" xfId="22487"/>
    <cellStyle name="Nota 4 3 7" xfId="22488"/>
    <cellStyle name="Nota 4 3 7 2" xfId="22489"/>
    <cellStyle name="Nota 4 3 8" xfId="22490"/>
    <cellStyle name="Nota 4 3 8 2" xfId="22491"/>
    <cellStyle name="Nota 4 3 9" xfId="22492"/>
    <cellStyle name="Nota 4 3 9 2" xfId="22493"/>
    <cellStyle name="Nota 4 4" xfId="22494"/>
    <cellStyle name="Nota 4 4 10" xfId="22495"/>
    <cellStyle name="Nota 4 4 10 2" xfId="22496"/>
    <cellStyle name="Nota 4 4 11" xfId="22497"/>
    <cellStyle name="Nota 4 4 11 2" xfId="22498"/>
    <cellStyle name="Nota 4 4 12" xfId="22499"/>
    <cellStyle name="Nota 4 4 13" xfId="22500"/>
    <cellStyle name="Nota 4 4 2" xfId="22501"/>
    <cellStyle name="Nota 4 4 2 10" xfId="22502"/>
    <cellStyle name="Nota 4 4 2 2" xfId="22503"/>
    <cellStyle name="Nota 4 4 2 2 2" xfId="22504"/>
    <cellStyle name="Nota 4 4 2 3" xfId="22505"/>
    <cellStyle name="Nota 4 4 2 3 2" xfId="22506"/>
    <cellStyle name="Nota 4 4 2 4" xfId="22507"/>
    <cellStyle name="Nota 4 4 2 4 2" xfId="22508"/>
    <cellStyle name="Nota 4 4 2 5" xfId="22509"/>
    <cellStyle name="Nota 4 4 2 5 2" xfId="22510"/>
    <cellStyle name="Nota 4 4 2 6" xfId="22511"/>
    <cellStyle name="Nota 4 4 2 7" xfId="22512"/>
    <cellStyle name="Nota 4 4 2 8" xfId="22513"/>
    <cellStyle name="Nota 4 4 2 9" xfId="22514"/>
    <cellStyle name="Nota 4 4 3" xfId="22515"/>
    <cellStyle name="Nota 4 4 3 10" xfId="22516"/>
    <cellStyle name="Nota 4 4 3 2" xfId="22517"/>
    <cellStyle name="Nota 4 4 3 2 2" xfId="22518"/>
    <cellStyle name="Nota 4 4 3 3" xfId="22519"/>
    <cellStyle name="Nota 4 4 3 4" xfId="22520"/>
    <cellStyle name="Nota 4 4 3 5" xfId="22521"/>
    <cellStyle name="Nota 4 4 3 6" xfId="22522"/>
    <cellStyle name="Nota 4 4 3 7" xfId="22523"/>
    <cellStyle name="Nota 4 4 3 8" xfId="22524"/>
    <cellStyle name="Nota 4 4 3 9" xfId="22525"/>
    <cellStyle name="Nota 4 4 4" xfId="22526"/>
    <cellStyle name="Nota 4 4 4 2" xfId="22527"/>
    <cellStyle name="Nota 4 4 5" xfId="22528"/>
    <cellStyle name="Nota 4 4 5 2" xfId="22529"/>
    <cellStyle name="Nota 4 4 6" xfId="22530"/>
    <cellStyle name="Nota 4 4 6 2" xfId="22531"/>
    <cellStyle name="Nota 4 4 7" xfId="22532"/>
    <cellStyle name="Nota 4 4 7 2" xfId="22533"/>
    <cellStyle name="Nota 4 4 8" xfId="22534"/>
    <cellStyle name="Nota 4 4 8 2" xfId="22535"/>
    <cellStyle name="Nota 4 4 9" xfId="22536"/>
    <cellStyle name="Nota 4 4 9 2" xfId="22537"/>
    <cellStyle name="Nota 4 5" xfId="22538"/>
    <cellStyle name="Nota 4 5 10" xfId="22539"/>
    <cellStyle name="Nota 4 5 10 2" xfId="22540"/>
    <cellStyle name="Nota 4 5 11" xfId="22541"/>
    <cellStyle name="Nota 4 5 11 2" xfId="22542"/>
    <cellStyle name="Nota 4 5 12" xfId="22543"/>
    <cellStyle name="Nota 4 5 13" xfId="22544"/>
    <cellStyle name="Nota 4 5 2" xfId="22545"/>
    <cellStyle name="Nota 4 5 2 10" xfId="22546"/>
    <cellStyle name="Nota 4 5 2 2" xfId="22547"/>
    <cellStyle name="Nota 4 5 2 2 2" xfId="22548"/>
    <cellStyle name="Nota 4 5 2 3" xfId="22549"/>
    <cellStyle name="Nota 4 5 2 3 2" xfId="22550"/>
    <cellStyle name="Nota 4 5 2 4" xfId="22551"/>
    <cellStyle name="Nota 4 5 2 4 2" xfId="22552"/>
    <cellStyle name="Nota 4 5 2 5" xfId="22553"/>
    <cellStyle name="Nota 4 5 2 5 2" xfId="22554"/>
    <cellStyle name="Nota 4 5 2 6" xfId="22555"/>
    <cellStyle name="Nota 4 5 2 7" xfId="22556"/>
    <cellStyle name="Nota 4 5 2 8" xfId="22557"/>
    <cellStyle name="Nota 4 5 2 9" xfId="22558"/>
    <cellStyle name="Nota 4 5 3" xfId="22559"/>
    <cellStyle name="Nota 4 5 3 10" xfId="22560"/>
    <cellStyle name="Nota 4 5 3 2" xfId="22561"/>
    <cellStyle name="Nota 4 5 3 2 2" xfId="22562"/>
    <cellStyle name="Nota 4 5 3 3" xfId="22563"/>
    <cellStyle name="Nota 4 5 3 4" xfId="22564"/>
    <cellStyle name="Nota 4 5 3 5" xfId="22565"/>
    <cellStyle name="Nota 4 5 3 6" xfId="22566"/>
    <cellStyle name="Nota 4 5 3 7" xfId="22567"/>
    <cellStyle name="Nota 4 5 3 8" xfId="22568"/>
    <cellStyle name="Nota 4 5 3 9" xfId="22569"/>
    <cellStyle name="Nota 4 5 4" xfId="22570"/>
    <cellStyle name="Nota 4 5 4 2" xfId="22571"/>
    <cellStyle name="Nota 4 5 5" xfId="22572"/>
    <cellStyle name="Nota 4 5 5 2" xfId="22573"/>
    <cellStyle name="Nota 4 5 6" xfId="22574"/>
    <cellStyle name="Nota 4 5 6 2" xfId="22575"/>
    <cellStyle name="Nota 4 5 7" xfId="22576"/>
    <cellStyle name="Nota 4 5 7 2" xfId="22577"/>
    <cellStyle name="Nota 4 5 8" xfId="22578"/>
    <cellStyle name="Nota 4 5 8 2" xfId="22579"/>
    <cellStyle name="Nota 4 5 9" xfId="22580"/>
    <cellStyle name="Nota 4 5 9 2" xfId="22581"/>
    <cellStyle name="Nota 4 6" xfId="22582"/>
    <cellStyle name="Nota 4 6 10" xfId="22583"/>
    <cellStyle name="Nota 4 6 10 2" xfId="22584"/>
    <cellStyle name="Nota 4 6 11" xfId="22585"/>
    <cellStyle name="Nota 4 6 11 2" xfId="22586"/>
    <cellStyle name="Nota 4 6 12" xfId="22587"/>
    <cellStyle name="Nota 4 6 13" xfId="22588"/>
    <cellStyle name="Nota 4 6 2" xfId="22589"/>
    <cellStyle name="Nota 4 6 2 10" xfId="22590"/>
    <cellStyle name="Nota 4 6 2 2" xfId="22591"/>
    <cellStyle name="Nota 4 6 2 2 2" xfId="22592"/>
    <cellStyle name="Nota 4 6 2 3" xfId="22593"/>
    <cellStyle name="Nota 4 6 2 3 2" xfId="22594"/>
    <cellStyle name="Nota 4 6 2 4" xfId="22595"/>
    <cellStyle name="Nota 4 6 2 4 2" xfId="22596"/>
    <cellStyle name="Nota 4 6 2 5" xfId="22597"/>
    <cellStyle name="Nota 4 6 2 5 2" xfId="22598"/>
    <cellStyle name="Nota 4 6 2 6" xfId="22599"/>
    <cellStyle name="Nota 4 6 2 7" xfId="22600"/>
    <cellStyle name="Nota 4 6 2 8" xfId="22601"/>
    <cellStyle name="Nota 4 6 2 9" xfId="22602"/>
    <cellStyle name="Nota 4 6 3" xfId="22603"/>
    <cellStyle name="Nota 4 6 3 10" xfId="22604"/>
    <cellStyle name="Nota 4 6 3 2" xfId="22605"/>
    <cellStyle name="Nota 4 6 3 2 2" xfId="22606"/>
    <cellStyle name="Nota 4 6 3 3" xfId="22607"/>
    <cellStyle name="Nota 4 6 3 4" xfId="22608"/>
    <cellStyle name="Nota 4 6 3 5" xfId="22609"/>
    <cellStyle name="Nota 4 6 3 6" xfId="22610"/>
    <cellStyle name="Nota 4 6 3 7" xfId="22611"/>
    <cellStyle name="Nota 4 6 3 8" xfId="22612"/>
    <cellStyle name="Nota 4 6 3 9" xfId="22613"/>
    <cellStyle name="Nota 4 6 4" xfId="22614"/>
    <cellStyle name="Nota 4 6 4 2" xfId="22615"/>
    <cellStyle name="Nota 4 6 5" xfId="22616"/>
    <cellStyle name="Nota 4 6 5 2" xfId="22617"/>
    <cellStyle name="Nota 4 6 6" xfId="22618"/>
    <cellStyle name="Nota 4 6 6 2" xfId="22619"/>
    <cellStyle name="Nota 4 6 7" xfId="22620"/>
    <cellStyle name="Nota 4 6 7 2" xfId="22621"/>
    <cellStyle name="Nota 4 6 8" xfId="22622"/>
    <cellStyle name="Nota 4 6 8 2" xfId="22623"/>
    <cellStyle name="Nota 4 6 9" xfId="22624"/>
    <cellStyle name="Nota 4 6 9 2" xfId="22625"/>
    <cellStyle name="Nota 4 7" xfId="22626"/>
    <cellStyle name="Nota 4 7 10" xfId="22627"/>
    <cellStyle name="Nota 4 7 10 2" xfId="22628"/>
    <cellStyle name="Nota 4 7 11" xfId="22629"/>
    <cellStyle name="Nota 4 7 11 2" xfId="22630"/>
    <cellStyle name="Nota 4 7 12" xfId="22631"/>
    <cellStyle name="Nota 4 7 13" xfId="22632"/>
    <cellStyle name="Nota 4 7 2" xfId="22633"/>
    <cellStyle name="Nota 4 7 2 10" xfId="22634"/>
    <cellStyle name="Nota 4 7 2 2" xfId="22635"/>
    <cellStyle name="Nota 4 7 2 2 2" xfId="22636"/>
    <cellStyle name="Nota 4 7 2 3" xfId="22637"/>
    <cellStyle name="Nota 4 7 2 3 2" xfId="22638"/>
    <cellStyle name="Nota 4 7 2 4" xfId="22639"/>
    <cellStyle name="Nota 4 7 2 4 2" xfId="22640"/>
    <cellStyle name="Nota 4 7 2 5" xfId="22641"/>
    <cellStyle name="Nota 4 7 2 5 2" xfId="22642"/>
    <cellStyle name="Nota 4 7 2 6" xfId="22643"/>
    <cellStyle name="Nota 4 7 2 7" xfId="22644"/>
    <cellStyle name="Nota 4 7 2 8" xfId="22645"/>
    <cellStyle name="Nota 4 7 2 9" xfId="22646"/>
    <cellStyle name="Nota 4 7 3" xfId="22647"/>
    <cellStyle name="Nota 4 7 3 10" xfId="22648"/>
    <cellStyle name="Nota 4 7 3 2" xfId="22649"/>
    <cellStyle name="Nota 4 7 3 2 2" xfId="22650"/>
    <cellStyle name="Nota 4 7 3 3" xfId="22651"/>
    <cellStyle name="Nota 4 7 3 4" xfId="22652"/>
    <cellStyle name="Nota 4 7 3 5" xfId="22653"/>
    <cellStyle name="Nota 4 7 3 6" xfId="22654"/>
    <cellStyle name="Nota 4 7 3 7" xfId="22655"/>
    <cellStyle name="Nota 4 7 3 8" xfId="22656"/>
    <cellStyle name="Nota 4 7 3 9" xfId="22657"/>
    <cellStyle name="Nota 4 7 4" xfId="22658"/>
    <cellStyle name="Nota 4 7 4 2" xfId="22659"/>
    <cellStyle name="Nota 4 7 5" xfId="22660"/>
    <cellStyle name="Nota 4 7 5 2" xfId="22661"/>
    <cellStyle name="Nota 4 7 6" xfId="22662"/>
    <cellStyle name="Nota 4 7 6 2" xfId="22663"/>
    <cellStyle name="Nota 4 7 7" xfId="22664"/>
    <cellStyle name="Nota 4 7 7 2" xfId="22665"/>
    <cellStyle name="Nota 4 7 8" xfId="22666"/>
    <cellStyle name="Nota 4 7 8 2" xfId="22667"/>
    <cellStyle name="Nota 4 7 9" xfId="22668"/>
    <cellStyle name="Nota 4 7 9 2" xfId="22669"/>
    <cellStyle name="Nota 4 8" xfId="22670"/>
    <cellStyle name="Nota 4 8 10" xfId="22671"/>
    <cellStyle name="Nota 4 8 10 2" xfId="22672"/>
    <cellStyle name="Nota 4 8 11" xfId="22673"/>
    <cellStyle name="Nota 4 8 11 2" xfId="22674"/>
    <cellStyle name="Nota 4 8 12" xfId="22675"/>
    <cellStyle name="Nota 4 8 13" xfId="22676"/>
    <cellStyle name="Nota 4 8 2" xfId="22677"/>
    <cellStyle name="Nota 4 8 2 10" xfId="22678"/>
    <cellStyle name="Nota 4 8 2 2" xfId="22679"/>
    <cellStyle name="Nota 4 8 2 2 2" xfId="22680"/>
    <cellStyle name="Nota 4 8 2 3" xfId="22681"/>
    <cellStyle name="Nota 4 8 2 3 2" xfId="22682"/>
    <cellStyle name="Nota 4 8 2 4" xfId="22683"/>
    <cellStyle name="Nota 4 8 2 4 2" xfId="22684"/>
    <cellStyle name="Nota 4 8 2 5" xfId="22685"/>
    <cellStyle name="Nota 4 8 2 5 2" xfId="22686"/>
    <cellStyle name="Nota 4 8 2 6" xfId="22687"/>
    <cellStyle name="Nota 4 8 2 7" xfId="22688"/>
    <cellStyle name="Nota 4 8 2 8" xfId="22689"/>
    <cellStyle name="Nota 4 8 2 9" xfId="22690"/>
    <cellStyle name="Nota 4 8 3" xfId="22691"/>
    <cellStyle name="Nota 4 8 3 10" xfId="22692"/>
    <cellStyle name="Nota 4 8 3 2" xfId="22693"/>
    <cellStyle name="Nota 4 8 3 2 2" xfId="22694"/>
    <cellStyle name="Nota 4 8 3 3" xfId="22695"/>
    <cellStyle name="Nota 4 8 3 4" xfId="22696"/>
    <cellStyle name="Nota 4 8 3 5" xfId="22697"/>
    <cellStyle name="Nota 4 8 3 6" xfId="22698"/>
    <cellStyle name="Nota 4 8 3 7" xfId="22699"/>
    <cellStyle name="Nota 4 8 3 8" xfId="22700"/>
    <cellStyle name="Nota 4 8 3 9" xfId="22701"/>
    <cellStyle name="Nota 4 8 4" xfId="22702"/>
    <cellStyle name="Nota 4 8 4 2" xfId="22703"/>
    <cellStyle name="Nota 4 8 5" xfId="22704"/>
    <cellStyle name="Nota 4 8 5 2" xfId="22705"/>
    <cellStyle name="Nota 4 8 6" xfId="22706"/>
    <cellStyle name="Nota 4 8 6 2" xfId="22707"/>
    <cellStyle name="Nota 4 8 7" xfId="22708"/>
    <cellStyle name="Nota 4 8 7 2" xfId="22709"/>
    <cellStyle name="Nota 4 8 8" xfId="22710"/>
    <cellStyle name="Nota 4 8 8 2" xfId="22711"/>
    <cellStyle name="Nota 4 8 9" xfId="22712"/>
    <cellStyle name="Nota 4 8 9 2" xfId="22713"/>
    <cellStyle name="Nota 4 9" xfId="22714"/>
    <cellStyle name="Nota 4 9 10" xfId="22715"/>
    <cellStyle name="Nota 4 9 10 2" xfId="22716"/>
    <cellStyle name="Nota 4 9 11" xfId="22717"/>
    <cellStyle name="Nota 4 9 11 2" xfId="22718"/>
    <cellStyle name="Nota 4 9 12" xfId="22719"/>
    <cellStyle name="Nota 4 9 13" xfId="22720"/>
    <cellStyle name="Nota 4 9 2" xfId="22721"/>
    <cellStyle name="Nota 4 9 2 10" xfId="22722"/>
    <cellStyle name="Nota 4 9 2 2" xfId="22723"/>
    <cellStyle name="Nota 4 9 2 2 2" xfId="22724"/>
    <cellStyle name="Nota 4 9 2 3" xfId="22725"/>
    <cellStyle name="Nota 4 9 2 3 2" xfId="22726"/>
    <cellStyle name="Nota 4 9 2 4" xfId="22727"/>
    <cellStyle name="Nota 4 9 2 4 2" xfId="22728"/>
    <cellStyle name="Nota 4 9 2 5" xfId="22729"/>
    <cellStyle name="Nota 4 9 2 5 2" xfId="22730"/>
    <cellStyle name="Nota 4 9 2 6" xfId="22731"/>
    <cellStyle name="Nota 4 9 2 7" xfId="22732"/>
    <cellStyle name="Nota 4 9 2 8" xfId="22733"/>
    <cellStyle name="Nota 4 9 2 9" xfId="22734"/>
    <cellStyle name="Nota 4 9 3" xfId="22735"/>
    <cellStyle name="Nota 4 9 3 10" xfId="22736"/>
    <cellStyle name="Nota 4 9 3 2" xfId="22737"/>
    <cellStyle name="Nota 4 9 3 2 2" xfId="22738"/>
    <cellStyle name="Nota 4 9 3 3" xfId="22739"/>
    <cellStyle name="Nota 4 9 3 4" xfId="22740"/>
    <cellStyle name="Nota 4 9 3 5" xfId="22741"/>
    <cellStyle name="Nota 4 9 3 6" xfId="22742"/>
    <cellStyle name="Nota 4 9 3 7" xfId="22743"/>
    <cellStyle name="Nota 4 9 3 8" xfId="22744"/>
    <cellStyle name="Nota 4 9 3 9" xfId="22745"/>
    <cellStyle name="Nota 4 9 4" xfId="22746"/>
    <cellStyle name="Nota 4 9 4 2" xfId="22747"/>
    <cellStyle name="Nota 4 9 5" xfId="22748"/>
    <cellStyle name="Nota 4 9 5 2" xfId="22749"/>
    <cellStyle name="Nota 4 9 6" xfId="22750"/>
    <cellStyle name="Nota 4 9 6 2" xfId="22751"/>
    <cellStyle name="Nota 4 9 7" xfId="22752"/>
    <cellStyle name="Nota 4 9 7 2" xfId="22753"/>
    <cellStyle name="Nota 4 9 8" xfId="22754"/>
    <cellStyle name="Nota 4 9 8 2" xfId="22755"/>
    <cellStyle name="Nota 4 9 9" xfId="22756"/>
    <cellStyle name="Nota 4 9 9 2" xfId="22757"/>
    <cellStyle name="Nota 5" xfId="22758"/>
    <cellStyle name="Nota 5 10" xfId="22759"/>
    <cellStyle name="Nota 5 10 10" xfId="22760"/>
    <cellStyle name="Nota 5 10 10 2" xfId="22761"/>
    <cellStyle name="Nota 5 10 11" xfId="22762"/>
    <cellStyle name="Nota 5 10 11 2" xfId="22763"/>
    <cellStyle name="Nota 5 10 12" xfId="22764"/>
    <cellStyle name="Nota 5 10 13" xfId="22765"/>
    <cellStyle name="Nota 5 10 2" xfId="22766"/>
    <cellStyle name="Nota 5 10 2 10" xfId="22767"/>
    <cellStyle name="Nota 5 10 2 2" xfId="22768"/>
    <cellStyle name="Nota 5 10 2 2 2" xfId="22769"/>
    <cellStyle name="Nota 5 10 2 3" xfId="22770"/>
    <cellStyle name="Nota 5 10 2 3 2" xfId="22771"/>
    <cellStyle name="Nota 5 10 2 4" xfId="22772"/>
    <cellStyle name="Nota 5 10 2 4 2" xfId="22773"/>
    <cellStyle name="Nota 5 10 2 5" xfId="22774"/>
    <cellStyle name="Nota 5 10 2 5 2" xfId="22775"/>
    <cellStyle name="Nota 5 10 2 6" xfId="22776"/>
    <cellStyle name="Nota 5 10 2 7" xfId="22777"/>
    <cellStyle name="Nota 5 10 2 8" xfId="22778"/>
    <cellStyle name="Nota 5 10 2 9" xfId="22779"/>
    <cellStyle name="Nota 5 10 3" xfId="22780"/>
    <cellStyle name="Nota 5 10 3 10" xfId="22781"/>
    <cellStyle name="Nota 5 10 3 2" xfId="22782"/>
    <cellStyle name="Nota 5 10 3 2 2" xfId="22783"/>
    <cellStyle name="Nota 5 10 3 3" xfId="22784"/>
    <cellStyle name="Nota 5 10 3 4" xfId="22785"/>
    <cellStyle name="Nota 5 10 3 5" xfId="22786"/>
    <cellStyle name="Nota 5 10 3 6" xfId="22787"/>
    <cellStyle name="Nota 5 10 3 7" xfId="22788"/>
    <cellStyle name="Nota 5 10 3 8" xfId="22789"/>
    <cellStyle name="Nota 5 10 3 9" xfId="22790"/>
    <cellStyle name="Nota 5 10 4" xfId="22791"/>
    <cellStyle name="Nota 5 10 4 2" xfId="22792"/>
    <cellStyle name="Nota 5 10 5" xfId="22793"/>
    <cellStyle name="Nota 5 10 5 2" xfId="22794"/>
    <cellStyle name="Nota 5 10 6" xfId="22795"/>
    <cellStyle name="Nota 5 10 6 2" xfId="22796"/>
    <cellStyle name="Nota 5 10 7" xfId="22797"/>
    <cellStyle name="Nota 5 10 7 2" xfId="22798"/>
    <cellStyle name="Nota 5 10 8" xfId="22799"/>
    <cellStyle name="Nota 5 10 8 2" xfId="22800"/>
    <cellStyle name="Nota 5 10 9" xfId="22801"/>
    <cellStyle name="Nota 5 10 9 2" xfId="22802"/>
    <cellStyle name="Nota 5 11" xfId="22803"/>
    <cellStyle name="Nota 5 11 10" xfId="22804"/>
    <cellStyle name="Nota 5 11 10 2" xfId="22805"/>
    <cellStyle name="Nota 5 11 11" xfId="22806"/>
    <cellStyle name="Nota 5 11 11 2" xfId="22807"/>
    <cellStyle name="Nota 5 11 12" xfId="22808"/>
    <cellStyle name="Nota 5 11 13" xfId="22809"/>
    <cellStyle name="Nota 5 11 2" xfId="22810"/>
    <cellStyle name="Nota 5 11 2 10" xfId="22811"/>
    <cellStyle name="Nota 5 11 2 2" xfId="22812"/>
    <cellStyle name="Nota 5 11 2 2 2" xfId="22813"/>
    <cellStyle name="Nota 5 11 2 3" xfId="22814"/>
    <cellStyle name="Nota 5 11 2 3 2" xfId="22815"/>
    <cellStyle name="Nota 5 11 2 4" xfId="22816"/>
    <cellStyle name="Nota 5 11 2 4 2" xfId="22817"/>
    <cellStyle name="Nota 5 11 2 5" xfId="22818"/>
    <cellStyle name="Nota 5 11 2 5 2" xfId="22819"/>
    <cellStyle name="Nota 5 11 2 6" xfId="22820"/>
    <cellStyle name="Nota 5 11 2 7" xfId="22821"/>
    <cellStyle name="Nota 5 11 2 8" xfId="22822"/>
    <cellStyle name="Nota 5 11 2 9" xfId="22823"/>
    <cellStyle name="Nota 5 11 3" xfId="22824"/>
    <cellStyle name="Nota 5 11 3 10" xfId="22825"/>
    <cellStyle name="Nota 5 11 3 2" xfId="22826"/>
    <cellStyle name="Nota 5 11 3 2 2" xfId="22827"/>
    <cellStyle name="Nota 5 11 3 3" xfId="22828"/>
    <cellStyle name="Nota 5 11 3 4" xfId="22829"/>
    <cellStyle name="Nota 5 11 3 5" xfId="22830"/>
    <cellStyle name="Nota 5 11 3 6" xfId="22831"/>
    <cellStyle name="Nota 5 11 3 7" xfId="22832"/>
    <cellStyle name="Nota 5 11 3 8" xfId="22833"/>
    <cellStyle name="Nota 5 11 3 9" xfId="22834"/>
    <cellStyle name="Nota 5 11 4" xfId="22835"/>
    <cellStyle name="Nota 5 11 4 2" xfId="22836"/>
    <cellStyle name="Nota 5 11 5" xfId="22837"/>
    <cellStyle name="Nota 5 11 5 2" xfId="22838"/>
    <cellStyle name="Nota 5 11 6" xfId="22839"/>
    <cellStyle name="Nota 5 11 6 2" xfId="22840"/>
    <cellStyle name="Nota 5 11 7" xfId="22841"/>
    <cellStyle name="Nota 5 11 7 2" xfId="22842"/>
    <cellStyle name="Nota 5 11 8" xfId="22843"/>
    <cellStyle name="Nota 5 11 8 2" xfId="22844"/>
    <cellStyle name="Nota 5 11 9" xfId="22845"/>
    <cellStyle name="Nota 5 11 9 2" xfId="22846"/>
    <cellStyle name="Nota 5 12" xfId="22847"/>
    <cellStyle name="Nota 5 12 10" xfId="22848"/>
    <cellStyle name="Nota 5 12 10 2" xfId="22849"/>
    <cellStyle name="Nota 5 12 11" xfId="22850"/>
    <cellStyle name="Nota 5 12 11 2" xfId="22851"/>
    <cellStyle name="Nota 5 12 12" xfId="22852"/>
    <cellStyle name="Nota 5 12 13" xfId="22853"/>
    <cellStyle name="Nota 5 12 2" xfId="22854"/>
    <cellStyle name="Nota 5 12 2 10" xfId="22855"/>
    <cellStyle name="Nota 5 12 2 2" xfId="22856"/>
    <cellStyle name="Nota 5 12 2 2 2" xfId="22857"/>
    <cellStyle name="Nota 5 12 2 3" xfId="22858"/>
    <cellStyle name="Nota 5 12 2 3 2" xfId="22859"/>
    <cellStyle name="Nota 5 12 2 4" xfId="22860"/>
    <cellStyle name="Nota 5 12 2 4 2" xfId="22861"/>
    <cellStyle name="Nota 5 12 2 5" xfId="22862"/>
    <cellStyle name="Nota 5 12 2 5 2" xfId="22863"/>
    <cellStyle name="Nota 5 12 2 6" xfId="22864"/>
    <cellStyle name="Nota 5 12 2 7" xfId="22865"/>
    <cellStyle name="Nota 5 12 2 8" xfId="22866"/>
    <cellStyle name="Nota 5 12 2 9" xfId="22867"/>
    <cellStyle name="Nota 5 12 3" xfId="22868"/>
    <cellStyle name="Nota 5 12 3 10" xfId="22869"/>
    <cellStyle name="Nota 5 12 3 2" xfId="22870"/>
    <cellStyle name="Nota 5 12 3 2 2" xfId="22871"/>
    <cellStyle name="Nota 5 12 3 3" xfId="22872"/>
    <cellStyle name="Nota 5 12 3 4" xfId="22873"/>
    <cellStyle name="Nota 5 12 3 5" xfId="22874"/>
    <cellStyle name="Nota 5 12 3 6" xfId="22875"/>
    <cellStyle name="Nota 5 12 3 7" xfId="22876"/>
    <cellStyle name="Nota 5 12 3 8" xfId="22877"/>
    <cellStyle name="Nota 5 12 3 9" xfId="22878"/>
    <cellStyle name="Nota 5 12 4" xfId="22879"/>
    <cellStyle name="Nota 5 12 4 2" xfId="22880"/>
    <cellStyle name="Nota 5 12 5" xfId="22881"/>
    <cellStyle name="Nota 5 12 5 2" xfId="22882"/>
    <cellStyle name="Nota 5 12 6" xfId="22883"/>
    <cellStyle name="Nota 5 12 6 2" xfId="22884"/>
    <cellStyle name="Nota 5 12 7" xfId="22885"/>
    <cellStyle name="Nota 5 12 7 2" xfId="22886"/>
    <cellStyle name="Nota 5 12 8" xfId="22887"/>
    <cellStyle name="Nota 5 12 8 2" xfId="22888"/>
    <cellStyle name="Nota 5 12 9" xfId="22889"/>
    <cellStyle name="Nota 5 12 9 2" xfId="22890"/>
    <cellStyle name="Nota 5 13" xfId="22891"/>
    <cellStyle name="Nota 5 13 10" xfId="22892"/>
    <cellStyle name="Nota 5 13 10 2" xfId="22893"/>
    <cellStyle name="Nota 5 13 11" xfId="22894"/>
    <cellStyle name="Nota 5 13 11 2" xfId="22895"/>
    <cellStyle name="Nota 5 13 12" xfId="22896"/>
    <cellStyle name="Nota 5 13 13" xfId="22897"/>
    <cellStyle name="Nota 5 13 2" xfId="22898"/>
    <cellStyle name="Nota 5 13 2 10" xfId="22899"/>
    <cellStyle name="Nota 5 13 2 2" xfId="22900"/>
    <cellStyle name="Nota 5 13 2 2 2" xfId="22901"/>
    <cellStyle name="Nota 5 13 2 3" xfId="22902"/>
    <cellStyle name="Nota 5 13 2 3 2" xfId="22903"/>
    <cellStyle name="Nota 5 13 2 4" xfId="22904"/>
    <cellStyle name="Nota 5 13 2 4 2" xfId="22905"/>
    <cellStyle name="Nota 5 13 2 5" xfId="22906"/>
    <cellStyle name="Nota 5 13 2 5 2" xfId="22907"/>
    <cellStyle name="Nota 5 13 2 6" xfId="22908"/>
    <cellStyle name="Nota 5 13 2 7" xfId="22909"/>
    <cellStyle name="Nota 5 13 2 8" xfId="22910"/>
    <cellStyle name="Nota 5 13 2 9" xfId="22911"/>
    <cellStyle name="Nota 5 13 3" xfId="22912"/>
    <cellStyle name="Nota 5 13 3 10" xfId="22913"/>
    <cellStyle name="Nota 5 13 3 2" xfId="22914"/>
    <cellStyle name="Nota 5 13 3 2 2" xfId="22915"/>
    <cellStyle name="Nota 5 13 3 3" xfId="22916"/>
    <cellStyle name="Nota 5 13 3 4" xfId="22917"/>
    <cellStyle name="Nota 5 13 3 5" xfId="22918"/>
    <cellStyle name="Nota 5 13 3 6" xfId="22919"/>
    <cellStyle name="Nota 5 13 3 7" xfId="22920"/>
    <cellStyle name="Nota 5 13 3 8" xfId="22921"/>
    <cellStyle name="Nota 5 13 3 9" xfId="22922"/>
    <cellStyle name="Nota 5 13 4" xfId="22923"/>
    <cellStyle name="Nota 5 13 4 2" xfId="22924"/>
    <cellStyle name="Nota 5 13 5" xfId="22925"/>
    <cellStyle name="Nota 5 13 5 2" xfId="22926"/>
    <cellStyle name="Nota 5 13 6" xfId="22927"/>
    <cellStyle name="Nota 5 13 6 2" xfId="22928"/>
    <cellStyle name="Nota 5 13 7" xfId="22929"/>
    <cellStyle name="Nota 5 13 7 2" xfId="22930"/>
    <cellStyle name="Nota 5 13 8" xfId="22931"/>
    <cellStyle name="Nota 5 13 8 2" xfId="22932"/>
    <cellStyle name="Nota 5 13 9" xfId="22933"/>
    <cellStyle name="Nota 5 13 9 2" xfId="22934"/>
    <cellStyle name="Nota 5 14" xfId="22935"/>
    <cellStyle name="Nota 5 14 10" xfId="22936"/>
    <cellStyle name="Nota 5 14 10 2" xfId="22937"/>
    <cellStyle name="Nota 5 14 11" xfId="22938"/>
    <cellStyle name="Nota 5 14 11 2" xfId="22939"/>
    <cellStyle name="Nota 5 14 12" xfId="22940"/>
    <cellStyle name="Nota 5 14 13" xfId="22941"/>
    <cellStyle name="Nota 5 14 2" xfId="22942"/>
    <cellStyle name="Nota 5 14 2 10" xfId="22943"/>
    <cellStyle name="Nota 5 14 2 2" xfId="22944"/>
    <cellStyle name="Nota 5 14 2 2 2" xfId="22945"/>
    <cellStyle name="Nota 5 14 2 3" xfId="22946"/>
    <cellStyle name="Nota 5 14 2 3 2" xfId="22947"/>
    <cellStyle name="Nota 5 14 2 4" xfId="22948"/>
    <cellStyle name="Nota 5 14 2 4 2" xfId="22949"/>
    <cellStyle name="Nota 5 14 2 5" xfId="22950"/>
    <cellStyle name="Nota 5 14 2 5 2" xfId="22951"/>
    <cellStyle name="Nota 5 14 2 6" xfId="22952"/>
    <cellStyle name="Nota 5 14 2 7" xfId="22953"/>
    <cellStyle name="Nota 5 14 2 8" xfId="22954"/>
    <cellStyle name="Nota 5 14 2 9" xfId="22955"/>
    <cellStyle name="Nota 5 14 3" xfId="22956"/>
    <cellStyle name="Nota 5 14 3 10" xfId="22957"/>
    <cellStyle name="Nota 5 14 3 2" xfId="22958"/>
    <cellStyle name="Nota 5 14 3 2 2" xfId="22959"/>
    <cellStyle name="Nota 5 14 3 3" xfId="22960"/>
    <cellStyle name="Nota 5 14 3 4" xfId="22961"/>
    <cellStyle name="Nota 5 14 3 5" xfId="22962"/>
    <cellStyle name="Nota 5 14 3 6" xfId="22963"/>
    <cellStyle name="Nota 5 14 3 7" xfId="22964"/>
    <cellStyle name="Nota 5 14 3 8" xfId="22965"/>
    <cellStyle name="Nota 5 14 3 9" xfId="22966"/>
    <cellStyle name="Nota 5 14 4" xfId="22967"/>
    <cellStyle name="Nota 5 14 4 2" xfId="22968"/>
    <cellStyle name="Nota 5 14 5" xfId="22969"/>
    <cellStyle name="Nota 5 14 5 2" xfId="22970"/>
    <cellStyle name="Nota 5 14 6" xfId="22971"/>
    <cellStyle name="Nota 5 14 6 2" xfId="22972"/>
    <cellStyle name="Nota 5 14 7" xfId="22973"/>
    <cellStyle name="Nota 5 14 7 2" xfId="22974"/>
    <cellStyle name="Nota 5 14 8" xfId="22975"/>
    <cellStyle name="Nota 5 14 8 2" xfId="22976"/>
    <cellStyle name="Nota 5 14 9" xfId="22977"/>
    <cellStyle name="Nota 5 14 9 2" xfId="22978"/>
    <cellStyle name="Nota 5 15" xfId="22979"/>
    <cellStyle name="Nota 5 15 10" xfId="22980"/>
    <cellStyle name="Nota 5 15 10 2" xfId="22981"/>
    <cellStyle name="Nota 5 15 11" xfId="22982"/>
    <cellStyle name="Nota 5 15 11 2" xfId="22983"/>
    <cellStyle name="Nota 5 15 12" xfId="22984"/>
    <cellStyle name="Nota 5 15 13" xfId="22985"/>
    <cellStyle name="Nota 5 15 2" xfId="22986"/>
    <cellStyle name="Nota 5 15 2 10" xfId="22987"/>
    <cellStyle name="Nota 5 15 2 2" xfId="22988"/>
    <cellStyle name="Nota 5 15 2 2 2" xfId="22989"/>
    <cellStyle name="Nota 5 15 2 3" xfId="22990"/>
    <cellStyle name="Nota 5 15 2 3 2" xfId="22991"/>
    <cellStyle name="Nota 5 15 2 4" xfId="22992"/>
    <cellStyle name="Nota 5 15 2 4 2" xfId="22993"/>
    <cellStyle name="Nota 5 15 2 5" xfId="22994"/>
    <cellStyle name="Nota 5 15 2 5 2" xfId="22995"/>
    <cellStyle name="Nota 5 15 2 6" xfId="22996"/>
    <cellStyle name="Nota 5 15 2 7" xfId="22997"/>
    <cellStyle name="Nota 5 15 2 8" xfId="22998"/>
    <cellStyle name="Nota 5 15 2 9" xfId="22999"/>
    <cellStyle name="Nota 5 15 3" xfId="23000"/>
    <cellStyle name="Nota 5 15 3 10" xfId="23001"/>
    <cellStyle name="Nota 5 15 3 2" xfId="23002"/>
    <cellStyle name="Nota 5 15 3 2 2" xfId="23003"/>
    <cellStyle name="Nota 5 15 3 3" xfId="23004"/>
    <cellStyle name="Nota 5 15 3 4" xfId="23005"/>
    <cellStyle name="Nota 5 15 3 5" xfId="23006"/>
    <cellStyle name="Nota 5 15 3 6" xfId="23007"/>
    <cellStyle name="Nota 5 15 3 7" xfId="23008"/>
    <cellStyle name="Nota 5 15 3 8" xfId="23009"/>
    <cellStyle name="Nota 5 15 3 9" xfId="23010"/>
    <cellStyle name="Nota 5 15 4" xfId="23011"/>
    <cellStyle name="Nota 5 15 4 2" xfId="23012"/>
    <cellStyle name="Nota 5 15 5" xfId="23013"/>
    <cellStyle name="Nota 5 15 5 2" xfId="23014"/>
    <cellStyle name="Nota 5 15 6" xfId="23015"/>
    <cellStyle name="Nota 5 15 6 2" xfId="23016"/>
    <cellStyle name="Nota 5 15 7" xfId="23017"/>
    <cellStyle name="Nota 5 15 7 2" xfId="23018"/>
    <cellStyle name="Nota 5 15 8" xfId="23019"/>
    <cellStyle name="Nota 5 15 8 2" xfId="23020"/>
    <cellStyle name="Nota 5 15 9" xfId="23021"/>
    <cellStyle name="Nota 5 15 9 2" xfId="23022"/>
    <cellStyle name="Nota 5 16" xfId="23023"/>
    <cellStyle name="Nota 5 16 10" xfId="23024"/>
    <cellStyle name="Nota 5 16 10 2" xfId="23025"/>
    <cellStyle name="Nota 5 16 11" xfId="23026"/>
    <cellStyle name="Nota 5 16 11 2" xfId="23027"/>
    <cellStyle name="Nota 5 16 12" xfId="23028"/>
    <cellStyle name="Nota 5 16 13" xfId="23029"/>
    <cellStyle name="Nota 5 16 2" xfId="23030"/>
    <cellStyle name="Nota 5 16 2 10" xfId="23031"/>
    <cellStyle name="Nota 5 16 2 2" xfId="23032"/>
    <cellStyle name="Nota 5 16 2 2 2" xfId="23033"/>
    <cellStyle name="Nota 5 16 2 3" xfId="23034"/>
    <cellStyle name="Nota 5 16 2 3 2" xfId="23035"/>
    <cellStyle name="Nota 5 16 2 4" xfId="23036"/>
    <cellStyle name="Nota 5 16 2 4 2" xfId="23037"/>
    <cellStyle name="Nota 5 16 2 5" xfId="23038"/>
    <cellStyle name="Nota 5 16 2 5 2" xfId="23039"/>
    <cellStyle name="Nota 5 16 2 6" xfId="23040"/>
    <cellStyle name="Nota 5 16 2 7" xfId="23041"/>
    <cellStyle name="Nota 5 16 2 8" xfId="23042"/>
    <cellStyle name="Nota 5 16 2 9" xfId="23043"/>
    <cellStyle name="Nota 5 16 3" xfId="23044"/>
    <cellStyle name="Nota 5 16 3 10" xfId="23045"/>
    <cellStyle name="Nota 5 16 3 2" xfId="23046"/>
    <cellStyle name="Nota 5 16 3 2 2" xfId="23047"/>
    <cellStyle name="Nota 5 16 3 3" xfId="23048"/>
    <cellStyle name="Nota 5 16 3 4" xfId="23049"/>
    <cellStyle name="Nota 5 16 3 5" xfId="23050"/>
    <cellStyle name="Nota 5 16 3 6" xfId="23051"/>
    <cellStyle name="Nota 5 16 3 7" xfId="23052"/>
    <cellStyle name="Nota 5 16 3 8" xfId="23053"/>
    <cellStyle name="Nota 5 16 3 9" xfId="23054"/>
    <cellStyle name="Nota 5 16 4" xfId="23055"/>
    <cellStyle name="Nota 5 16 4 2" xfId="23056"/>
    <cellStyle name="Nota 5 16 5" xfId="23057"/>
    <cellStyle name="Nota 5 16 5 2" xfId="23058"/>
    <cellStyle name="Nota 5 16 6" xfId="23059"/>
    <cellStyle name="Nota 5 16 6 2" xfId="23060"/>
    <cellStyle name="Nota 5 16 7" xfId="23061"/>
    <cellStyle name="Nota 5 16 7 2" xfId="23062"/>
    <cellStyle name="Nota 5 16 8" xfId="23063"/>
    <cellStyle name="Nota 5 16 8 2" xfId="23064"/>
    <cellStyle name="Nota 5 16 9" xfId="23065"/>
    <cellStyle name="Nota 5 16 9 2" xfId="23066"/>
    <cellStyle name="Nota 5 17" xfId="23067"/>
    <cellStyle name="Nota 5 17 10" xfId="23068"/>
    <cellStyle name="Nota 5 17 10 2" xfId="23069"/>
    <cellStyle name="Nota 5 17 11" xfId="23070"/>
    <cellStyle name="Nota 5 17 11 2" xfId="23071"/>
    <cellStyle name="Nota 5 17 12" xfId="23072"/>
    <cellStyle name="Nota 5 17 13" xfId="23073"/>
    <cellStyle name="Nota 5 17 2" xfId="23074"/>
    <cellStyle name="Nota 5 17 2 10" xfId="23075"/>
    <cellStyle name="Nota 5 17 2 2" xfId="23076"/>
    <cellStyle name="Nota 5 17 2 2 2" xfId="23077"/>
    <cellStyle name="Nota 5 17 2 3" xfId="23078"/>
    <cellStyle name="Nota 5 17 2 3 2" xfId="23079"/>
    <cellStyle name="Nota 5 17 2 4" xfId="23080"/>
    <cellStyle name="Nota 5 17 2 4 2" xfId="23081"/>
    <cellStyle name="Nota 5 17 2 5" xfId="23082"/>
    <cellStyle name="Nota 5 17 2 5 2" xfId="23083"/>
    <cellStyle name="Nota 5 17 2 6" xfId="23084"/>
    <cellStyle name="Nota 5 17 2 7" xfId="23085"/>
    <cellStyle name="Nota 5 17 2 8" xfId="23086"/>
    <cellStyle name="Nota 5 17 2 9" xfId="23087"/>
    <cellStyle name="Nota 5 17 3" xfId="23088"/>
    <cellStyle name="Nota 5 17 3 10" xfId="23089"/>
    <cellStyle name="Nota 5 17 3 2" xfId="23090"/>
    <cellStyle name="Nota 5 17 3 2 2" xfId="23091"/>
    <cellStyle name="Nota 5 17 3 3" xfId="23092"/>
    <cellStyle name="Nota 5 17 3 4" xfId="23093"/>
    <cellStyle name="Nota 5 17 3 5" xfId="23094"/>
    <cellStyle name="Nota 5 17 3 6" xfId="23095"/>
    <cellStyle name="Nota 5 17 3 7" xfId="23096"/>
    <cellStyle name="Nota 5 17 3 8" xfId="23097"/>
    <cellStyle name="Nota 5 17 3 9" xfId="23098"/>
    <cellStyle name="Nota 5 17 4" xfId="23099"/>
    <cellStyle name="Nota 5 17 4 2" xfId="23100"/>
    <cellStyle name="Nota 5 17 5" xfId="23101"/>
    <cellStyle name="Nota 5 17 5 2" xfId="23102"/>
    <cellStyle name="Nota 5 17 6" xfId="23103"/>
    <cellStyle name="Nota 5 17 6 2" xfId="23104"/>
    <cellStyle name="Nota 5 17 7" xfId="23105"/>
    <cellStyle name="Nota 5 17 7 2" xfId="23106"/>
    <cellStyle name="Nota 5 17 8" xfId="23107"/>
    <cellStyle name="Nota 5 17 8 2" xfId="23108"/>
    <cellStyle name="Nota 5 17 9" xfId="23109"/>
    <cellStyle name="Nota 5 17 9 2" xfId="23110"/>
    <cellStyle name="Nota 5 18" xfId="23111"/>
    <cellStyle name="Nota 5 18 10" xfId="23112"/>
    <cellStyle name="Nota 5 18 11" xfId="23113"/>
    <cellStyle name="Nota 5 18 2" xfId="23114"/>
    <cellStyle name="Nota 5 18 2 2" xfId="23115"/>
    <cellStyle name="Nota 5 18 3" xfId="23116"/>
    <cellStyle name="Nota 5 18 3 2" xfId="23117"/>
    <cellStyle name="Nota 5 18 4" xfId="23118"/>
    <cellStyle name="Nota 5 18 4 2" xfId="23119"/>
    <cellStyle name="Nota 5 18 5" xfId="23120"/>
    <cellStyle name="Nota 5 18 5 2" xfId="23121"/>
    <cellStyle name="Nota 5 18 6" xfId="23122"/>
    <cellStyle name="Nota 5 18 7" xfId="23123"/>
    <cellStyle name="Nota 5 18 8" xfId="23124"/>
    <cellStyle name="Nota 5 18 9" xfId="23125"/>
    <cellStyle name="Nota 5 19" xfId="23126"/>
    <cellStyle name="Nota 5 19 10" xfId="23127"/>
    <cellStyle name="Nota 5 19 2" xfId="23128"/>
    <cellStyle name="Nota 5 19 2 2" xfId="23129"/>
    <cellStyle name="Nota 5 19 3" xfId="23130"/>
    <cellStyle name="Nota 5 19 4" xfId="23131"/>
    <cellStyle name="Nota 5 19 5" xfId="23132"/>
    <cellStyle name="Nota 5 19 6" xfId="23133"/>
    <cellStyle name="Nota 5 19 7" xfId="23134"/>
    <cellStyle name="Nota 5 19 8" xfId="23135"/>
    <cellStyle name="Nota 5 19 9" xfId="23136"/>
    <cellStyle name="Nota 5 2" xfId="23137"/>
    <cellStyle name="Nota 5 2 10" xfId="23138"/>
    <cellStyle name="Nota 5 2 10 2" xfId="23139"/>
    <cellStyle name="Nota 5 2 11" xfId="23140"/>
    <cellStyle name="Nota 5 2 11 2" xfId="23141"/>
    <cellStyle name="Nota 5 2 12" xfId="23142"/>
    <cellStyle name="Nota 5 2 13" xfId="23143"/>
    <cellStyle name="Nota 5 2 2" xfId="23144"/>
    <cellStyle name="Nota 5 2 2 10" xfId="23145"/>
    <cellStyle name="Nota 5 2 2 2" xfId="23146"/>
    <cellStyle name="Nota 5 2 2 2 2" xfId="23147"/>
    <cellStyle name="Nota 5 2 2 3" xfId="23148"/>
    <cellStyle name="Nota 5 2 2 3 2" xfId="23149"/>
    <cellStyle name="Nota 5 2 2 4" xfId="23150"/>
    <cellStyle name="Nota 5 2 2 4 2" xfId="23151"/>
    <cellStyle name="Nota 5 2 2 5" xfId="23152"/>
    <cellStyle name="Nota 5 2 2 5 2" xfId="23153"/>
    <cellStyle name="Nota 5 2 2 6" xfId="23154"/>
    <cellStyle name="Nota 5 2 2 7" xfId="23155"/>
    <cellStyle name="Nota 5 2 2 8" xfId="23156"/>
    <cellStyle name="Nota 5 2 2 9" xfId="23157"/>
    <cellStyle name="Nota 5 2 3" xfId="23158"/>
    <cellStyle name="Nota 5 2 3 10" xfId="23159"/>
    <cellStyle name="Nota 5 2 3 2" xfId="23160"/>
    <cellStyle name="Nota 5 2 3 2 2" xfId="23161"/>
    <cellStyle name="Nota 5 2 3 3" xfId="23162"/>
    <cellStyle name="Nota 5 2 3 4" xfId="23163"/>
    <cellStyle name="Nota 5 2 3 5" xfId="23164"/>
    <cellStyle name="Nota 5 2 3 6" xfId="23165"/>
    <cellStyle name="Nota 5 2 3 7" xfId="23166"/>
    <cellStyle name="Nota 5 2 3 8" xfId="23167"/>
    <cellStyle name="Nota 5 2 3 9" xfId="23168"/>
    <cellStyle name="Nota 5 2 4" xfId="23169"/>
    <cellStyle name="Nota 5 2 4 2" xfId="23170"/>
    <cellStyle name="Nota 5 2 5" xfId="23171"/>
    <cellStyle name="Nota 5 2 5 2" xfId="23172"/>
    <cellStyle name="Nota 5 2 6" xfId="23173"/>
    <cellStyle name="Nota 5 2 6 2" xfId="23174"/>
    <cellStyle name="Nota 5 2 7" xfId="23175"/>
    <cellStyle name="Nota 5 2 7 2" xfId="23176"/>
    <cellStyle name="Nota 5 2 8" xfId="23177"/>
    <cellStyle name="Nota 5 2 8 2" xfId="23178"/>
    <cellStyle name="Nota 5 2 9" xfId="23179"/>
    <cellStyle name="Nota 5 2 9 2" xfId="23180"/>
    <cellStyle name="Nota 5 20" xfId="23181"/>
    <cellStyle name="Nota 5 20 2" xfId="23182"/>
    <cellStyle name="Nota 5 21" xfId="23183"/>
    <cellStyle name="Nota 5 21 2" xfId="23184"/>
    <cellStyle name="Nota 5 22" xfId="23185"/>
    <cellStyle name="Nota 5 22 2" xfId="23186"/>
    <cellStyle name="Nota 5 23" xfId="23187"/>
    <cellStyle name="Nota 5 23 2" xfId="23188"/>
    <cellStyle name="Nota 5 24" xfId="23189"/>
    <cellStyle name="Nota 5 24 2" xfId="23190"/>
    <cellStyle name="Nota 5 25" xfId="23191"/>
    <cellStyle name="Nota 5 25 2" xfId="23192"/>
    <cellStyle name="Nota 5 26" xfId="23193"/>
    <cellStyle name="Nota 5 26 2" xfId="23194"/>
    <cellStyle name="Nota 5 27" xfId="23195"/>
    <cellStyle name="Nota 5 27 2" xfId="23196"/>
    <cellStyle name="Nota 5 28" xfId="23197"/>
    <cellStyle name="Nota 5 29" xfId="23198"/>
    <cellStyle name="Nota 5 3" xfId="23199"/>
    <cellStyle name="Nota 5 3 10" xfId="23200"/>
    <cellStyle name="Nota 5 3 10 2" xfId="23201"/>
    <cellStyle name="Nota 5 3 11" xfId="23202"/>
    <cellStyle name="Nota 5 3 11 2" xfId="23203"/>
    <cellStyle name="Nota 5 3 12" xfId="23204"/>
    <cellStyle name="Nota 5 3 13" xfId="23205"/>
    <cellStyle name="Nota 5 3 2" xfId="23206"/>
    <cellStyle name="Nota 5 3 2 10" xfId="23207"/>
    <cellStyle name="Nota 5 3 2 2" xfId="23208"/>
    <cellStyle name="Nota 5 3 2 2 2" xfId="23209"/>
    <cellStyle name="Nota 5 3 2 3" xfId="23210"/>
    <cellStyle name="Nota 5 3 2 3 2" xfId="23211"/>
    <cellStyle name="Nota 5 3 2 4" xfId="23212"/>
    <cellStyle name="Nota 5 3 2 4 2" xfId="23213"/>
    <cellStyle name="Nota 5 3 2 5" xfId="23214"/>
    <cellStyle name="Nota 5 3 2 5 2" xfId="23215"/>
    <cellStyle name="Nota 5 3 2 6" xfId="23216"/>
    <cellStyle name="Nota 5 3 2 7" xfId="23217"/>
    <cellStyle name="Nota 5 3 2 8" xfId="23218"/>
    <cellStyle name="Nota 5 3 2 9" xfId="23219"/>
    <cellStyle name="Nota 5 3 3" xfId="23220"/>
    <cellStyle name="Nota 5 3 3 10" xfId="23221"/>
    <cellStyle name="Nota 5 3 3 2" xfId="23222"/>
    <cellStyle name="Nota 5 3 3 2 2" xfId="23223"/>
    <cellStyle name="Nota 5 3 3 3" xfId="23224"/>
    <cellStyle name="Nota 5 3 3 4" xfId="23225"/>
    <cellStyle name="Nota 5 3 3 5" xfId="23226"/>
    <cellStyle name="Nota 5 3 3 6" xfId="23227"/>
    <cellStyle name="Nota 5 3 3 7" xfId="23228"/>
    <cellStyle name="Nota 5 3 3 8" xfId="23229"/>
    <cellStyle name="Nota 5 3 3 9" xfId="23230"/>
    <cellStyle name="Nota 5 3 4" xfId="23231"/>
    <cellStyle name="Nota 5 3 4 2" xfId="23232"/>
    <cellStyle name="Nota 5 3 5" xfId="23233"/>
    <cellStyle name="Nota 5 3 5 2" xfId="23234"/>
    <cellStyle name="Nota 5 3 6" xfId="23235"/>
    <cellStyle name="Nota 5 3 6 2" xfId="23236"/>
    <cellStyle name="Nota 5 3 7" xfId="23237"/>
    <cellStyle name="Nota 5 3 7 2" xfId="23238"/>
    <cellStyle name="Nota 5 3 8" xfId="23239"/>
    <cellStyle name="Nota 5 3 8 2" xfId="23240"/>
    <cellStyle name="Nota 5 3 9" xfId="23241"/>
    <cellStyle name="Nota 5 3 9 2" xfId="23242"/>
    <cellStyle name="Nota 5 4" xfId="23243"/>
    <cellStyle name="Nota 5 4 10" xfId="23244"/>
    <cellStyle name="Nota 5 4 10 2" xfId="23245"/>
    <cellStyle name="Nota 5 4 11" xfId="23246"/>
    <cellStyle name="Nota 5 4 11 2" xfId="23247"/>
    <cellStyle name="Nota 5 4 12" xfId="23248"/>
    <cellStyle name="Nota 5 4 13" xfId="23249"/>
    <cellStyle name="Nota 5 4 2" xfId="23250"/>
    <cellStyle name="Nota 5 4 2 10" xfId="23251"/>
    <cellStyle name="Nota 5 4 2 2" xfId="23252"/>
    <cellStyle name="Nota 5 4 2 2 2" xfId="23253"/>
    <cellStyle name="Nota 5 4 2 3" xfId="23254"/>
    <cellStyle name="Nota 5 4 2 3 2" xfId="23255"/>
    <cellStyle name="Nota 5 4 2 4" xfId="23256"/>
    <cellStyle name="Nota 5 4 2 4 2" xfId="23257"/>
    <cellStyle name="Nota 5 4 2 5" xfId="23258"/>
    <cellStyle name="Nota 5 4 2 5 2" xfId="23259"/>
    <cellStyle name="Nota 5 4 2 6" xfId="23260"/>
    <cellStyle name="Nota 5 4 2 7" xfId="23261"/>
    <cellStyle name="Nota 5 4 2 8" xfId="23262"/>
    <cellStyle name="Nota 5 4 2 9" xfId="23263"/>
    <cellStyle name="Nota 5 4 3" xfId="23264"/>
    <cellStyle name="Nota 5 4 3 10" xfId="23265"/>
    <cellStyle name="Nota 5 4 3 2" xfId="23266"/>
    <cellStyle name="Nota 5 4 3 2 2" xfId="23267"/>
    <cellStyle name="Nota 5 4 3 3" xfId="23268"/>
    <cellStyle name="Nota 5 4 3 4" xfId="23269"/>
    <cellStyle name="Nota 5 4 3 5" xfId="23270"/>
    <cellStyle name="Nota 5 4 3 6" xfId="23271"/>
    <cellStyle name="Nota 5 4 3 7" xfId="23272"/>
    <cellStyle name="Nota 5 4 3 8" xfId="23273"/>
    <cellStyle name="Nota 5 4 3 9" xfId="23274"/>
    <cellStyle name="Nota 5 4 4" xfId="23275"/>
    <cellStyle name="Nota 5 4 4 2" xfId="23276"/>
    <cellStyle name="Nota 5 4 5" xfId="23277"/>
    <cellStyle name="Nota 5 4 5 2" xfId="23278"/>
    <cellStyle name="Nota 5 4 6" xfId="23279"/>
    <cellStyle name="Nota 5 4 6 2" xfId="23280"/>
    <cellStyle name="Nota 5 4 7" xfId="23281"/>
    <cellStyle name="Nota 5 4 7 2" xfId="23282"/>
    <cellStyle name="Nota 5 4 8" xfId="23283"/>
    <cellStyle name="Nota 5 4 8 2" xfId="23284"/>
    <cellStyle name="Nota 5 4 9" xfId="23285"/>
    <cellStyle name="Nota 5 4 9 2" xfId="23286"/>
    <cellStyle name="Nota 5 5" xfId="23287"/>
    <cellStyle name="Nota 5 5 10" xfId="23288"/>
    <cellStyle name="Nota 5 5 10 2" xfId="23289"/>
    <cellStyle name="Nota 5 5 11" xfId="23290"/>
    <cellStyle name="Nota 5 5 11 2" xfId="23291"/>
    <cellStyle name="Nota 5 5 12" xfId="23292"/>
    <cellStyle name="Nota 5 5 13" xfId="23293"/>
    <cellStyle name="Nota 5 5 2" xfId="23294"/>
    <cellStyle name="Nota 5 5 2 10" xfId="23295"/>
    <cellStyle name="Nota 5 5 2 2" xfId="23296"/>
    <cellStyle name="Nota 5 5 2 2 2" xfId="23297"/>
    <cellStyle name="Nota 5 5 2 3" xfId="23298"/>
    <cellStyle name="Nota 5 5 2 3 2" xfId="23299"/>
    <cellStyle name="Nota 5 5 2 4" xfId="23300"/>
    <cellStyle name="Nota 5 5 2 4 2" xfId="23301"/>
    <cellStyle name="Nota 5 5 2 5" xfId="23302"/>
    <cellStyle name="Nota 5 5 2 5 2" xfId="23303"/>
    <cellStyle name="Nota 5 5 2 6" xfId="23304"/>
    <cellStyle name="Nota 5 5 2 7" xfId="23305"/>
    <cellStyle name="Nota 5 5 2 8" xfId="23306"/>
    <cellStyle name="Nota 5 5 2 9" xfId="23307"/>
    <cellStyle name="Nota 5 5 3" xfId="23308"/>
    <cellStyle name="Nota 5 5 3 10" xfId="23309"/>
    <cellStyle name="Nota 5 5 3 2" xfId="23310"/>
    <cellStyle name="Nota 5 5 3 2 2" xfId="23311"/>
    <cellStyle name="Nota 5 5 3 3" xfId="23312"/>
    <cellStyle name="Nota 5 5 3 4" xfId="23313"/>
    <cellStyle name="Nota 5 5 3 5" xfId="23314"/>
    <cellStyle name="Nota 5 5 3 6" xfId="23315"/>
    <cellStyle name="Nota 5 5 3 7" xfId="23316"/>
    <cellStyle name="Nota 5 5 3 8" xfId="23317"/>
    <cellStyle name="Nota 5 5 3 9" xfId="23318"/>
    <cellStyle name="Nota 5 5 4" xfId="23319"/>
    <cellStyle name="Nota 5 5 4 2" xfId="23320"/>
    <cellStyle name="Nota 5 5 5" xfId="23321"/>
    <cellStyle name="Nota 5 5 5 2" xfId="23322"/>
    <cellStyle name="Nota 5 5 6" xfId="23323"/>
    <cellStyle name="Nota 5 5 6 2" xfId="23324"/>
    <cellStyle name="Nota 5 5 7" xfId="23325"/>
    <cellStyle name="Nota 5 5 7 2" xfId="23326"/>
    <cellStyle name="Nota 5 5 8" xfId="23327"/>
    <cellStyle name="Nota 5 5 8 2" xfId="23328"/>
    <cellStyle name="Nota 5 5 9" xfId="23329"/>
    <cellStyle name="Nota 5 5 9 2" xfId="23330"/>
    <cellStyle name="Nota 5 6" xfId="23331"/>
    <cellStyle name="Nota 5 6 10" xfId="23332"/>
    <cellStyle name="Nota 5 6 10 2" xfId="23333"/>
    <cellStyle name="Nota 5 6 11" xfId="23334"/>
    <cellStyle name="Nota 5 6 11 2" xfId="23335"/>
    <cellStyle name="Nota 5 6 12" xfId="23336"/>
    <cellStyle name="Nota 5 6 13" xfId="23337"/>
    <cellStyle name="Nota 5 6 2" xfId="23338"/>
    <cellStyle name="Nota 5 6 2 10" xfId="23339"/>
    <cellStyle name="Nota 5 6 2 2" xfId="23340"/>
    <cellStyle name="Nota 5 6 2 2 2" xfId="23341"/>
    <cellStyle name="Nota 5 6 2 3" xfId="23342"/>
    <cellStyle name="Nota 5 6 2 3 2" xfId="23343"/>
    <cellStyle name="Nota 5 6 2 4" xfId="23344"/>
    <cellStyle name="Nota 5 6 2 4 2" xfId="23345"/>
    <cellStyle name="Nota 5 6 2 5" xfId="23346"/>
    <cellStyle name="Nota 5 6 2 5 2" xfId="23347"/>
    <cellStyle name="Nota 5 6 2 6" xfId="23348"/>
    <cellStyle name="Nota 5 6 2 7" xfId="23349"/>
    <cellStyle name="Nota 5 6 2 8" xfId="23350"/>
    <cellStyle name="Nota 5 6 2 9" xfId="23351"/>
    <cellStyle name="Nota 5 6 3" xfId="23352"/>
    <cellStyle name="Nota 5 6 3 10" xfId="23353"/>
    <cellStyle name="Nota 5 6 3 2" xfId="23354"/>
    <cellStyle name="Nota 5 6 3 2 2" xfId="23355"/>
    <cellStyle name="Nota 5 6 3 3" xfId="23356"/>
    <cellStyle name="Nota 5 6 3 4" xfId="23357"/>
    <cellStyle name="Nota 5 6 3 5" xfId="23358"/>
    <cellStyle name="Nota 5 6 3 6" xfId="23359"/>
    <cellStyle name="Nota 5 6 3 7" xfId="23360"/>
    <cellStyle name="Nota 5 6 3 8" xfId="23361"/>
    <cellStyle name="Nota 5 6 3 9" xfId="23362"/>
    <cellStyle name="Nota 5 6 4" xfId="23363"/>
    <cellStyle name="Nota 5 6 4 2" xfId="23364"/>
    <cellStyle name="Nota 5 6 5" xfId="23365"/>
    <cellStyle name="Nota 5 6 5 2" xfId="23366"/>
    <cellStyle name="Nota 5 6 6" xfId="23367"/>
    <cellStyle name="Nota 5 6 6 2" xfId="23368"/>
    <cellStyle name="Nota 5 6 7" xfId="23369"/>
    <cellStyle name="Nota 5 6 7 2" xfId="23370"/>
    <cellStyle name="Nota 5 6 8" xfId="23371"/>
    <cellStyle name="Nota 5 6 8 2" xfId="23372"/>
    <cellStyle name="Nota 5 6 9" xfId="23373"/>
    <cellStyle name="Nota 5 6 9 2" xfId="23374"/>
    <cellStyle name="Nota 5 7" xfId="23375"/>
    <cellStyle name="Nota 5 7 10" xfId="23376"/>
    <cellStyle name="Nota 5 7 10 2" xfId="23377"/>
    <cellStyle name="Nota 5 7 11" xfId="23378"/>
    <cellStyle name="Nota 5 7 11 2" xfId="23379"/>
    <cellStyle name="Nota 5 7 12" xfId="23380"/>
    <cellStyle name="Nota 5 7 13" xfId="23381"/>
    <cellStyle name="Nota 5 7 2" xfId="23382"/>
    <cellStyle name="Nota 5 7 2 10" xfId="23383"/>
    <cellStyle name="Nota 5 7 2 2" xfId="23384"/>
    <cellStyle name="Nota 5 7 2 2 2" xfId="23385"/>
    <cellStyle name="Nota 5 7 2 3" xfId="23386"/>
    <cellStyle name="Nota 5 7 2 3 2" xfId="23387"/>
    <cellStyle name="Nota 5 7 2 4" xfId="23388"/>
    <cellStyle name="Nota 5 7 2 4 2" xfId="23389"/>
    <cellStyle name="Nota 5 7 2 5" xfId="23390"/>
    <cellStyle name="Nota 5 7 2 5 2" xfId="23391"/>
    <cellStyle name="Nota 5 7 2 6" xfId="23392"/>
    <cellStyle name="Nota 5 7 2 7" xfId="23393"/>
    <cellStyle name="Nota 5 7 2 8" xfId="23394"/>
    <cellStyle name="Nota 5 7 2 9" xfId="23395"/>
    <cellStyle name="Nota 5 7 3" xfId="23396"/>
    <cellStyle name="Nota 5 7 3 10" xfId="23397"/>
    <cellStyle name="Nota 5 7 3 2" xfId="23398"/>
    <cellStyle name="Nota 5 7 3 2 2" xfId="23399"/>
    <cellStyle name="Nota 5 7 3 3" xfId="23400"/>
    <cellStyle name="Nota 5 7 3 4" xfId="23401"/>
    <cellStyle name="Nota 5 7 3 5" xfId="23402"/>
    <cellStyle name="Nota 5 7 3 6" xfId="23403"/>
    <cellStyle name="Nota 5 7 3 7" xfId="23404"/>
    <cellStyle name="Nota 5 7 3 8" xfId="23405"/>
    <cellStyle name="Nota 5 7 3 9" xfId="23406"/>
    <cellStyle name="Nota 5 7 4" xfId="23407"/>
    <cellStyle name="Nota 5 7 4 2" xfId="23408"/>
    <cellStyle name="Nota 5 7 5" xfId="23409"/>
    <cellStyle name="Nota 5 7 5 2" xfId="23410"/>
    <cellStyle name="Nota 5 7 6" xfId="23411"/>
    <cellStyle name="Nota 5 7 6 2" xfId="23412"/>
    <cellStyle name="Nota 5 7 7" xfId="23413"/>
    <cellStyle name="Nota 5 7 7 2" xfId="23414"/>
    <cellStyle name="Nota 5 7 8" xfId="23415"/>
    <cellStyle name="Nota 5 7 8 2" xfId="23416"/>
    <cellStyle name="Nota 5 7 9" xfId="23417"/>
    <cellStyle name="Nota 5 7 9 2" xfId="23418"/>
    <cellStyle name="Nota 5 8" xfId="23419"/>
    <cellStyle name="Nota 5 8 10" xfId="23420"/>
    <cellStyle name="Nota 5 8 10 2" xfId="23421"/>
    <cellStyle name="Nota 5 8 11" xfId="23422"/>
    <cellStyle name="Nota 5 8 11 2" xfId="23423"/>
    <cellStyle name="Nota 5 8 12" xfId="23424"/>
    <cellStyle name="Nota 5 8 13" xfId="23425"/>
    <cellStyle name="Nota 5 8 2" xfId="23426"/>
    <cellStyle name="Nota 5 8 2 10" xfId="23427"/>
    <cellStyle name="Nota 5 8 2 2" xfId="23428"/>
    <cellStyle name="Nota 5 8 2 2 2" xfId="23429"/>
    <cellStyle name="Nota 5 8 2 3" xfId="23430"/>
    <cellStyle name="Nota 5 8 2 3 2" xfId="23431"/>
    <cellStyle name="Nota 5 8 2 4" xfId="23432"/>
    <cellStyle name="Nota 5 8 2 4 2" xfId="23433"/>
    <cellStyle name="Nota 5 8 2 5" xfId="23434"/>
    <cellStyle name="Nota 5 8 2 5 2" xfId="23435"/>
    <cellStyle name="Nota 5 8 2 6" xfId="23436"/>
    <cellStyle name="Nota 5 8 2 7" xfId="23437"/>
    <cellStyle name="Nota 5 8 2 8" xfId="23438"/>
    <cellStyle name="Nota 5 8 2 9" xfId="23439"/>
    <cellStyle name="Nota 5 8 3" xfId="23440"/>
    <cellStyle name="Nota 5 8 3 10" xfId="23441"/>
    <cellStyle name="Nota 5 8 3 2" xfId="23442"/>
    <cellStyle name="Nota 5 8 3 2 2" xfId="23443"/>
    <cellStyle name="Nota 5 8 3 3" xfId="23444"/>
    <cellStyle name="Nota 5 8 3 4" xfId="23445"/>
    <cellStyle name="Nota 5 8 3 5" xfId="23446"/>
    <cellStyle name="Nota 5 8 3 6" xfId="23447"/>
    <cellStyle name="Nota 5 8 3 7" xfId="23448"/>
    <cellStyle name="Nota 5 8 3 8" xfId="23449"/>
    <cellStyle name="Nota 5 8 3 9" xfId="23450"/>
    <cellStyle name="Nota 5 8 4" xfId="23451"/>
    <cellStyle name="Nota 5 8 4 2" xfId="23452"/>
    <cellStyle name="Nota 5 8 5" xfId="23453"/>
    <cellStyle name="Nota 5 8 5 2" xfId="23454"/>
    <cellStyle name="Nota 5 8 6" xfId="23455"/>
    <cellStyle name="Nota 5 8 6 2" xfId="23456"/>
    <cellStyle name="Nota 5 8 7" xfId="23457"/>
    <cellStyle name="Nota 5 8 7 2" xfId="23458"/>
    <cellStyle name="Nota 5 8 8" xfId="23459"/>
    <cellStyle name="Nota 5 8 8 2" xfId="23460"/>
    <cellStyle name="Nota 5 8 9" xfId="23461"/>
    <cellStyle name="Nota 5 8 9 2" xfId="23462"/>
    <cellStyle name="Nota 5 9" xfId="23463"/>
    <cellStyle name="Nota 5 9 10" xfId="23464"/>
    <cellStyle name="Nota 5 9 10 2" xfId="23465"/>
    <cellStyle name="Nota 5 9 11" xfId="23466"/>
    <cellStyle name="Nota 5 9 11 2" xfId="23467"/>
    <cellStyle name="Nota 5 9 12" xfId="23468"/>
    <cellStyle name="Nota 5 9 13" xfId="23469"/>
    <cellStyle name="Nota 5 9 2" xfId="23470"/>
    <cellStyle name="Nota 5 9 2 10" xfId="23471"/>
    <cellStyle name="Nota 5 9 2 2" xfId="23472"/>
    <cellStyle name="Nota 5 9 2 2 2" xfId="23473"/>
    <cellStyle name="Nota 5 9 2 3" xfId="23474"/>
    <cellStyle name="Nota 5 9 2 3 2" xfId="23475"/>
    <cellStyle name="Nota 5 9 2 4" xfId="23476"/>
    <cellStyle name="Nota 5 9 2 4 2" xfId="23477"/>
    <cellStyle name="Nota 5 9 2 5" xfId="23478"/>
    <cellStyle name="Nota 5 9 2 5 2" xfId="23479"/>
    <cellStyle name="Nota 5 9 2 6" xfId="23480"/>
    <cellStyle name="Nota 5 9 2 7" xfId="23481"/>
    <cellStyle name="Nota 5 9 2 8" xfId="23482"/>
    <cellStyle name="Nota 5 9 2 9" xfId="23483"/>
    <cellStyle name="Nota 5 9 3" xfId="23484"/>
    <cellStyle name="Nota 5 9 3 10" xfId="23485"/>
    <cellStyle name="Nota 5 9 3 2" xfId="23486"/>
    <cellStyle name="Nota 5 9 3 2 2" xfId="23487"/>
    <cellStyle name="Nota 5 9 3 3" xfId="23488"/>
    <cellStyle name="Nota 5 9 3 4" xfId="23489"/>
    <cellStyle name="Nota 5 9 3 5" xfId="23490"/>
    <cellStyle name="Nota 5 9 3 6" xfId="23491"/>
    <cellStyle name="Nota 5 9 3 7" xfId="23492"/>
    <cellStyle name="Nota 5 9 3 8" xfId="23493"/>
    <cellStyle name="Nota 5 9 3 9" xfId="23494"/>
    <cellStyle name="Nota 5 9 4" xfId="23495"/>
    <cellStyle name="Nota 5 9 4 2" xfId="23496"/>
    <cellStyle name="Nota 5 9 5" xfId="23497"/>
    <cellStyle name="Nota 5 9 5 2" xfId="23498"/>
    <cellStyle name="Nota 5 9 6" xfId="23499"/>
    <cellStyle name="Nota 5 9 6 2" xfId="23500"/>
    <cellStyle name="Nota 5 9 7" xfId="23501"/>
    <cellStyle name="Nota 5 9 7 2" xfId="23502"/>
    <cellStyle name="Nota 5 9 8" xfId="23503"/>
    <cellStyle name="Nota 5 9 8 2" xfId="23504"/>
    <cellStyle name="Nota 5 9 9" xfId="23505"/>
    <cellStyle name="Nota 5 9 9 2" xfId="23506"/>
    <cellStyle name="Nota 6" xfId="23507"/>
    <cellStyle name="Nota 6 10" xfId="23508"/>
    <cellStyle name="Nota 6 10 10" xfId="23509"/>
    <cellStyle name="Nota 6 10 10 2" xfId="23510"/>
    <cellStyle name="Nota 6 10 11" xfId="23511"/>
    <cellStyle name="Nota 6 10 11 2" xfId="23512"/>
    <cellStyle name="Nota 6 10 12" xfId="23513"/>
    <cellStyle name="Nota 6 10 13" xfId="23514"/>
    <cellStyle name="Nota 6 10 2" xfId="23515"/>
    <cellStyle name="Nota 6 10 2 10" xfId="23516"/>
    <cellStyle name="Nota 6 10 2 2" xfId="23517"/>
    <cellStyle name="Nota 6 10 2 2 2" xfId="23518"/>
    <cellStyle name="Nota 6 10 2 3" xfId="23519"/>
    <cellStyle name="Nota 6 10 2 3 2" xfId="23520"/>
    <cellStyle name="Nota 6 10 2 4" xfId="23521"/>
    <cellStyle name="Nota 6 10 2 4 2" xfId="23522"/>
    <cellStyle name="Nota 6 10 2 5" xfId="23523"/>
    <cellStyle name="Nota 6 10 2 5 2" xfId="23524"/>
    <cellStyle name="Nota 6 10 2 6" xfId="23525"/>
    <cellStyle name="Nota 6 10 2 7" xfId="23526"/>
    <cellStyle name="Nota 6 10 2 8" xfId="23527"/>
    <cellStyle name="Nota 6 10 2 9" xfId="23528"/>
    <cellStyle name="Nota 6 10 3" xfId="23529"/>
    <cellStyle name="Nota 6 10 3 10" xfId="23530"/>
    <cellStyle name="Nota 6 10 3 2" xfId="23531"/>
    <cellStyle name="Nota 6 10 3 2 2" xfId="23532"/>
    <cellStyle name="Nota 6 10 3 3" xfId="23533"/>
    <cellStyle name="Nota 6 10 3 4" xfId="23534"/>
    <cellStyle name="Nota 6 10 3 5" xfId="23535"/>
    <cellStyle name="Nota 6 10 3 6" xfId="23536"/>
    <cellStyle name="Nota 6 10 3 7" xfId="23537"/>
    <cellStyle name="Nota 6 10 3 8" xfId="23538"/>
    <cellStyle name="Nota 6 10 3 9" xfId="23539"/>
    <cellStyle name="Nota 6 10 4" xfId="23540"/>
    <cellStyle name="Nota 6 10 4 2" xfId="23541"/>
    <cellStyle name="Nota 6 10 5" xfId="23542"/>
    <cellStyle name="Nota 6 10 5 2" xfId="23543"/>
    <cellStyle name="Nota 6 10 6" xfId="23544"/>
    <cellStyle name="Nota 6 10 6 2" xfId="23545"/>
    <cellStyle name="Nota 6 10 7" xfId="23546"/>
    <cellStyle name="Nota 6 10 7 2" xfId="23547"/>
    <cellStyle name="Nota 6 10 8" xfId="23548"/>
    <cellStyle name="Nota 6 10 8 2" xfId="23549"/>
    <cellStyle name="Nota 6 10 9" xfId="23550"/>
    <cellStyle name="Nota 6 10 9 2" xfId="23551"/>
    <cellStyle name="Nota 6 11" xfId="23552"/>
    <cellStyle name="Nota 6 11 10" xfId="23553"/>
    <cellStyle name="Nota 6 11 10 2" xfId="23554"/>
    <cellStyle name="Nota 6 11 11" xfId="23555"/>
    <cellStyle name="Nota 6 11 11 2" xfId="23556"/>
    <cellStyle name="Nota 6 11 12" xfId="23557"/>
    <cellStyle name="Nota 6 11 13" xfId="23558"/>
    <cellStyle name="Nota 6 11 2" xfId="23559"/>
    <cellStyle name="Nota 6 11 2 10" xfId="23560"/>
    <cellStyle name="Nota 6 11 2 2" xfId="23561"/>
    <cellStyle name="Nota 6 11 2 2 2" xfId="23562"/>
    <cellStyle name="Nota 6 11 2 3" xfId="23563"/>
    <cellStyle name="Nota 6 11 2 3 2" xfId="23564"/>
    <cellStyle name="Nota 6 11 2 4" xfId="23565"/>
    <cellStyle name="Nota 6 11 2 4 2" xfId="23566"/>
    <cellStyle name="Nota 6 11 2 5" xfId="23567"/>
    <cellStyle name="Nota 6 11 2 5 2" xfId="23568"/>
    <cellStyle name="Nota 6 11 2 6" xfId="23569"/>
    <cellStyle name="Nota 6 11 2 7" xfId="23570"/>
    <cellStyle name="Nota 6 11 2 8" xfId="23571"/>
    <cellStyle name="Nota 6 11 2 9" xfId="23572"/>
    <cellStyle name="Nota 6 11 3" xfId="23573"/>
    <cellStyle name="Nota 6 11 3 10" xfId="23574"/>
    <cellStyle name="Nota 6 11 3 2" xfId="23575"/>
    <cellStyle name="Nota 6 11 3 2 2" xfId="23576"/>
    <cellStyle name="Nota 6 11 3 3" xfId="23577"/>
    <cellStyle name="Nota 6 11 3 4" xfId="23578"/>
    <cellStyle name="Nota 6 11 3 5" xfId="23579"/>
    <cellStyle name="Nota 6 11 3 6" xfId="23580"/>
    <cellStyle name="Nota 6 11 3 7" xfId="23581"/>
    <cellStyle name="Nota 6 11 3 8" xfId="23582"/>
    <cellStyle name="Nota 6 11 3 9" xfId="23583"/>
    <cellStyle name="Nota 6 11 4" xfId="23584"/>
    <cellStyle name="Nota 6 11 4 2" xfId="23585"/>
    <cellStyle name="Nota 6 11 5" xfId="23586"/>
    <cellStyle name="Nota 6 11 5 2" xfId="23587"/>
    <cellStyle name="Nota 6 11 6" xfId="23588"/>
    <cellStyle name="Nota 6 11 6 2" xfId="23589"/>
    <cellStyle name="Nota 6 11 7" xfId="23590"/>
    <cellStyle name="Nota 6 11 7 2" xfId="23591"/>
    <cellStyle name="Nota 6 11 8" xfId="23592"/>
    <cellStyle name="Nota 6 11 8 2" xfId="23593"/>
    <cellStyle name="Nota 6 11 9" xfId="23594"/>
    <cellStyle name="Nota 6 11 9 2" xfId="23595"/>
    <cellStyle name="Nota 6 12" xfId="23596"/>
    <cellStyle name="Nota 6 12 10" xfId="23597"/>
    <cellStyle name="Nota 6 12 10 2" xfId="23598"/>
    <cellStyle name="Nota 6 12 11" xfId="23599"/>
    <cellStyle name="Nota 6 12 11 2" xfId="23600"/>
    <cellStyle name="Nota 6 12 12" xfId="23601"/>
    <cellStyle name="Nota 6 12 13" xfId="23602"/>
    <cellStyle name="Nota 6 12 2" xfId="23603"/>
    <cellStyle name="Nota 6 12 2 10" xfId="23604"/>
    <cellStyle name="Nota 6 12 2 2" xfId="23605"/>
    <cellStyle name="Nota 6 12 2 2 2" xfId="23606"/>
    <cellStyle name="Nota 6 12 2 3" xfId="23607"/>
    <cellStyle name="Nota 6 12 2 3 2" xfId="23608"/>
    <cellStyle name="Nota 6 12 2 4" xfId="23609"/>
    <cellStyle name="Nota 6 12 2 4 2" xfId="23610"/>
    <cellStyle name="Nota 6 12 2 5" xfId="23611"/>
    <cellStyle name="Nota 6 12 2 5 2" xfId="23612"/>
    <cellStyle name="Nota 6 12 2 6" xfId="23613"/>
    <cellStyle name="Nota 6 12 2 7" xfId="23614"/>
    <cellStyle name="Nota 6 12 2 8" xfId="23615"/>
    <cellStyle name="Nota 6 12 2 9" xfId="23616"/>
    <cellStyle name="Nota 6 12 3" xfId="23617"/>
    <cellStyle name="Nota 6 12 3 10" xfId="23618"/>
    <cellStyle name="Nota 6 12 3 2" xfId="23619"/>
    <cellStyle name="Nota 6 12 3 2 2" xfId="23620"/>
    <cellStyle name="Nota 6 12 3 3" xfId="23621"/>
    <cellStyle name="Nota 6 12 3 4" xfId="23622"/>
    <cellStyle name="Nota 6 12 3 5" xfId="23623"/>
    <cellStyle name="Nota 6 12 3 6" xfId="23624"/>
    <cellStyle name="Nota 6 12 3 7" xfId="23625"/>
    <cellStyle name="Nota 6 12 3 8" xfId="23626"/>
    <cellStyle name="Nota 6 12 3 9" xfId="23627"/>
    <cellStyle name="Nota 6 12 4" xfId="23628"/>
    <cellStyle name="Nota 6 12 4 2" xfId="23629"/>
    <cellStyle name="Nota 6 12 5" xfId="23630"/>
    <cellStyle name="Nota 6 12 5 2" xfId="23631"/>
    <cellStyle name="Nota 6 12 6" xfId="23632"/>
    <cellStyle name="Nota 6 12 6 2" xfId="23633"/>
    <cellStyle name="Nota 6 12 7" xfId="23634"/>
    <cellStyle name="Nota 6 12 7 2" xfId="23635"/>
    <cellStyle name="Nota 6 12 8" xfId="23636"/>
    <cellStyle name="Nota 6 12 8 2" xfId="23637"/>
    <cellStyle name="Nota 6 12 9" xfId="23638"/>
    <cellStyle name="Nota 6 12 9 2" xfId="23639"/>
    <cellStyle name="Nota 6 13" xfId="23640"/>
    <cellStyle name="Nota 6 13 10" xfId="23641"/>
    <cellStyle name="Nota 6 13 10 2" xfId="23642"/>
    <cellStyle name="Nota 6 13 11" xfId="23643"/>
    <cellStyle name="Nota 6 13 11 2" xfId="23644"/>
    <cellStyle name="Nota 6 13 12" xfId="23645"/>
    <cellStyle name="Nota 6 13 13" xfId="23646"/>
    <cellStyle name="Nota 6 13 2" xfId="23647"/>
    <cellStyle name="Nota 6 13 2 10" xfId="23648"/>
    <cellStyle name="Nota 6 13 2 2" xfId="23649"/>
    <cellStyle name="Nota 6 13 2 2 2" xfId="23650"/>
    <cellStyle name="Nota 6 13 2 3" xfId="23651"/>
    <cellStyle name="Nota 6 13 2 3 2" xfId="23652"/>
    <cellStyle name="Nota 6 13 2 4" xfId="23653"/>
    <cellStyle name="Nota 6 13 2 4 2" xfId="23654"/>
    <cellStyle name="Nota 6 13 2 5" xfId="23655"/>
    <cellStyle name="Nota 6 13 2 5 2" xfId="23656"/>
    <cellStyle name="Nota 6 13 2 6" xfId="23657"/>
    <cellStyle name="Nota 6 13 2 7" xfId="23658"/>
    <cellStyle name="Nota 6 13 2 8" xfId="23659"/>
    <cellStyle name="Nota 6 13 2 9" xfId="23660"/>
    <cellStyle name="Nota 6 13 3" xfId="23661"/>
    <cellStyle name="Nota 6 13 3 10" xfId="23662"/>
    <cellStyle name="Nota 6 13 3 2" xfId="23663"/>
    <cellStyle name="Nota 6 13 3 2 2" xfId="23664"/>
    <cellStyle name="Nota 6 13 3 3" xfId="23665"/>
    <cellStyle name="Nota 6 13 3 4" xfId="23666"/>
    <cellStyle name="Nota 6 13 3 5" xfId="23667"/>
    <cellStyle name="Nota 6 13 3 6" xfId="23668"/>
    <cellStyle name="Nota 6 13 3 7" xfId="23669"/>
    <cellStyle name="Nota 6 13 3 8" xfId="23670"/>
    <cellStyle name="Nota 6 13 3 9" xfId="23671"/>
    <cellStyle name="Nota 6 13 4" xfId="23672"/>
    <cellStyle name="Nota 6 13 4 2" xfId="23673"/>
    <cellStyle name="Nota 6 13 5" xfId="23674"/>
    <cellStyle name="Nota 6 13 5 2" xfId="23675"/>
    <cellStyle name="Nota 6 13 6" xfId="23676"/>
    <cellStyle name="Nota 6 13 6 2" xfId="23677"/>
    <cellStyle name="Nota 6 13 7" xfId="23678"/>
    <cellStyle name="Nota 6 13 7 2" xfId="23679"/>
    <cellStyle name="Nota 6 13 8" xfId="23680"/>
    <cellStyle name="Nota 6 13 8 2" xfId="23681"/>
    <cellStyle name="Nota 6 13 9" xfId="23682"/>
    <cellStyle name="Nota 6 13 9 2" xfId="23683"/>
    <cellStyle name="Nota 6 14" xfId="23684"/>
    <cellStyle name="Nota 6 14 10" xfId="23685"/>
    <cellStyle name="Nota 6 14 10 2" xfId="23686"/>
    <cellStyle name="Nota 6 14 11" xfId="23687"/>
    <cellStyle name="Nota 6 14 11 2" xfId="23688"/>
    <cellStyle name="Nota 6 14 12" xfId="23689"/>
    <cellStyle name="Nota 6 14 13" xfId="23690"/>
    <cellStyle name="Nota 6 14 2" xfId="23691"/>
    <cellStyle name="Nota 6 14 2 10" xfId="23692"/>
    <cellStyle name="Nota 6 14 2 2" xfId="23693"/>
    <cellStyle name="Nota 6 14 2 2 2" xfId="23694"/>
    <cellStyle name="Nota 6 14 2 3" xfId="23695"/>
    <cellStyle name="Nota 6 14 2 3 2" xfId="23696"/>
    <cellStyle name="Nota 6 14 2 4" xfId="23697"/>
    <cellStyle name="Nota 6 14 2 4 2" xfId="23698"/>
    <cellStyle name="Nota 6 14 2 5" xfId="23699"/>
    <cellStyle name="Nota 6 14 2 5 2" xfId="23700"/>
    <cellStyle name="Nota 6 14 2 6" xfId="23701"/>
    <cellStyle name="Nota 6 14 2 7" xfId="23702"/>
    <cellStyle name="Nota 6 14 2 8" xfId="23703"/>
    <cellStyle name="Nota 6 14 2 9" xfId="23704"/>
    <cellStyle name="Nota 6 14 3" xfId="23705"/>
    <cellStyle name="Nota 6 14 3 10" xfId="23706"/>
    <cellStyle name="Nota 6 14 3 2" xfId="23707"/>
    <cellStyle name="Nota 6 14 3 2 2" xfId="23708"/>
    <cellStyle name="Nota 6 14 3 3" xfId="23709"/>
    <cellStyle name="Nota 6 14 3 4" xfId="23710"/>
    <cellStyle name="Nota 6 14 3 5" xfId="23711"/>
    <cellStyle name="Nota 6 14 3 6" xfId="23712"/>
    <cellStyle name="Nota 6 14 3 7" xfId="23713"/>
    <cellStyle name="Nota 6 14 3 8" xfId="23714"/>
    <cellStyle name="Nota 6 14 3 9" xfId="23715"/>
    <cellStyle name="Nota 6 14 4" xfId="23716"/>
    <cellStyle name="Nota 6 14 4 2" xfId="23717"/>
    <cellStyle name="Nota 6 14 5" xfId="23718"/>
    <cellStyle name="Nota 6 14 5 2" xfId="23719"/>
    <cellStyle name="Nota 6 14 6" xfId="23720"/>
    <cellStyle name="Nota 6 14 6 2" xfId="23721"/>
    <cellStyle name="Nota 6 14 7" xfId="23722"/>
    <cellStyle name="Nota 6 14 7 2" xfId="23723"/>
    <cellStyle name="Nota 6 14 8" xfId="23724"/>
    <cellStyle name="Nota 6 14 8 2" xfId="23725"/>
    <cellStyle name="Nota 6 14 9" xfId="23726"/>
    <cellStyle name="Nota 6 14 9 2" xfId="23727"/>
    <cellStyle name="Nota 6 15" xfId="23728"/>
    <cellStyle name="Nota 6 15 10" xfId="23729"/>
    <cellStyle name="Nota 6 15 10 2" xfId="23730"/>
    <cellStyle name="Nota 6 15 11" xfId="23731"/>
    <cellStyle name="Nota 6 15 11 2" xfId="23732"/>
    <cellStyle name="Nota 6 15 12" xfId="23733"/>
    <cellStyle name="Nota 6 15 13" xfId="23734"/>
    <cellStyle name="Nota 6 15 2" xfId="23735"/>
    <cellStyle name="Nota 6 15 2 10" xfId="23736"/>
    <cellStyle name="Nota 6 15 2 2" xfId="23737"/>
    <cellStyle name="Nota 6 15 2 2 2" xfId="23738"/>
    <cellStyle name="Nota 6 15 2 3" xfId="23739"/>
    <cellStyle name="Nota 6 15 2 3 2" xfId="23740"/>
    <cellStyle name="Nota 6 15 2 4" xfId="23741"/>
    <cellStyle name="Nota 6 15 2 4 2" xfId="23742"/>
    <cellStyle name="Nota 6 15 2 5" xfId="23743"/>
    <cellStyle name="Nota 6 15 2 5 2" xfId="23744"/>
    <cellStyle name="Nota 6 15 2 6" xfId="23745"/>
    <cellStyle name="Nota 6 15 2 7" xfId="23746"/>
    <cellStyle name="Nota 6 15 2 8" xfId="23747"/>
    <cellStyle name="Nota 6 15 2 9" xfId="23748"/>
    <cellStyle name="Nota 6 15 3" xfId="23749"/>
    <cellStyle name="Nota 6 15 3 10" xfId="23750"/>
    <cellStyle name="Nota 6 15 3 2" xfId="23751"/>
    <cellStyle name="Nota 6 15 3 2 2" xfId="23752"/>
    <cellStyle name="Nota 6 15 3 3" xfId="23753"/>
    <cellStyle name="Nota 6 15 3 4" xfId="23754"/>
    <cellStyle name="Nota 6 15 3 5" xfId="23755"/>
    <cellStyle name="Nota 6 15 3 6" xfId="23756"/>
    <cellStyle name="Nota 6 15 3 7" xfId="23757"/>
    <cellStyle name="Nota 6 15 3 8" xfId="23758"/>
    <cellStyle name="Nota 6 15 3 9" xfId="23759"/>
    <cellStyle name="Nota 6 15 4" xfId="23760"/>
    <cellStyle name="Nota 6 15 4 2" xfId="23761"/>
    <cellStyle name="Nota 6 15 5" xfId="23762"/>
    <cellStyle name="Nota 6 15 5 2" xfId="23763"/>
    <cellStyle name="Nota 6 15 6" xfId="23764"/>
    <cellStyle name="Nota 6 15 6 2" xfId="23765"/>
    <cellStyle name="Nota 6 15 7" xfId="23766"/>
    <cellStyle name="Nota 6 15 7 2" xfId="23767"/>
    <cellStyle name="Nota 6 15 8" xfId="23768"/>
    <cellStyle name="Nota 6 15 8 2" xfId="23769"/>
    <cellStyle name="Nota 6 15 9" xfId="23770"/>
    <cellStyle name="Nota 6 15 9 2" xfId="23771"/>
    <cellStyle name="Nota 6 16" xfId="23772"/>
    <cellStyle name="Nota 6 16 10" xfId="23773"/>
    <cellStyle name="Nota 6 16 10 2" xfId="23774"/>
    <cellStyle name="Nota 6 16 11" xfId="23775"/>
    <cellStyle name="Nota 6 16 11 2" xfId="23776"/>
    <cellStyle name="Nota 6 16 12" xfId="23777"/>
    <cellStyle name="Nota 6 16 13" xfId="23778"/>
    <cellStyle name="Nota 6 16 2" xfId="23779"/>
    <cellStyle name="Nota 6 16 2 10" xfId="23780"/>
    <cellStyle name="Nota 6 16 2 2" xfId="23781"/>
    <cellStyle name="Nota 6 16 2 2 2" xfId="23782"/>
    <cellStyle name="Nota 6 16 2 3" xfId="23783"/>
    <cellStyle name="Nota 6 16 2 3 2" xfId="23784"/>
    <cellStyle name="Nota 6 16 2 4" xfId="23785"/>
    <cellStyle name="Nota 6 16 2 4 2" xfId="23786"/>
    <cellStyle name="Nota 6 16 2 5" xfId="23787"/>
    <cellStyle name="Nota 6 16 2 5 2" xfId="23788"/>
    <cellStyle name="Nota 6 16 2 6" xfId="23789"/>
    <cellStyle name="Nota 6 16 2 7" xfId="23790"/>
    <cellStyle name="Nota 6 16 2 8" xfId="23791"/>
    <cellStyle name="Nota 6 16 2 9" xfId="23792"/>
    <cellStyle name="Nota 6 16 3" xfId="23793"/>
    <cellStyle name="Nota 6 16 3 10" xfId="23794"/>
    <cellStyle name="Nota 6 16 3 2" xfId="23795"/>
    <cellStyle name="Nota 6 16 3 2 2" xfId="23796"/>
    <cellStyle name="Nota 6 16 3 3" xfId="23797"/>
    <cellStyle name="Nota 6 16 3 4" xfId="23798"/>
    <cellStyle name="Nota 6 16 3 5" xfId="23799"/>
    <cellStyle name="Nota 6 16 3 6" xfId="23800"/>
    <cellStyle name="Nota 6 16 3 7" xfId="23801"/>
    <cellStyle name="Nota 6 16 3 8" xfId="23802"/>
    <cellStyle name="Nota 6 16 3 9" xfId="23803"/>
    <cellStyle name="Nota 6 16 4" xfId="23804"/>
    <cellStyle name="Nota 6 16 4 2" xfId="23805"/>
    <cellStyle name="Nota 6 16 5" xfId="23806"/>
    <cellStyle name="Nota 6 16 5 2" xfId="23807"/>
    <cellStyle name="Nota 6 16 6" xfId="23808"/>
    <cellStyle name="Nota 6 16 6 2" xfId="23809"/>
    <cellStyle name="Nota 6 16 7" xfId="23810"/>
    <cellStyle name="Nota 6 16 7 2" xfId="23811"/>
    <cellStyle name="Nota 6 16 8" xfId="23812"/>
    <cellStyle name="Nota 6 16 8 2" xfId="23813"/>
    <cellStyle name="Nota 6 16 9" xfId="23814"/>
    <cellStyle name="Nota 6 16 9 2" xfId="23815"/>
    <cellStyle name="Nota 6 17" xfId="23816"/>
    <cellStyle name="Nota 6 17 10" xfId="23817"/>
    <cellStyle name="Nota 6 17 10 2" xfId="23818"/>
    <cellStyle name="Nota 6 17 11" xfId="23819"/>
    <cellStyle name="Nota 6 17 11 2" xfId="23820"/>
    <cellStyle name="Nota 6 17 12" xfId="23821"/>
    <cellStyle name="Nota 6 17 13" xfId="23822"/>
    <cellStyle name="Nota 6 17 2" xfId="23823"/>
    <cellStyle name="Nota 6 17 2 10" xfId="23824"/>
    <cellStyle name="Nota 6 17 2 2" xfId="23825"/>
    <cellStyle name="Nota 6 17 2 2 2" xfId="23826"/>
    <cellStyle name="Nota 6 17 2 3" xfId="23827"/>
    <cellStyle name="Nota 6 17 2 3 2" xfId="23828"/>
    <cellStyle name="Nota 6 17 2 4" xfId="23829"/>
    <cellStyle name="Nota 6 17 2 4 2" xfId="23830"/>
    <cellStyle name="Nota 6 17 2 5" xfId="23831"/>
    <cellStyle name="Nota 6 17 2 5 2" xfId="23832"/>
    <cellStyle name="Nota 6 17 2 6" xfId="23833"/>
    <cellStyle name="Nota 6 17 2 7" xfId="23834"/>
    <cellStyle name="Nota 6 17 2 8" xfId="23835"/>
    <cellStyle name="Nota 6 17 2 9" xfId="23836"/>
    <cellStyle name="Nota 6 17 3" xfId="23837"/>
    <cellStyle name="Nota 6 17 3 10" xfId="23838"/>
    <cellStyle name="Nota 6 17 3 2" xfId="23839"/>
    <cellStyle name="Nota 6 17 3 2 2" xfId="23840"/>
    <cellStyle name="Nota 6 17 3 3" xfId="23841"/>
    <cellStyle name="Nota 6 17 3 4" xfId="23842"/>
    <cellStyle name="Nota 6 17 3 5" xfId="23843"/>
    <cellStyle name="Nota 6 17 3 6" xfId="23844"/>
    <cellStyle name="Nota 6 17 3 7" xfId="23845"/>
    <cellStyle name="Nota 6 17 3 8" xfId="23846"/>
    <cellStyle name="Nota 6 17 3 9" xfId="23847"/>
    <cellStyle name="Nota 6 17 4" xfId="23848"/>
    <cellStyle name="Nota 6 17 4 2" xfId="23849"/>
    <cellStyle name="Nota 6 17 5" xfId="23850"/>
    <cellStyle name="Nota 6 17 5 2" xfId="23851"/>
    <cellStyle name="Nota 6 17 6" xfId="23852"/>
    <cellStyle name="Nota 6 17 6 2" xfId="23853"/>
    <cellStyle name="Nota 6 17 7" xfId="23854"/>
    <cellStyle name="Nota 6 17 7 2" xfId="23855"/>
    <cellStyle name="Nota 6 17 8" xfId="23856"/>
    <cellStyle name="Nota 6 17 8 2" xfId="23857"/>
    <cellStyle name="Nota 6 17 9" xfId="23858"/>
    <cellStyle name="Nota 6 17 9 2" xfId="23859"/>
    <cellStyle name="Nota 6 18" xfId="23860"/>
    <cellStyle name="Nota 6 18 10" xfId="23861"/>
    <cellStyle name="Nota 6 18 11" xfId="23862"/>
    <cellStyle name="Nota 6 18 2" xfId="23863"/>
    <cellStyle name="Nota 6 18 2 2" xfId="23864"/>
    <cellStyle name="Nota 6 18 3" xfId="23865"/>
    <cellStyle name="Nota 6 18 3 2" xfId="23866"/>
    <cellStyle name="Nota 6 18 4" xfId="23867"/>
    <cellStyle name="Nota 6 18 4 2" xfId="23868"/>
    <cellStyle name="Nota 6 18 5" xfId="23869"/>
    <cellStyle name="Nota 6 18 5 2" xfId="23870"/>
    <cellStyle name="Nota 6 18 6" xfId="23871"/>
    <cellStyle name="Nota 6 18 7" xfId="23872"/>
    <cellStyle name="Nota 6 18 8" xfId="23873"/>
    <cellStyle name="Nota 6 18 9" xfId="23874"/>
    <cellStyle name="Nota 6 19" xfId="23875"/>
    <cellStyle name="Nota 6 19 10" xfId="23876"/>
    <cellStyle name="Nota 6 19 2" xfId="23877"/>
    <cellStyle name="Nota 6 19 2 2" xfId="23878"/>
    <cellStyle name="Nota 6 19 3" xfId="23879"/>
    <cellStyle name="Nota 6 19 4" xfId="23880"/>
    <cellStyle name="Nota 6 19 5" xfId="23881"/>
    <cellStyle name="Nota 6 19 6" xfId="23882"/>
    <cellStyle name="Nota 6 19 7" xfId="23883"/>
    <cellStyle name="Nota 6 19 8" xfId="23884"/>
    <cellStyle name="Nota 6 19 9" xfId="23885"/>
    <cellStyle name="Nota 6 2" xfId="23886"/>
    <cellStyle name="Nota 6 2 10" xfId="23887"/>
    <cellStyle name="Nota 6 2 10 2" xfId="23888"/>
    <cellStyle name="Nota 6 2 11" xfId="23889"/>
    <cellStyle name="Nota 6 2 11 2" xfId="23890"/>
    <cellStyle name="Nota 6 2 12" xfId="23891"/>
    <cellStyle name="Nota 6 2 13" xfId="23892"/>
    <cellStyle name="Nota 6 2 2" xfId="23893"/>
    <cellStyle name="Nota 6 2 2 10" xfId="23894"/>
    <cellStyle name="Nota 6 2 2 2" xfId="23895"/>
    <cellStyle name="Nota 6 2 2 2 2" xfId="23896"/>
    <cellStyle name="Nota 6 2 2 3" xfId="23897"/>
    <cellStyle name="Nota 6 2 2 3 2" xfId="23898"/>
    <cellStyle name="Nota 6 2 2 4" xfId="23899"/>
    <cellStyle name="Nota 6 2 2 4 2" xfId="23900"/>
    <cellStyle name="Nota 6 2 2 5" xfId="23901"/>
    <cellStyle name="Nota 6 2 2 5 2" xfId="23902"/>
    <cellStyle name="Nota 6 2 2 6" xfId="23903"/>
    <cellStyle name="Nota 6 2 2 7" xfId="23904"/>
    <cellStyle name="Nota 6 2 2 8" xfId="23905"/>
    <cellStyle name="Nota 6 2 2 9" xfId="23906"/>
    <cellStyle name="Nota 6 2 3" xfId="23907"/>
    <cellStyle name="Nota 6 2 3 10" xfId="23908"/>
    <cellStyle name="Nota 6 2 3 2" xfId="23909"/>
    <cellStyle name="Nota 6 2 3 2 2" xfId="23910"/>
    <cellStyle name="Nota 6 2 3 3" xfId="23911"/>
    <cellStyle name="Nota 6 2 3 4" xfId="23912"/>
    <cellStyle name="Nota 6 2 3 5" xfId="23913"/>
    <cellStyle name="Nota 6 2 3 6" xfId="23914"/>
    <cellStyle name="Nota 6 2 3 7" xfId="23915"/>
    <cellStyle name="Nota 6 2 3 8" xfId="23916"/>
    <cellStyle name="Nota 6 2 3 9" xfId="23917"/>
    <cellStyle name="Nota 6 2 4" xfId="23918"/>
    <cellStyle name="Nota 6 2 4 2" xfId="23919"/>
    <cellStyle name="Nota 6 2 5" xfId="23920"/>
    <cellStyle name="Nota 6 2 5 2" xfId="23921"/>
    <cellStyle name="Nota 6 2 6" xfId="23922"/>
    <cellStyle name="Nota 6 2 6 2" xfId="23923"/>
    <cellStyle name="Nota 6 2 7" xfId="23924"/>
    <cellStyle name="Nota 6 2 7 2" xfId="23925"/>
    <cellStyle name="Nota 6 2 8" xfId="23926"/>
    <cellStyle name="Nota 6 2 8 2" xfId="23927"/>
    <cellStyle name="Nota 6 2 9" xfId="23928"/>
    <cellStyle name="Nota 6 2 9 2" xfId="23929"/>
    <cellStyle name="Nota 6 20" xfId="23930"/>
    <cellStyle name="Nota 6 20 2" xfId="23931"/>
    <cellStyle name="Nota 6 21" xfId="23932"/>
    <cellStyle name="Nota 6 21 2" xfId="23933"/>
    <cellStyle name="Nota 6 22" xfId="23934"/>
    <cellStyle name="Nota 6 22 2" xfId="23935"/>
    <cellStyle name="Nota 6 23" xfId="23936"/>
    <cellStyle name="Nota 6 23 2" xfId="23937"/>
    <cellStyle name="Nota 6 24" xfId="23938"/>
    <cellStyle name="Nota 6 24 2" xfId="23939"/>
    <cellStyle name="Nota 6 25" xfId="23940"/>
    <cellStyle name="Nota 6 25 2" xfId="23941"/>
    <cellStyle name="Nota 6 26" xfId="23942"/>
    <cellStyle name="Nota 6 26 2" xfId="23943"/>
    <cellStyle name="Nota 6 27" xfId="23944"/>
    <cellStyle name="Nota 6 27 2" xfId="23945"/>
    <cellStyle name="Nota 6 28" xfId="23946"/>
    <cellStyle name="Nota 6 29" xfId="23947"/>
    <cellStyle name="Nota 6 3" xfId="23948"/>
    <cellStyle name="Nota 6 3 10" xfId="23949"/>
    <cellStyle name="Nota 6 3 10 2" xfId="23950"/>
    <cellStyle name="Nota 6 3 11" xfId="23951"/>
    <cellStyle name="Nota 6 3 11 2" xfId="23952"/>
    <cellStyle name="Nota 6 3 12" xfId="23953"/>
    <cellStyle name="Nota 6 3 13" xfId="23954"/>
    <cellStyle name="Nota 6 3 2" xfId="23955"/>
    <cellStyle name="Nota 6 3 2 10" xfId="23956"/>
    <cellStyle name="Nota 6 3 2 2" xfId="23957"/>
    <cellStyle name="Nota 6 3 2 2 2" xfId="23958"/>
    <cellStyle name="Nota 6 3 2 3" xfId="23959"/>
    <cellStyle name="Nota 6 3 2 3 2" xfId="23960"/>
    <cellStyle name="Nota 6 3 2 4" xfId="23961"/>
    <cellStyle name="Nota 6 3 2 4 2" xfId="23962"/>
    <cellStyle name="Nota 6 3 2 5" xfId="23963"/>
    <cellStyle name="Nota 6 3 2 5 2" xfId="23964"/>
    <cellStyle name="Nota 6 3 2 6" xfId="23965"/>
    <cellStyle name="Nota 6 3 2 7" xfId="23966"/>
    <cellStyle name="Nota 6 3 2 8" xfId="23967"/>
    <cellStyle name="Nota 6 3 2 9" xfId="23968"/>
    <cellStyle name="Nota 6 3 3" xfId="23969"/>
    <cellStyle name="Nota 6 3 3 10" xfId="23970"/>
    <cellStyle name="Nota 6 3 3 2" xfId="23971"/>
    <cellStyle name="Nota 6 3 3 2 2" xfId="23972"/>
    <cellStyle name="Nota 6 3 3 3" xfId="23973"/>
    <cellStyle name="Nota 6 3 3 4" xfId="23974"/>
    <cellStyle name="Nota 6 3 3 5" xfId="23975"/>
    <cellStyle name="Nota 6 3 3 6" xfId="23976"/>
    <cellStyle name="Nota 6 3 3 7" xfId="23977"/>
    <cellStyle name="Nota 6 3 3 8" xfId="23978"/>
    <cellStyle name="Nota 6 3 3 9" xfId="23979"/>
    <cellStyle name="Nota 6 3 4" xfId="23980"/>
    <cellStyle name="Nota 6 3 4 2" xfId="23981"/>
    <cellStyle name="Nota 6 3 5" xfId="23982"/>
    <cellStyle name="Nota 6 3 5 2" xfId="23983"/>
    <cellStyle name="Nota 6 3 6" xfId="23984"/>
    <cellStyle name="Nota 6 3 6 2" xfId="23985"/>
    <cellStyle name="Nota 6 3 7" xfId="23986"/>
    <cellStyle name="Nota 6 3 7 2" xfId="23987"/>
    <cellStyle name="Nota 6 3 8" xfId="23988"/>
    <cellStyle name="Nota 6 3 8 2" xfId="23989"/>
    <cellStyle name="Nota 6 3 9" xfId="23990"/>
    <cellStyle name="Nota 6 3 9 2" xfId="23991"/>
    <cellStyle name="Nota 6 4" xfId="23992"/>
    <cellStyle name="Nota 6 4 10" xfId="23993"/>
    <cellStyle name="Nota 6 4 10 2" xfId="23994"/>
    <cellStyle name="Nota 6 4 11" xfId="23995"/>
    <cellStyle name="Nota 6 4 11 2" xfId="23996"/>
    <cellStyle name="Nota 6 4 12" xfId="23997"/>
    <cellStyle name="Nota 6 4 13" xfId="23998"/>
    <cellStyle name="Nota 6 4 2" xfId="23999"/>
    <cellStyle name="Nota 6 4 2 10" xfId="24000"/>
    <cellStyle name="Nota 6 4 2 2" xfId="24001"/>
    <cellStyle name="Nota 6 4 2 2 2" xfId="24002"/>
    <cellStyle name="Nota 6 4 2 3" xfId="24003"/>
    <cellStyle name="Nota 6 4 2 3 2" xfId="24004"/>
    <cellStyle name="Nota 6 4 2 4" xfId="24005"/>
    <cellStyle name="Nota 6 4 2 4 2" xfId="24006"/>
    <cellStyle name="Nota 6 4 2 5" xfId="24007"/>
    <cellStyle name="Nota 6 4 2 5 2" xfId="24008"/>
    <cellStyle name="Nota 6 4 2 6" xfId="24009"/>
    <cellStyle name="Nota 6 4 2 7" xfId="24010"/>
    <cellStyle name="Nota 6 4 2 8" xfId="24011"/>
    <cellStyle name="Nota 6 4 2 9" xfId="24012"/>
    <cellStyle name="Nota 6 4 3" xfId="24013"/>
    <cellStyle name="Nota 6 4 3 10" xfId="24014"/>
    <cellStyle name="Nota 6 4 3 2" xfId="24015"/>
    <cellStyle name="Nota 6 4 3 2 2" xfId="24016"/>
    <cellStyle name="Nota 6 4 3 3" xfId="24017"/>
    <cellStyle name="Nota 6 4 3 4" xfId="24018"/>
    <cellStyle name="Nota 6 4 3 5" xfId="24019"/>
    <cellStyle name="Nota 6 4 3 6" xfId="24020"/>
    <cellStyle name="Nota 6 4 3 7" xfId="24021"/>
    <cellStyle name="Nota 6 4 3 8" xfId="24022"/>
    <cellStyle name="Nota 6 4 3 9" xfId="24023"/>
    <cellStyle name="Nota 6 4 4" xfId="24024"/>
    <cellStyle name="Nota 6 4 4 2" xfId="24025"/>
    <cellStyle name="Nota 6 4 5" xfId="24026"/>
    <cellStyle name="Nota 6 4 5 2" xfId="24027"/>
    <cellStyle name="Nota 6 4 6" xfId="24028"/>
    <cellStyle name="Nota 6 4 6 2" xfId="24029"/>
    <cellStyle name="Nota 6 4 7" xfId="24030"/>
    <cellStyle name="Nota 6 4 7 2" xfId="24031"/>
    <cellStyle name="Nota 6 4 8" xfId="24032"/>
    <cellStyle name="Nota 6 4 8 2" xfId="24033"/>
    <cellStyle name="Nota 6 4 9" xfId="24034"/>
    <cellStyle name="Nota 6 4 9 2" xfId="24035"/>
    <cellStyle name="Nota 6 5" xfId="24036"/>
    <cellStyle name="Nota 6 5 10" xfId="24037"/>
    <cellStyle name="Nota 6 5 10 2" xfId="24038"/>
    <cellStyle name="Nota 6 5 11" xfId="24039"/>
    <cellStyle name="Nota 6 5 11 2" xfId="24040"/>
    <cellStyle name="Nota 6 5 12" xfId="24041"/>
    <cellStyle name="Nota 6 5 13" xfId="24042"/>
    <cellStyle name="Nota 6 5 2" xfId="24043"/>
    <cellStyle name="Nota 6 5 2 10" xfId="24044"/>
    <cellStyle name="Nota 6 5 2 2" xfId="24045"/>
    <cellStyle name="Nota 6 5 2 2 2" xfId="24046"/>
    <cellStyle name="Nota 6 5 2 3" xfId="24047"/>
    <cellStyle name="Nota 6 5 2 3 2" xfId="24048"/>
    <cellStyle name="Nota 6 5 2 4" xfId="24049"/>
    <cellStyle name="Nota 6 5 2 4 2" xfId="24050"/>
    <cellStyle name="Nota 6 5 2 5" xfId="24051"/>
    <cellStyle name="Nota 6 5 2 5 2" xfId="24052"/>
    <cellStyle name="Nota 6 5 2 6" xfId="24053"/>
    <cellStyle name="Nota 6 5 2 7" xfId="24054"/>
    <cellStyle name="Nota 6 5 2 8" xfId="24055"/>
    <cellStyle name="Nota 6 5 2 9" xfId="24056"/>
    <cellStyle name="Nota 6 5 3" xfId="24057"/>
    <cellStyle name="Nota 6 5 3 10" xfId="24058"/>
    <cellStyle name="Nota 6 5 3 2" xfId="24059"/>
    <cellStyle name="Nota 6 5 3 2 2" xfId="24060"/>
    <cellStyle name="Nota 6 5 3 3" xfId="24061"/>
    <cellStyle name="Nota 6 5 3 4" xfId="24062"/>
    <cellStyle name="Nota 6 5 3 5" xfId="24063"/>
    <cellStyle name="Nota 6 5 3 6" xfId="24064"/>
    <cellStyle name="Nota 6 5 3 7" xfId="24065"/>
    <cellStyle name="Nota 6 5 3 8" xfId="24066"/>
    <cellStyle name="Nota 6 5 3 9" xfId="24067"/>
    <cellStyle name="Nota 6 5 4" xfId="24068"/>
    <cellStyle name="Nota 6 5 4 2" xfId="24069"/>
    <cellStyle name="Nota 6 5 5" xfId="24070"/>
    <cellStyle name="Nota 6 5 5 2" xfId="24071"/>
    <cellStyle name="Nota 6 5 6" xfId="24072"/>
    <cellStyle name="Nota 6 5 6 2" xfId="24073"/>
    <cellStyle name="Nota 6 5 7" xfId="24074"/>
    <cellStyle name="Nota 6 5 7 2" xfId="24075"/>
    <cellStyle name="Nota 6 5 8" xfId="24076"/>
    <cellStyle name="Nota 6 5 8 2" xfId="24077"/>
    <cellStyle name="Nota 6 5 9" xfId="24078"/>
    <cellStyle name="Nota 6 5 9 2" xfId="24079"/>
    <cellStyle name="Nota 6 6" xfId="24080"/>
    <cellStyle name="Nota 6 6 10" xfId="24081"/>
    <cellStyle name="Nota 6 6 10 2" xfId="24082"/>
    <cellStyle name="Nota 6 6 11" xfId="24083"/>
    <cellStyle name="Nota 6 6 11 2" xfId="24084"/>
    <cellStyle name="Nota 6 6 12" xfId="24085"/>
    <cellStyle name="Nota 6 6 13" xfId="24086"/>
    <cellStyle name="Nota 6 6 2" xfId="24087"/>
    <cellStyle name="Nota 6 6 2 10" xfId="24088"/>
    <cellStyle name="Nota 6 6 2 2" xfId="24089"/>
    <cellStyle name="Nota 6 6 2 2 2" xfId="24090"/>
    <cellStyle name="Nota 6 6 2 3" xfId="24091"/>
    <cellStyle name="Nota 6 6 2 3 2" xfId="24092"/>
    <cellStyle name="Nota 6 6 2 4" xfId="24093"/>
    <cellStyle name="Nota 6 6 2 4 2" xfId="24094"/>
    <cellStyle name="Nota 6 6 2 5" xfId="24095"/>
    <cellStyle name="Nota 6 6 2 5 2" xfId="24096"/>
    <cellStyle name="Nota 6 6 2 6" xfId="24097"/>
    <cellStyle name="Nota 6 6 2 7" xfId="24098"/>
    <cellStyle name="Nota 6 6 2 8" xfId="24099"/>
    <cellStyle name="Nota 6 6 2 9" xfId="24100"/>
    <cellStyle name="Nota 6 6 3" xfId="24101"/>
    <cellStyle name="Nota 6 6 3 10" xfId="24102"/>
    <cellStyle name="Nota 6 6 3 2" xfId="24103"/>
    <cellStyle name="Nota 6 6 3 2 2" xfId="24104"/>
    <cellStyle name="Nota 6 6 3 3" xfId="24105"/>
    <cellStyle name="Nota 6 6 3 4" xfId="24106"/>
    <cellStyle name="Nota 6 6 3 5" xfId="24107"/>
    <cellStyle name="Nota 6 6 3 6" xfId="24108"/>
    <cellStyle name="Nota 6 6 3 7" xfId="24109"/>
    <cellStyle name="Nota 6 6 3 8" xfId="24110"/>
    <cellStyle name="Nota 6 6 3 9" xfId="24111"/>
    <cellStyle name="Nota 6 6 4" xfId="24112"/>
    <cellStyle name="Nota 6 6 4 2" xfId="24113"/>
    <cellStyle name="Nota 6 6 5" xfId="24114"/>
    <cellStyle name="Nota 6 6 5 2" xfId="24115"/>
    <cellStyle name="Nota 6 6 6" xfId="24116"/>
    <cellStyle name="Nota 6 6 6 2" xfId="24117"/>
    <cellStyle name="Nota 6 6 7" xfId="24118"/>
    <cellStyle name="Nota 6 6 7 2" xfId="24119"/>
    <cellStyle name="Nota 6 6 8" xfId="24120"/>
    <cellStyle name="Nota 6 6 8 2" xfId="24121"/>
    <cellStyle name="Nota 6 6 9" xfId="24122"/>
    <cellStyle name="Nota 6 6 9 2" xfId="24123"/>
    <cellStyle name="Nota 6 7" xfId="24124"/>
    <cellStyle name="Nota 6 7 10" xfId="24125"/>
    <cellStyle name="Nota 6 7 10 2" xfId="24126"/>
    <cellStyle name="Nota 6 7 11" xfId="24127"/>
    <cellStyle name="Nota 6 7 11 2" xfId="24128"/>
    <cellStyle name="Nota 6 7 12" xfId="24129"/>
    <cellStyle name="Nota 6 7 13" xfId="24130"/>
    <cellStyle name="Nota 6 7 2" xfId="24131"/>
    <cellStyle name="Nota 6 7 2 10" xfId="24132"/>
    <cellStyle name="Nota 6 7 2 2" xfId="24133"/>
    <cellStyle name="Nota 6 7 2 2 2" xfId="24134"/>
    <cellStyle name="Nota 6 7 2 3" xfId="24135"/>
    <cellStyle name="Nota 6 7 2 3 2" xfId="24136"/>
    <cellStyle name="Nota 6 7 2 4" xfId="24137"/>
    <cellStyle name="Nota 6 7 2 4 2" xfId="24138"/>
    <cellStyle name="Nota 6 7 2 5" xfId="24139"/>
    <cellStyle name="Nota 6 7 2 5 2" xfId="24140"/>
    <cellStyle name="Nota 6 7 2 6" xfId="24141"/>
    <cellStyle name="Nota 6 7 2 7" xfId="24142"/>
    <cellStyle name="Nota 6 7 2 8" xfId="24143"/>
    <cellStyle name="Nota 6 7 2 9" xfId="24144"/>
    <cellStyle name="Nota 6 7 3" xfId="24145"/>
    <cellStyle name="Nota 6 7 3 10" xfId="24146"/>
    <cellStyle name="Nota 6 7 3 2" xfId="24147"/>
    <cellStyle name="Nota 6 7 3 2 2" xfId="24148"/>
    <cellStyle name="Nota 6 7 3 3" xfId="24149"/>
    <cellStyle name="Nota 6 7 3 4" xfId="24150"/>
    <cellStyle name="Nota 6 7 3 5" xfId="24151"/>
    <cellStyle name="Nota 6 7 3 6" xfId="24152"/>
    <cellStyle name="Nota 6 7 3 7" xfId="24153"/>
    <cellStyle name="Nota 6 7 3 8" xfId="24154"/>
    <cellStyle name="Nota 6 7 3 9" xfId="24155"/>
    <cellStyle name="Nota 6 7 4" xfId="24156"/>
    <cellStyle name="Nota 6 7 4 2" xfId="24157"/>
    <cellStyle name="Nota 6 7 5" xfId="24158"/>
    <cellStyle name="Nota 6 7 5 2" xfId="24159"/>
    <cellStyle name="Nota 6 7 6" xfId="24160"/>
    <cellStyle name="Nota 6 7 6 2" xfId="24161"/>
    <cellStyle name="Nota 6 7 7" xfId="24162"/>
    <cellStyle name="Nota 6 7 7 2" xfId="24163"/>
    <cellStyle name="Nota 6 7 8" xfId="24164"/>
    <cellStyle name="Nota 6 7 8 2" xfId="24165"/>
    <cellStyle name="Nota 6 7 9" xfId="24166"/>
    <cellStyle name="Nota 6 7 9 2" xfId="24167"/>
    <cellStyle name="Nota 6 8" xfId="24168"/>
    <cellStyle name="Nota 6 8 10" xfId="24169"/>
    <cellStyle name="Nota 6 8 10 2" xfId="24170"/>
    <cellStyle name="Nota 6 8 11" xfId="24171"/>
    <cellStyle name="Nota 6 8 11 2" xfId="24172"/>
    <cellStyle name="Nota 6 8 12" xfId="24173"/>
    <cellStyle name="Nota 6 8 13" xfId="24174"/>
    <cellStyle name="Nota 6 8 2" xfId="24175"/>
    <cellStyle name="Nota 6 8 2 10" xfId="24176"/>
    <cellStyle name="Nota 6 8 2 2" xfId="24177"/>
    <cellStyle name="Nota 6 8 2 2 2" xfId="24178"/>
    <cellStyle name="Nota 6 8 2 3" xfId="24179"/>
    <cellStyle name="Nota 6 8 2 3 2" xfId="24180"/>
    <cellStyle name="Nota 6 8 2 4" xfId="24181"/>
    <cellStyle name="Nota 6 8 2 4 2" xfId="24182"/>
    <cellStyle name="Nota 6 8 2 5" xfId="24183"/>
    <cellStyle name="Nota 6 8 2 5 2" xfId="24184"/>
    <cellStyle name="Nota 6 8 2 6" xfId="24185"/>
    <cellStyle name="Nota 6 8 2 7" xfId="24186"/>
    <cellStyle name="Nota 6 8 2 8" xfId="24187"/>
    <cellStyle name="Nota 6 8 2 9" xfId="24188"/>
    <cellStyle name="Nota 6 8 3" xfId="24189"/>
    <cellStyle name="Nota 6 8 3 10" xfId="24190"/>
    <cellStyle name="Nota 6 8 3 2" xfId="24191"/>
    <cellStyle name="Nota 6 8 3 2 2" xfId="24192"/>
    <cellStyle name="Nota 6 8 3 3" xfId="24193"/>
    <cellStyle name="Nota 6 8 3 4" xfId="24194"/>
    <cellStyle name="Nota 6 8 3 5" xfId="24195"/>
    <cellStyle name="Nota 6 8 3 6" xfId="24196"/>
    <cellStyle name="Nota 6 8 3 7" xfId="24197"/>
    <cellStyle name="Nota 6 8 3 8" xfId="24198"/>
    <cellStyle name="Nota 6 8 3 9" xfId="24199"/>
    <cellStyle name="Nota 6 8 4" xfId="24200"/>
    <cellStyle name="Nota 6 8 4 2" xfId="24201"/>
    <cellStyle name="Nota 6 8 5" xfId="24202"/>
    <cellStyle name="Nota 6 8 5 2" xfId="24203"/>
    <cellStyle name="Nota 6 8 6" xfId="24204"/>
    <cellStyle name="Nota 6 8 6 2" xfId="24205"/>
    <cellStyle name="Nota 6 8 7" xfId="24206"/>
    <cellStyle name="Nota 6 8 7 2" xfId="24207"/>
    <cellStyle name="Nota 6 8 8" xfId="24208"/>
    <cellStyle name="Nota 6 8 8 2" xfId="24209"/>
    <cellStyle name="Nota 6 8 9" xfId="24210"/>
    <cellStyle name="Nota 6 8 9 2" xfId="24211"/>
    <cellStyle name="Nota 6 9" xfId="24212"/>
    <cellStyle name="Nota 6 9 10" xfId="24213"/>
    <cellStyle name="Nota 6 9 10 2" xfId="24214"/>
    <cellStyle name="Nota 6 9 11" xfId="24215"/>
    <cellStyle name="Nota 6 9 11 2" xfId="24216"/>
    <cellStyle name="Nota 6 9 12" xfId="24217"/>
    <cellStyle name="Nota 6 9 13" xfId="24218"/>
    <cellStyle name="Nota 6 9 2" xfId="24219"/>
    <cellStyle name="Nota 6 9 2 10" xfId="24220"/>
    <cellStyle name="Nota 6 9 2 2" xfId="24221"/>
    <cellStyle name="Nota 6 9 2 2 2" xfId="24222"/>
    <cellStyle name="Nota 6 9 2 3" xfId="24223"/>
    <cellStyle name="Nota 6 9 2 3 2" xfId="24224"/>
    <cellStyle name="Nota 6 9 2 4" xfId="24225"/>
    <cellStyle name="Nota 6 9 2 4 2" xfId="24226"/>
    <cellStyle name="Nota 6 9 2 5" xfId="24227"/>
    <cellStyle name="Nota 6 9 2 5 2" xfId="24228"/>
    <cellStyle name="Nota 6 9 2 6" xfId="24229"/>
    <cellStyle name="Nota 6 9 2 7" xfId="24230"/>
    <cellStyle name="Nota 6 9 2 8" xfId="24231"/>
    <cellStyle name="Nota 6 9 2 9" xfId="24232"/>
    <cellStyle name="Nota 6 9 3" xfId="24233"/>
    <cellStyle name="Nota 6 9 3 10" xfId="24234"/>
    <cellStyle name="Nota 6 9 3 2" xfId="24235"/>
    <cellStyle name="Nota 6 9 3 2 2" xfId="24236"/>
    <cellStyle name="Nota 6 9 3 3" xfId="24237"/>
    <cellStyle name="Nota 6 9 3 4" xfId="24238"/>
    <cellStyle name="Nota 6 9 3 5" xfId="24239"/>
    <cellStyle name="Nota 6 9 3 6" xfId="24240"/>
    <cellStyle name="Nota 6 9 3 7" xfId="24241"/>
    <cellStyle name="Nota 6 9 3 8" xfId="24242"/>
    <cellStyle name="Nota 6 9 3 9" xfId="24243"/>
    <cellStyle name="Nota 6 9 4" xfId="24244"/>
    <cellStyle name="Nota 6 9 4 2" xfId="24245"/>
    <cellStyle name="Nota 6 9 5" xfId="24246"/>
    <cellStyle name="Nota 6 9 5 2" xfId="24247"/>
    <cellStyle name="Nota 6 9 6" xfId="24248"/>
    <cellStyle name="Nota 6 9 6 2" xfId="24249"/>
    <cellStyle name="Nota 6 9 7" xfId="24250"/>
    <cellStyle name="Nota 6 9 7 2" xfId="24251"/>
    <cellStyle name="Nota 6 9 8" xfId="24252"/>
    <cellStyle name="Nota 6 9 8 2" xfId="24253"/>
    <cellStyle name="Nota 6 9 9" xfId="24254"/>
    <cellStyle name="Nota 6 9 9 2" xfId="24255"/>
    <cellStyle name="Nota 7" xfId="24256"/>
    <cellStyle name="Nota 7 10" xfId="24257"/>
    <cellStyle name="Nota 7 10 10" xfId="24258"/>
    <cellStyle name="Nota 7 10 10 2" xfId="24259"/>
    <cellStyle name="Nota 7 10 11" xfId="24260"/>
    <cellStyle name="Nota 7 10 11 2" xfId="24261"/>
    <cellStyle name="Nota 7 10 12" xfId="24262"/>
    <cellStyle name="Nota 7 10 13" xfId="24263"/>
    <cellStyle name="Nota 7 10 2" xfId="24264"/>
    <cellStyle name="Nota 7 10 2 10" xfId="24265"/>
    <cellStyle name="Nota 7 10 2 2" xfId="24266"/>
    <cellStyle name="Nota 7 10 2 2 2" xfId="24267"/>
    <cellStyle name="Nota 7 10 2 3" xfId="24268"/>
    <cellStyle name="Nota 7 10 2 3 2" xfId="24269"/>
    <cellStyle name="Nota 7 10 2 4" xfId="24270"/>
    <cellStyle name="Nota 7 10 2 4 2" xfId="24271"/>
    <cellStyle name="Nota 7 10 2 5" xfId="24272"/>
    <cellStyle name="Nota 7 10 2 5 2" xfId="24273"/>
    <cellStyle name="Nota 7 10 2 6" xfId="24274"/>
    <cellStyle name="Nota 7 10 2 7" xfId="24275"/>
    <cellStyle name="Nota 7 10 2 8" xfId="24276"/>
    <cellStyle name="Nota 7 10 2 9" xfId="24277"/>
    <cellStyle name="Nota 7 10 3" xfId="24278"/>
    <cellStyle name="Nota 7 10 3 10" xfId="24279"/>
    <cellStyle name="Nota 7 10 3 2" xfId="24280"/>
    <cellStyle name="Nota 7 10 3 2 2" xfId="24281"/>
    <cellStyle name="Nota 7 10 3 3" xfId="24282"/>
    <cellStyle name="Nota 7 10 3 4" xfId="24283"/>
    <cellStyle name="Nota 7 10 3 5" xfId="24284"/>
    <cellStyle name="Nota 7 10 3 6" xfId="24285"/>
    <cellStyle name="Nota 7 10 3 7" xfId="24286"/>
    <cellStyle name="Nota 7 10 3 8" xfId="24287"/>
    <cellStyle name="Nota 7 10 3 9" xfId="24288"/>
    <cellStyle name="Nota 7 10 4" xfId="24289"/>
    <cellStyle name="Nota 7 10 4 2" xfId="24290"/>
    <cellStyle name="Nota 7 10 5" xfId="24291"/>
    <cellStyle name="Nota 7 10 5 2" xfId="24292"/>
    <cellStyle name="Nota 7 10 6" xfId="24293"/>
    <cellStyle name="Nota 7 10 6 2" xfId="24294"/>
    <cellStyle name="Nota 7 10 7" xfId="24295"/>
    <cellStyle name="Nota 7 10 7 2" xfId="24296"/>
    <cellStyle name="Nota 7 10 8" xfId="24297"/>
    <cellStyle name="Nota 7 10 8 2" xfId="24298"/>
    <cellStyle name="Nota 7 10 9" xfId="24299"/>
    <cellStyle name="Nota 7 10 9 2" xfId="24300"/>
    <cellStyle name="Nota 7 11" xfId="24301"/>
    <cellStyle name="Nota 7 11 10" xfId="24302"/>
    <cellStyle name="Nota 7 11 10 2" xfId="24303"/>
    <cellStyle name="Nota 7 11 11" xfId="24304"/>
    <cellStyle name="Nota 7 11 11 2" xfId="24305"/>
    <cellStyle name="Nota 7 11 12" xfId="24306"/>
    <cellStyle name="Nota 7 11 13" xfId="24307"/>
    <cellStyle name="Nota 7 11 2" xfId="24308"/>
    <cellStyle name="Nota 7 11 2 10" xfId="24309"/>
    <cellStyle name="Nota 7 11 2 2" xfId="24310"/>
    <cellStyle name="Nota 7 11 2 2 2" xfId="24311"/>
    <cellStyle name="Nota 7 11 2 3" xfId="24312"/>
    <cellStyle name="Nota 7 11 2 3 2" xfId="24313"/>
    <cellStyle name="Nota 7 11 2 4" xfId="24314"/>
    <cellStyle name="Nota 7 11 2 4 2" xfId="24315"/>
    <cellStyle name="Nota 7 11 2 5" xfId="24316"/>
    <cellStyle name="Nota 7 11 2 5 2" xfId="24317"/>
    <cellStyle name="Nota 7 11 2 6" xfId="24318"/>
    <cellStyle name="Nota 7 11 2 7" xfId="24319"/>
    <cellStyle name="Nota 7 11 2 8" xfId="24320"/>
    <cellStyle name="Nota 7 11 2 9" xfId="24321"/>
    <cellStyle name="Nota 7 11 3" xfId="24322"/>
    <cellStyle name="Nota 7 11 3 10" xfId="24323"/>
    <cellStyle name="Nota 7 11 3 2" xfId="24324"/>
    <cellStyle name="Nota 7 11 3 2 2" xfId="24325"/>
    <cellStyle name="Nota 7 11 3 3" xfId="24326"/>
    <cellStyle name="Nota 7 11 3 4" xfId="24327"/>
    <cellStyle name="Nota 7 11 3 5" xfId="24328"/>
    <cellStyle name="Nota 7 11 3 6" xfId="24329"/>
    <cellStyle name="Nota 7 11 3 7" xfId="24330"/>
    <cellStyle name="Nota 7 11 3 8" xfId="24331"/>
    <cellStyle name="Nota 7 11 3 9" xfId="24332"/>
    <cellStyle name="Nota 7 11 4" xfId="24333"/>
    <cellStyle name="Nota 7 11 4 2" xfId="24334"/>
    <cellStyle name="Nota 7 11 5" xfId="24335"/>
    <cellStyle name="Nota 7 11 5 2" xfId="24336"/>
    <cellStyle name="Nota 7 11 6" xfId="24337"/>
    <cellStyle name="Nota 7 11 6 2" xfId="24338"/>
    <cellStyle name="Nota 7 11 7" xfId="24339"/>
    <cellStyle name="Nota 7 11 7 2" xfId="24340"/>
    <cellStyle name="Nota 7 11 8" xfId="24341"/>
    <cellStyle name="Nota 7 11 8 2" xfId="24342"/>
    <cellStyle name="Nota 7 11 9" xfId="24343"/>
    <cellStyle name="Nota 7 11 9 2" xfId="24344"/>
    <cellStyle name="Nota 7 12" xfId="24345"/>
    <cellStyle name="Nota 7 12 10" xfId="24346"/>
    <cellStyle name="Nota 7 12 10 2" xfId="24347"/>
    <cellStyle name="Nota 7 12 11" xfId="24348"/>
    <cellStyle name="Nota 7 12 11 2" xfId="24349"/>
    <cellStyle name="Nota 7 12 12" xfId="24350"/>
    <cellStyle name="Nota 7 12 13" xfId="24351"/>
    <cellStyle name="Nota 7 12 2" xfId="24352"/>
    <cellStyle name="Nota 7 12 2 10" xfId="24353"/>
    <cellStyle name="Nota 7 12 2 2" xfId="24354"/>
    <cellStyle name="Nota 7 12 2 2 2" xfId="24355"/>
    <cellStyle name="Nota 7 12 2 3" xfId="24356"/>
    <cellStyle name="Nota 7 12 2 3 2" xfId="24357"/>
    <cellStyle name="Nota 7 12 2 4" xfId="24358"/>
    <cellStyle name="Nota 7 12 2 4 2" xfId="24359"/>
    <cellStyle name="Nota 7 12 2 5" xfId="24360"/>
    <cellStyle name="Nota 7 12 2 5 2" xfId="24361"/>
    <cellStyle name="Nota 7 12 2 6" xfId="24362"/>
    <cellStyle name="Nota 7 12 2 7" xfId="24363"/>
    <cellStyle name="Nota 7 12 2 8" xfId="24364"/>
    <cellStyle name="Nota 7 12 2 9" xfId="24365"/>
    <cellStyle name="Nota 7 12 3" xfId="24366"/>
    <cellStyle name="Nota 7 12 3 10" xfId="24367"/>
    <cellStyle name="Nota 7 12 3 2" xfId="24368"/>
    <cellStyle name="Nota 7 12 3 2 2" xfId="24369"/>
    <cellStyle name="Nota 7 12 3 3" xfId="24370"/>
    <cellStyle name="Nota 7 12 3 4" xfId="24371"/>
    <cellStyle name="Nota 7 12 3 5" xfId="24372"/>
    <cellStyle name="Nota 7 12 3 6" xfId="24373"/>
    <cellStyle name="Nota 7 12 3 7" xfId="24374"/>
    <cellStyle name="Nota 7 12 3 8" xfId="24375"/>
    <cellStyle name="Nota 7 12 3 9" xfId="24376"/>
    <cellStyle name="Nota 7 12 4" xfId="24377"/>
    <cellStyle name="Nota 7 12 4 2" xfId="24378"/>
    <cellStyle name="Nota 7 12 5" xfId="24379"/>
    <cellStyle name="Nota 7 12 5 2" xfId="24380"/>
    <cellStyle name="Nota 7 12 6" xfId="24381"/>
    <cellStyle name="Nota 7 12 6 2" xfId="24382"/>
    <cellStyle name="Nota 7 12 7" xfId="24383"/>
    <cellStyle name="Nota 7 12 7 2" xfId="24384"/>
    <cellStyle name="Nota 7 12 8" xfId="24385"/>
    <cellStyle name="Nota 7 12 8 2" xfId="24386"/>
    <cellStyle name="Nota 7 12 9" xfId="24387"/>
    <cellStyle name="Nota 7 12 9 2" xfId="24388"/>
    <cellStyle name="Nota 7 13" xfId="24389"/>
    <cellStyle name="Nota 7 13 10" xfId="24390"/>
    <cellStyle name="Nota 7 13 10 2" xfId="24391"/>
    <cellStyle name="Nota 7 13 11" xfId="24392"/>
    <cellStyle name="Nota 7 13 11 2" xfId="24393"/>
    <cellStyle name="Nota 7 13 12" xfId="24394"/>
    <cellStyle name="Nota 7 13 13" xfId="24395"/>
    <cellStyle name="Nota 7 13 2" xfId="24396"/>
    <cellStyle name="Nota 7 13 2 10" xfId="24397"/>
    <cellStyle name="Nota 7 13 2 2" xfId="24398"/>
    <cellStyle name="Nota 7 13 2 2 2" xfId="24399"/>
    <cellStyle name="Nota 7 13 2 3" xfId="24400"/>
    <cellStyle name="Nota 7 13 2 3 2" xfId="24401"/>
    <cellStyle name="Nota 7 13 2 4" xfId="24402"/>
    <cellStyle name="Nota 7 13 2 4 2" xfId="24403"/>
    <cellStyle name="Nota 7 13 2 5" xfId="24404"/>
    <cellStyle name="Nota 7 13 2 5 2" xfId="24405"/>
    <cellStyle name="Nota 7 13 2 6" xfId="24406"/>
    <cellStyle name="Nota 7 13 2 7" xfId="24407"/>
    <cellStyle name="Nota 7 13 2 8" xfId="24408"/>
    <cellStyle name="Nota 7 13 2 9" xfId="24409"/>
    <cellStyle name="Nota 7 13 3" xfId="24410"/>
    <cellStyle name="Nota 7 13 3 10" xfId="24411"/>
    <cellStyle name="Nota 7 13 3 2" xfId="24412"/>
    <cellStyle name="Nota 7 13 3 2 2" xfId="24413"/>
    <cellStyle name="Nota 7 13 3 3" xfId="24414"/>
    <cellStyle name="Nota 7 13 3 4" xfId="24415"/>
    <cellStyle name="Nota 7 13 3 5" xfId="24416"/>
    <cellStyle name="Nota 7 13 3 6" xfId="24417"/>
    <cellStyle name="Nota 7 13 3 7" xfId="24418"/>
    <cellStyle name="Nota 7 13 3 8" xfId="24419"/>
    <cellStyle name="Nota 7 13 3 9" xfId="24420"/>
    <cellStyle name="Nota 7 13 4" xfId="24421"/>
    <cellStyle name="Nota 7 13 4 2" xfId="24422"/>
    <cellStyle name="Nota 7 13 5" xfId="24423"/>
    <cellStyle name="Nota 7 13 5 2" xfId="24424"/>
    <cellStyle name="Nota 7 13 6" xfId="24425"/>
    <cellStyle name="Nota 7 13 6 2" xfId="24426"/>
    <cellStyle name="Nota 7 13 7" xfId="24427"/>
    <cellStyle name="Nota 7 13 7 2" xfId="24428"/>
    <cellStyle name="Nota 7 13 8" xfId="24429"/>
    <cellStyle name="Nota 7 13 8 2" xfId="24430"/>
    <cellStyle name="Nota 7 13 9" xfId="24431"/>
    <cellStyle name="Nota 7 13 9 2" xfId="24432"/>
    <cellStyle name="Nota 7 14" xfId="24433"/>
    <cellStyle name="Nota 7 14 10" xfId="24434"/>
    <cellStyle name="Nota 7 14 10 2" xfId="24435"/>
    <cellStyle name="Nota 7 14 11" xfId="24436"/>
    <cellStyle name="Nota 7 14 11 2" xfId="24437"/>
    <cellStyle name="Nota 7 14 12" xfId="24438"/>
    <cellStyle name="Nota 7 14 13" xfId="24439"/>
    <cellStyle name="Nota 7 14 2" xfId="24440"/>
    <cellStyle name="Nota 7 14 2 10" xfId="24441"/>
    <cellStyle name="Nota 7 14 2 2" xfId="24442"/>
    <cellStyle name="Nota 7 14 2 2 2" xfId="24443"/>
    <cellStyle name="Nota 7 14 2 3" xfId="24444"/>
    <cellStyle name="Nota 7 14 2 3 2" xfId="24445"/>
    <cellStyle name="Nota 7 14 2 4" xfId="24446"/>
    <cellStyle name="Nota 7 14 2 4 2" xfId="24447"/>
    <cellStyle name="Nota 7 14 2 5" xfId="24448"/>
    <cellStyle name="Nota 7 14 2 5 2" xfId="24449"/>
    <cellStyle name="Nota 7 14 2 6" xfId="24450"/>
    <cellStyle name="Nota 7 14 2 7" xfId="24451"/>
    <cellStyle name="Nota 7 14 2 8" xfId="24452"/>
    <cellStyle name="Nota 7 14 2 9" xfId="24453"/>
    <cellStyle name="Nota 7 14 3" xfId="24454"/>
    <cellStyle name="Nota 7 14 3 10" xfId="24455"/>
    <cellStyle name="Nota 7 14 3 2" xfId="24456"/>
    <cellStyle name="Nota 7 14 3 2 2" xfId="24457"/>
    <cellStyle name="Nota 7 14 3 3" xfId="24458"/>
    <cellStyle name="Nota 7 14 3 4" xfId="24459"/>
    <cellStyle name="Nota 7 14 3 5" xfId="24460"/>
    <cellStyle name="Nota 7 14 3 6" xfId="24461"/>
    <cellStyle name="Nota 7 14 3 7" xfId="24462"/>
    <cellStyle name="Nota 7 14 3 8" xfId="24463"/>
    <cellStyle name="Nota 7 14 3 9" xfId="24464"/>
    <cellStyle name="Nota 7 14 4" xfId="24465"/>
    <cellStyle name="Nota 7 14 4 2" xfId="24466"/>
    <cellStyle name="Nota 7 14 5" xfId="24467"/>
    <cellStyle name="Nota 7 14 5 2" xfId="24468"/>
    <cellStyle name="Nota 7 14 6" xfId="24469"/>
    <cellStyle name="Nota 7 14 6 2" xfId="24470"/>
    <cellStyle name="Nota 7 14 7" xfId="24471"/>
    <cellStyle name="Nota 7 14 7 2" xfId="24472"/>
    <cellStyle name="Nota 7 14 8" xfId="24473"/>
    <cellStyle name="Nota 7 14 8 2" xfId="24474"/>
    <cellStyle name="Nota 7 14 9" xfId="24475"/>
    <cellStyle name="Nota 7 14 9 2" xfId="24476"/>
    <cellStyle name="Nota 7 15" xfId="24477"/>
    <cellStyle name="Nota 7 15 10" xfId="24478"/>
    <cellStyle name="Nota 7 15 10 2" xfId="24479"/>
    <cellStyle name="Nota 7 15 11" xfId="24480"/>
    <cellStyle name="Nota 7 15 11 2" xfId="24481"/>
    <cellStyle name="Nota 7 15 12" xfId="24482"/>
    <cellStyle name="Nota 7 15 13" xfId="24483"/>
    <cellStyle name="Nota 7 15 2" xfId="24484"/>
    <cellStyle name="Nota 7 15 2 10" xfId="24485"/>
    <cellStyle name="Nota 7 15 2 2" xfId="24486"/>
    <cellStyle name="Nota 7 15 2 2 2" xfId="24487"/>
    <cellStyle name="Nota 7 15 2 3" xfId="24488"/>
    <cellStyle name="Nota 7 15 2 3 2" xfId="24489"/>
    <cellStyle name="Nota 7 15 2 4" xfId="24490"/>
    <cellStyle name="Nota 7 15 2 4 2" xfId="24491"/>
    <cellStyle name="Nota 7 15 2 5" xfId="24492"/>
    <cellStyle name="Nota 7 15 2 5 2" xfId="24493"/>
    <cellStyle name="Nota 7 15 2 6" xfId="24494"/>
    <cellStyle name="Nota 7 15 2 7" xfId="24495"/>
    <cellStyle name="Nota 7 15 2 8" xfId="24496"/>
    <cellStyle name="Nota 7 15 2 9" xfId="24497"/>
    <cellStyle name="Nota 7 15 3" xfId="24498"/>
    <cellStyle name="Nota 7 15 3 10" xfId="24499"/>
    <cellStyle name="Nota 7 15 3 2" xfId="24500"/>
    <cellStyle name="Nota 7 15 3 2 2" xfId="24501"/>
    <cellStyle name="Nota 7 15 3 3" xfId="24502"/>
    <cellStyle name="Nota 7 15 3 4" xfId="24503"/>
    <cellStyle name="Nota 7 15 3 5" xfId="24504"/>
    <cellStyle name="Nota 7 15 3 6" xfId="24505"/>
    <cellStyle name="Nota 7 15 3 7" xfId="24506"/>
    <cellStyle name="Nota 7 15 3 8" xfId="24507"/>
    <cellStyle name="Nota 7 15 3 9" xfId="24508"/>
    <cellStyle name="Nota 7 15 4" xfId="24509"/>
    <cellStyle name="Nota 7 15 4 2" xfId="24510"/>
    <cellStyle name="Nota 7 15 5" xfId="24511"/>
    <cellStyle name="Nota 7 15 5 2" xfId="24512"/>
    <cellStyle name="Nota 7 15 6" xfId="24513"/>
    <cellStyle name="Nota 7 15 6 2" xfId="24514"/>
    <cellStyle name="Nota 7 15 7" xfId="24515"/>
    <cellStyle name="Nota 7 15 7 2" xfId="24516"/>
    <cellStyle name="Nota 7 15 8" xfId="24517"/>
    <cellStyle name="Nota 7 15 8 2" xfId="24518"/>
    <cellStyle name="Nota 7 15 9" xfId="24519"/>
    <cellStyle name="Nota 7 15 9 2" xfId="24520"/>
    <cellStyle name="Nota 7 16" xfId="24521"/>
    <cellStyle name="Nota 7 16 10" xfId="24522"/>
    <cellStyle name="Nota 7 16 10 2" xfId="24523"/>
    <cellStyle name="Nota 7 16 11" xfId="24524"/>
    <cellStyle name="Nota 7 16 11 2" xfId="24525"/>
    <cellStyle name="Nota 7 16 12" xfId="24526"/>
    <cellStyle name="Nota 7 16 13" xfId="24527"/>
    <cellStyle name="Nota 7 16 2" xfId="24528"/>
    <cellStyle name="Nota 7 16 2 10" xfId="24529"/>
    <cellStyle name="Nota 7 16 2 2" xfId="24530"/>
    <cellStyle name="Nota 7 16 2 2 2" xfId="24531"/>
    <cellStyle name="Nota 7 16 2 3" xfId="24532"/>
    <cellStyle name="Nota 7 16 2 3 2" xfId="24533"/>
    <cellStyle name="Nota 7 16 2 4" xfId="24534"/>
    <cellStyle name="Nota 7 16 2 4 2" xfId="24535"/>
    <cellStyle name="Nota 7 16 2 5" xfId="24536"/>
    <cellStyle name="Nota 7 16 2 5 2" xfId="24537"/>
    <cellStyle name="Nota 7 16 2 6" xfId="24538"/>
    <cellStyle name="Nota 7 16 2 7" xfId="24539"/>
    <cellStyle name="Nota 7 16 2 8" xfId="24540"/>
    <cellStyle name="Nota 7 16 2 9" xfId="24541"/>
    <cellStyle name="Nota 7 16 3" xfId="24542"/>
    <cellStyle name="Nota 7 16 3 10" xfId="24543"/>
    <cellStyle name="Nota 7 16 3 2" xfId="24544"/>
    <cellStyle name="Nota 7 16 3 2 2" xfId="24545"/>
    <cellStyle name="Nota 7 16 3 3" xfId="24546"/>
    <cellStyle name="Nota 7 16 3 4" xfId="24547"/>
    <cellStyle name="Nota 7 16 3 5" xfId="24548"/>
    <cellStyle name="Nota 7 16 3 6" xfId="24549"/>
    <cellStyle name="Nota 7 16 3 7" xfId="24550"/>
    <cellStyle name="Nota 7 16 3 8" xfId="24551"/>
    <cellStyle name="Nota 7 16 3 9" xfId="24552"/>
    <cellStyle name="Nota 7 16 4" xfId="24553"/>
    <cellStyle name="Nota 7 16 4 2" xfId="24554"/>
    <cellStyle name="Nota 7 16 5" xfId="24555"/>
    <cellStyle name="Nota 7 16 5 2" xfId="24556"/>
    <cellStyle name="Nota 7 16 6" xfId="24557"/>
    <cellStyle name="Nota 7 16 6 2" xfId="24558"/>
    <cellStyle name="Nota 7 16 7" xfId="24559"/>
    <cellStyle name="Nota 7 16 7 2" xfId="24560"/>
    <cellStyle name="Nota 7 16 8" xfId="24561"/>
    <cellStyle name="Nota 7 16 8 2" xfId="24562"/>
    <cellStyle name="Nota 7 16 9" xfId="24563"/>
    <cellStyle name="Nota 7 16 9 2" xfId="24564"/>
    <cellStyle name="Nota 7 17" xfId="24565"/>
    <cellStyle name="Nota 7 17 10" xfId="24566"/>
    <cellStyle name="Nota 7 17 10 2" xfId="24567"/>
    <cellStyle name="Nota 7 17 11" xfId="24568"/>
    <cellStyle name="Nota 7 17 11 2" xfId="24569"/>
    <cellStyle name="Nota 7 17 12" xfId="24570"/>
    <cellStyle name="Nota 7 17 13" xfId="24571"/>
    <cellStyle name="Nota 7 17 2" xfId="24572"/>
    <cellStyle name="Nota 7 17 2 10" xfId="24573"/>
    <cellStyle name="Nota 7 17 2 2" xfId="24574"/>
    <cellStyle name="Nota 7 17 2 2 2" xfId="24575"/>
    <cellStyle name="Nota 7 17 2 3" xfId="24576"/>
    <cellStyle name="Nota 7 17 2 3 2" xfId="24577"/>
    <cellStyle name="Nota 7 17 2 4" xfId="24578"/>
    <cellStyle name="Nota 7 17 2 4 2" xfId="24579"/>
    <cellStyle name="Nota 7 17 2 5" xfId="24580"/>
    <cellStyle name="Nota 7 17 2 5 2" xfId="24581"/>
    <cellStyle name="Nota 7 17 2 6" xfId="24582"/>
    <cellStyle name="Nota 7 17 2 7" xfId="24583"/>
    <cellStyle name="Nota 7 17 2 8" xfId="24584"/>
    <cellStyle name="Nota 7 17 2 9" xfId="24585"/>
    <cellStyle name="Nota 7 17 3" xfId="24586"/>
    <cellStyle name="Nota 7 17 3 10" xfId="24587"/>
    <cellStyle name="Nota 7 17 3 2" xfId="24588"/>
    <cellStyle name="Nota 7 17 3 2 2" xfId="24589"/>
    <cellStyle name="Nota 7 17 3 3" xfId="24590"/>
    <cellStyle name="Nota 7 17 3 4" xfId="24591"/>
    <cellStyle name="Nota 7 17 3 5" xfId="24592"/>
    <cellStyle name="Nota 7 17 3 6" xfId="24593"/>
    <cellStyle name="Nota 7 17 3 7" xfId="24594"/>
    <cellStyle name="Nota 7 17 3 8" xfId="24595"/>
    <cellStyle name="Nota 7 17 3 9" xfId="24596"/>
    <cellStyle name="Nota 7 17 4" xfId="24597"/>
    <cellStyle name="Nota 7 17 4 2" xfId="24598"/>
    <cellStyle name="Nota 7 17 5" xfId="24599"/>
    <cellStyle name="Nota 7 17 5 2" xfId="24600"/>
    <cellStyle name="Nota 7 17 6" xfId="24601"/>
    <cellStyle name="Nota 7 17 6 2" xfId="24602"/>
    <cellStyle name="Nota 7 17 7" xfId="24603"/>
    <cellStyle name="Nota 7 17 7 2" xfId="24604"/>
    <cellStyle name="Nota 7 17 8" xfId="24605"/>
    <cellStyle name="Nota 7 17 8 2" xfId="24606"/>
    <cellStyle name="Nota 7 17 9" xfId="24607"/>
    <cellStyle name="Nota 7 17 9 2" xfId="24608"/>
    <cellStyle name="Nota 7 18" xfId="24609"/>
    <cellStyle name="Nota 7 18 10" xfId="24610"/>
    <cellStyle name="Nota 7 18 11" xfId="24611"/>
    <cellStyle name="Nota 7 18 2" xfId="24612"/>
    <cellStyle name="Nota 7 18 2 2" xfId="24613"/>
    <cellStyle name="Nota 7 18 3" xfId="24614"/>
    <cellStyle name="Nota 7 18 3 2" xfId="24615"/>
    <cellStyle name="Nota 7 18 4" xfId="24616"/>
    <cellStyle name="Nota 7 18 4 2" xfId="24617"/>
    <cellStyle name="Nota 7 18 5" xfId="24618"/>
    <cellStyle name="Nota 7 18 5 2" xfId="24619"/>
    <cellStyle name="Nota 7 18 6" xfId="24620"/>
    <cellStyle name="Nota 7 18 7" xfId="24621"/>
    <cellStyle name="Nota 7 18 8" xfId="24622"/>
    <cellStyle name="Nota 7 18 9" xfId="24623"/>
    <cellStyle name="Nota 7 19" xfId="24624"/>
    <cellStyle name="Nota 7 19 10" xfId="24625"/>
    <cellStyle name="Nota 7 19 2" xfId="24626"/>
    <cellStyle name="Nota 7 19 2 2" xfId="24627"/>
    <cellStyle name="Nota 7 19 3" xfId="24628"/>
    <cellStyle name="Nota 7 19 4" xfId="24629"/>
    <cellStyle name="Nota 7 19 5" xfId="24630"/>
    <cellStyle name="Nota 7 19 6" xfId="24631"/>
    <cellStyle name="Nota 7 19 7" xfId="24632"/>
    <cellStyle name="Nota 7 19 8" xfId="24633"/>
    <cellStyle name="Nota 7 19 9" xfId="24634"/>
    <cellStyle name="Nota 7 2" xfId="24635"/>
    <cellStyle name="Nota 7 2 10" xfId="24636"/>
    <cellStyle name="Nota 7 2 10 2" xfId="24637"/>
    <cellStyle name="Nota 7 2 11" xfId="24638"/>
    <cellStyle name="Nota 7 2 11 2" xfId="24639"/>
    <cellStyle name="Nota 7 2 12" xfId="24640"/>
    <cellStyle name="Nota 7 2 13" xfId="24641"/>
    <cellStyle name="Nota 7 2 2" xfId="24642"/>
    <cellStyle name="Nota 7 2 2 10" xfId="24643"/>
    <cellStyle name="Nota 7 2 2 2" xfId="24644"/>
    <cellStyle name="Nota 7 2 2 2 2" xfId="24645"/>
    <cellStyle name="Nota 7 2 2 3" xfId="24646"/>
    <cellStyle name="Nota 7 2 2 3 2" xfId="24647"/>
    <cellStyle name="Nota 7 2 2 4" xfId="24648"/>
    <cellStyle name="Nota 7 2 2 4 2" xfId="24649"/>
    <cellStyle name="Nota 7 2 2 5" xfId="24650"/>
    <cellStyle name="Nota 7 2 2 5 2" xfId="24651"/>
    <cellStyle name="Nota 7 2 2 6" xfId="24652"/>
    <cellStyle name="Nota 7 2 2 7" xfId="24653"/>
    <cellStyle name="Nota 7 2 2 8" xfId="24654"/>
    <cellStyle name="Nota 7 2 2 9" xfId="24655"/>
    <cellStyle name="Nota 7 2 3" xfId="24656"/>
    <cellStyle name="Nota 7 2 3 10" xfId="24657"/>
    <cellStyle name="Nota 7 2 3 2" xfId="24658"/>
    <cellStyle name="Nota 7 2 3 2 2" xfId="24659"/>
    <cellStyle name="Nota 7 2 3 3" xfId="24660"/>
    <cellStyle name="Nota 7 2 3 4" xfId="24661"/>
    <cellStyle name="Nota 7 2 3 5" xfId="24662"/>
    <cellStyle name="Nota 7 2 3 6" xfId="24663"/>
    <cellStyle name="Nota 7 2 3 7" xfId="24664"/>
    <cellStyle name="Nota 7 2 3 8" xfId="24665"/>
    <cellStyle name="Nota 7 2 3 9" xfId="24666"/>
    <cellStyle name="Nota 7 2 4" xfId="24667"/>
    <cellStyle name="Nota 7 2 4 2" xfId="24668"/>
    <cellStyle name="Nota 7 2 5" xfId="24669"/>
    <cellStyle name="Nota 7 2 5 2" xfId="24670"/>
    <cellStyle name="Nota 7 2 6" xfId="24671"/>
    <cellStyle name="Nota 7 2 6 2" xfId="24672"/>
    <cellStyle name="Nota 7 2 7" xfId="24673"/>
    <cellStyle name="Nota 7 2 7 2" xfId="24674"/>
    <cellStyle name="Nota 7 2 8" xfId="24675"/>
    <cellStyle name="Nota 7 2 8 2" xfId="24676"/>
    <cellStyle name="Nota 7 2 9" xfId="24677"/>
    <cellStyle name="Nota 7 2 9 2" xfId="24678"/>
    <cellStyle name="Nota 7 20" xfId="24679"/>
    <cellStyle name="Nota 7 20 2" xfId="24680"/>
    <cellStyle name="Nota 7 21" xfId="24681"/>
    <cellStyle name="Nota 7 21 2" xfId="24682"/>
    <cellStyle name="Nota 7 22" xfId="24683"/>
    <cellStyle name="Nota 7 22 2" xfId="24684"/>
    <cellStyle name="Nota 7 23" xfId="24685"/>
    <cellStyle name="Nota 7 23 2" xfId="24686"/>
    <cellStyle name="Nota 7 24" xfId="24687"/>
    <cellStyle name="Nota 7 24 2" xfId="24688"/>
    <cellStyle name="Nota 7 25" xfId="24689"/>
    <cellStyle name="Nota 7 25 2" xfId="24690"/>
    <cellStyle name="Nota 7 26" xfId="24691"/>
    <cellStyle name="Nota 7 26 2" xfId="24692"/>
    <cellStyle name="Nota 7 27" xfId="24693"/>
    <cellStyle name="Nota 7 27 2" xfId="24694"/>
    <cellStyle name="Nota 7 28" xfId="24695"/>
    <cellStyle name="Nota 7 29" xfId="24696"/>
    <cellStyle name="Nota 7 3" xfId="24697"/>
    <cellStyle name="Nota 7 3 10" xfId="24698"/>
    <cellStyle name="Nota 7 3 10 2" xfId="24699"/>
    <cellStyle name="Nota 7 3 11" xfId="24700"/>
    <cellStyle name="Nota 7 3 11 2" xfId="24701"/>
    <cellStyle name="Nota 7 3 12" xfId="24702"/>
    <cellStyle name="Nota 7 3 13" xfId="24703"/>
    <cellStyle name="Nota 7 3 2" xfId="24704"/>
    <cellStyle name="Nota 7 3 2 10" xfId="24705"/>
    <cellStyle name="Nota 7 3 2 2" xfId="24706"/>
    <cellStyle name="Nota 7 3 2 2 2" xfId="24707"/>
    <cellStyle name="Nota 7 3 2 3" xfId="24708"/>
    <cellStyle name="Nota 7 3 2 3 2" xfId="24709"/>
    <cellStyle name="Nota 7 3 2 4" xfId="24710"/>
    <cellStyle name="Nota 7 3 2 4 2" xfId="24711"/>
    <cellStyle name="Nota 7 3 2 5" xfId="24712"/>
    <cellStyle name="Nota 7 3 2 5 2" xfId="24713"/>
    <cellStyle name="Nota 7 3 2 6" xfId="24714"/>
    <cellStyle name="Nota 7 3 2 7" xfId="24715"/>
    <cellStyle name="Nota 7 3 2 8" xfId="24716"/>
    <cellStyle name="Nota 7 3 2 9" xfId="24717"/>
    <cellStyle name="Nota 7 3 3" xfId="24718"/>
    <cellStyle name="Nota 7 3 3 10" xfId="24719"/>
    <cellStyle name="Nota 7 3 3 2" xfId="24720"/>
    <cellStyle name="Nota 7 3 3 2 2" xfId="24721"/>
    <cellStyle name="Nota 7 3 3 3" xfId="24722"/>
    <cellStyle name="Nota 7 3 3 4" xfId="24723"/>
    <cellStyle name="Nota 7 3 3 5" xfId="24724"/>
    <cellStyle name="Nota 7 3 3 6" xfId="24725"/>
    <cellStyle name="Nota 7 3 3 7" xfId="24726"/>
    <cellStyle name="Nota 7 3 3 8" xfId="24727"/>
    <cellStyle name="Nota 7 3 3 9" xfId="24728"/>
    <cellStyle name="Nota 7 3 4" xfId="24729"/>
    <cellStyle name="Nota 7 3 4 2" xfId="24730"/>
    <cellStyle name="Nota 7 3 5" xfId="24731"/>
    <cellStyle name="Nota 7 3 5 2" xfId="24732"/>
    <cellStyle name="Nota 7 3 6" xfId="24733"/>
    <cellStyle name="Nota 7 3 6 2" xfId="24734"/>
    <cellStyle name="Nota 7 3 7" xfId="24735"/>
    <cellStyle name="Nota 7 3 7 2" xfId="24736"/>
    <cellStyle name="Nota 7 3 8" xfId="24737"/>
    <cellStyle name="Nota 7 3 8 2" xfId="24738"/>
    <cellStyle name="Nota 7 3 9" xfId="24739"/>
    <cellStyle name="Nota 7 3 9 2" xfId="24740"/>
    <cellStyle name="Nota 7 4" xfId="24741"/>
    <cellStyle name="Nota 7 4 10" xfId="24742"/>
    <cellStyle name="Nota 7 4 10 2" xfId="24743"/>
    <cellStyle name="Nota 7 4 11" xfId="24744"/>
    <cellStyle name="Nota 7 4 11 2" xfId="24745"/>
    <cellStyle name="Nota 7 4 12" xfId="24746"/>
    <cellStyle name="Nota 7 4 13" xfId="24747"/>
    <cellStyle name="Nota 7 4 2" xfId="24748"/>
    <cellStyle name="Nota 7 4 2 10" xfId="24749"/>
    <cellStyle name="Nota 7 4 2 2" xfId="24750"/>
    <cellStyle name="Nota 7 4 2 2 2" xfId="24751"/>
    <cellStyle name="Nota 7 4 2 3" xfId="24752"/>
    <cellStyle name="Nota 7 4 2 3 2" xfId="24753"/>
    <cellStyle name="Nota 7 4 2 4" xfId="24754"/>
    <cellStyle name="Nota 7 4 2 4 2" xfId="24755"/>
    <cellStyle name="Nota 7 4 2 5" xfId="24756"/>
    <cellStyle name="Nota 7 4 2 5 2" xfId="24757"/>
    <cellStyle name="Nota 7 4 2 6" xfId="24758"/>
    <cellStyle name="Nota 7 4 2 7" xfId="24759"/>
    <cellStyle name="Nota 7 4 2 8" xfId="24760"/>
    <cellStyle name="Nota 7 4 2 9" xfId="24761"/>
    <cellStyle name="Nota 7 4 3" xfId="24762"/>
    <cellStyle name="Nota 7 4 3 10" xfId="24763"/>
    <cellStyle name="Nota 7 4 3 2" xfId="24764"/>
    <cellStyle name="Nota 7 4 3 2 2" xfId="24765"/>
    <cellStyle name="Nota 7 4 3 3" xfId="24766"/>
    <cellStyle name="Nota 7 4 3 4" xfId="24767"/>
    <cellStyle name="Nota 7 4 3 5" xfId="24768"/>
    <cellStyle name="Nota 7 4 3 6" xfId="24769"/>
    <cellStyle name="Nota 7 4 3 7" xfId="24770"/>
    <cellStyle name="Nota 7 4 3 8" xfId="24771"/>
    <cellStyle name="Nota 7 4 3 9" xfId="24772"/>
    <cellStyle name="Nota 7 4 4" xfId="24773"/>
    <cellStyle name="Nota 7 4 4 2" xfId="24774"/>
    <cellStyle name="Nota 7 4 5" xfId="24775"/>
    <cellStyle name="Nota 7 4 5 2" xfId="24776"/>
    <cellStyle name="Nota 7 4 6" xfId="24777"/>
    <cellStyle name="Nota 7 4 6 2" xfId="24778"/>
    <cellStyle name="Nota 7 4 7" xfId="24779"/>
    <cellStyle name="Nota 7 4 7 2" xfId="24780"/>
    <cellStyle name="Nota 7 4 8" xfId="24781"/>
    <cellStyle name="Nota 7 4 8 2" xfId="24782"/>
    <cellStyle name="Nota 7 4 9" xfId="24783"/>
    <cellStyle name="Nota 7 4 9 2" xfId="24784"/>
    <cellStyle name="Nota 7 5" xfId="24785"/>
    <cellStyle name="Nota 7 5 10" xfId="24786"/>
    <cellStyle name="Nota 7 5 10 2" xfId="24787"/>
    <cellStyle name="Nota 7 5 11" xfId="24788"/>
    <cellStyle name="Nota 7 5 11 2" xfId="24789"/>
    <cellStyle name="Nota 7 5 12" xfId="24790"/>
    <cellStyle name="Nota 7 5 13" xfId="24791"/>
    <cellStyle name="Nota 7 5 2" xfId="24792"/>
    <cellStyle name="Nota 7 5 2 10" xfId="24793"/>
    <cellStyle name="Nota 7 5 2 2" xfId="24794"/>
    <cellStyle name="Nota 7 5 2 2 2" xfId="24795"/>
    <cellStyle name="Nota 7 5 2 3" xfId="24796"/>
    <cellStyle name="Nota 7 5 2 3 2" xfId="24797"/>
    <cellStyle name="Nota 7 5 2 4" xfId="24798"/>
    <cellStyle name="Nota 7 5 2 4 2" xfId="24799"/>
    <cellStyle name="Nota 7 5 2 5" xfId="24800"/>
    <cellStyle name="Nota 7 5 2 5 2" xfId="24801"/>
    <cellStyle name="Nota 7 5 2 6" xfId="24802"/>
    <cellStyle name="Nota 7 5 2 7" xfId="24803"/>
    <cellStyle name="Nota 7 5 2 8" xfId="24804"/>
    <cellStyle name="Nota 7 5 2 9" xfId="24805"/>
    <cellStyle name="Nota 7 5 3" xfId="24806"/>
    <cellStyle name="Nota 7 5 3 10" xfId="24807"/>
    <cellStyle name="Nota 7 5 3 2" xfId="24808"/>
    <cellStyle name="Nota 7 5 3 2 2" xfId="24809"/>
    <cellStyle name="Nota 7 5 3 3" xfId="24810"/>
    <cellStyle name="Nota 7 5 3 4" xfId="24811"/>
    <cellStyle name="Nota 7 5 3 5" xfId="24812"/>
    <cellStyle name="Nota 7 5 3 6" xfId="24813"/>
    <cellStyle name="Nota 7 5 3 7" xfId="24814"/>
    <cellStyle name="Nota 7 5 3 8" xfId="24815"/>
    <cellStyle name="Nota 7 5 3 9" xfId="24816"/>
    <cellStyle name="Nota 7 5 4" xfId="24817"/>
    <cellStyle name="Nota 7 5 4 2" xfId="24818"/>
    <cellStyle name="Nota 7 5 5" xfId="24819"/>
    <cellStyle name="Nota 7 5 5 2" xfId="24820"/>
    <cellStyle name="Nota 7 5 6" xfId="24821"/>
    <cellStyle name="Nota 7 5 6 2" xfId="24822"/>
    <cellStyle name="Nota 7 5 7" xfId="24823"/>
    <cellStyle name="Nota 7 5 7 2" xfId="24824"/>
    <cellStyle name="Nota 7 5 8" xfId="24825"/>
    <cellStyle name="Nota 7 5 8 2" xfId="24826"/>
    <cellStyle name="Nota 7 5 9" xfId="24827"/>
    <cellStyle name="Nota 7 5 9 2" xfId="24828"/>
    <cellStyle name="Nota 7 6" xfId="24829"/>
    <cellStyle name="Nota 7 6 10" xfId="24830"/>
    <cellStyle name="Nota 7 6 10 2" xfId="24831"/>
    <cellStyle name="Nota 7 6 11" xfId="24832"/>
    <cellStyle name="Nota 7 6 11 2" xfId="24833"/>
    <cellStyle name="Nota 7 6 12" xfId="24834"/>
    <cellStyle name="Nota 7 6 13" xfId="24835"/>
    <cellStyle name="Nota 7 6 2" xfId="24836"/>
    <cellStyle name="Nota 7 6 2 10" xfId="24837"/>
    <cellStyle name="Nota 7 6 2 2" xfId="24838"/>
    <cellStyle name="Nota 7 6 2 2 2" xfId="24839"/>
    <cellStyle name="Nota 7 6 2 3" xfId="24840"/>
    <cellStyle name="Nota 7 6 2 3 2" xfId="24841"/>
    <cellStyle name="Nota 7 6 2 4" xfId="24842"/>
    <cellStyle name="Nota 7 6 2 4 2" xfId="24843"/>
    <cellStyle name="Nota 7 6 2 5" xfId="24844"/>
    <cellStyle name="Nota 7 6 2 5 2" xfId="24845"/>
    <cellStyle name="Nota 7 6 2 6" xfId="24846"/>
    <cellStyle name="Nota 7 6 2 7" xfId="24847"/>
    <cellStyle name="Nota 7 6 2 8" xfId="24848"/>
    <cellStyle name="Nota 7 6 2 9" xfId="24849"/>
    <cellStyle name="Nota 7 6 3" xfId="24850"/>
    <cellStyle name="Nota 7 6 3 10" xfId="24851"/>
    <cellStyle name="Nota 7 6 3 2" xfId="24852"/>
    <cellStyle name="Nota 7 6 3 2 2" xfId="24853"/>
    <cellStyle name="Nota 7 6 3 3" xfId="24854"/>
    <cellStyle name="Nota 7 6 3 4" xfId="24855"/>
    <cellStyle name="Nota 7 6 3 5" xfId="24856"/>
    <cellStyle name="Nota 7 6 3 6" xfId="24857"/>
    <cellStyle name="Nota 7 6 3 7" xfId="24858"/>
    <cellStyle name="Nota 7 6 3 8" xfId="24859"/>
    <cellStyle name="Nota 7 6 3 9" xfId="24860"/>
    <cellStyle name="Nota 7 6 4" xfId="24861"/>
    <cellStyle name="Nota 7 6 4 2" xfId="24862"/>
    <cellStyle name="Nota 7 6 5" xfId="24863"/>
    <cellStyle name="Nota 7 6 5 2" xfId="24864"/>
    <cellStyle name="Nota 7 6 6" xfId="24865"/>
    <cellStyle name="Nota 7 6 6 2" xfId="24866"/>
    <cellStyle name="Nota 7 6 7" xfId="24867"/>
    <cellStyle name="Nota 7 6 7 2" xfId="24868"/>
    <cellStyle name="Nota 7 6 8" xfId="24869"/>
    <cellStyle name="Nota 7 6 8 2" xfId="24870"/>
    <cellStyle name="Nota 7 6 9" xfId="24871"/>
    <cellStyle name="Nota 7 6 9 2" xfId="24872"/>
    <cellStyle name="Nota 7 7" xfId="24873"/>
    <cellStyle name="Nota 7 7 10" xfId="24874"/>
    <cellStyle name="Nota 7 7 10 2" xfId="24875"/>
    <cellStyle name="Nota 7 7 11" xfId="24876"/>
    <cellStyle name="Nota 7 7 11 2" xfId="24877"/>
    <cellStyle name="Nota 7 7 12" xfId="24878"/>
    <cellStyle name="Nota 7 7 13" xfId="24879"/>
    <cellStyle name="Nota 7 7 2" xfId="24880"/>
    <cellStyle name="Nota 7 7 2 10" xfId="24881"/>
    <cellStyle name="Nota 7 7 2 2" xfId="24882"/>
    <cellStyle name="Nota 7 7 2 2 2" xfId="24883"/>
    <cellStyle name="Nota 7 7 2 3" xfId="24884"/>
    <cellStyle name="Nota 7 7 2 3 2" xfId="24885"/>
    <cellStyle name="Nota 7 7 2 4" xfId="24886"/>
    <cellStyle name="Nota 7 7 2 4 2" xfId="24887"/>
    <cellStyle name="Nota 7 7 2 5" xfId="24888"/>
    <cellStyle name="Nota 7 7 2 5 2" xfId="24889"/>
    <cellStyle name="Nota 7 7 2 6" xfId="24890"/>
    <cellStyle name="Nota 7 7 2 7" xfId="24891"/>
    <cellStyle name="Nota 7 7 2 8" xfId="24892"/>
    <cellStyle name="Nota 7 7 2 9" xfId="24893"/>
    <cellStyle name="Nota 7 7 3" xfId="24894"/>
    <cellStyle name="Nota 7 7 3 10" xfId="24895"/>
    <cellStyle name="Nota 7 7 3 2" xfId="24896"/>
    <cellStyle name="Nota 7 7 3 2 2" xfId="24897"/>
    <cellStyle name="Nota 7 7 3 3" xfId="24898"/>
    <cellStyle name="Nota 7 7 3 4" xfId="24899"/>
    <cellStyle name="Nota 7 7 3 5" xfId="24900"/>
    <cellStyle name="Nota 7 7 3 6" xfId="24901"/>
    <cellStyle name="Nota 7 7 3 7" xfId="24902"/>
    <cellStyle name="Nota 7 7 3 8" xfId="24903"/>
    <cellStyle name="Nota 7 7 3 9" xfId="24904"/>
    <cellStyle name="Nota 7 7 4" xfId="24905"/>
    <cellStyle name="Nota 7 7 4 2" xfId="24906"/>
    <cellStyle name="Nota 7 7 5" xfId="24907"/>
    <cellStyle name="Nota 7 7 5 2" xfId="24908"/>
    <cellStyle name="Nota 7 7 6" xfId="24909"/>
    <cellStyle name="Nota 7 7 6 2" xfId="24910"/>
    <cellStyle name="Nota 7 7 7" xfId="24911"/>
    <cellStyle name="Nota 7 7 7 2" xfId="24912"/>
    <cellStyle name="Nota 7 7 8" xfId="24913"/>
    <cellStyle name="Nota 7 7 8 2" xfId="24914"/>
    <cellStyle name="Nota 7 7 9" xfId="24915"/>
    <cellStyle name="Nota 7 7 9 2" xfId="24916"/>
    <cellStyle name="Nota 7 8" xfId="24917"/>
    <cellStyle name="Nota 7 8 10" xfId="24918"/>
    <cellStyle name="Nota 7 8 10 2" xfId="24919"/>
    <cellStyle name="Nota 7 8 11" xfId="24920"/>
    <cellStyle name="Nota 7 8 11 2" xfId="24921"/>
    <cellStyle name="Nota 7 8 12" xfId="24922"/>
    <cellStyle name="Nota 7 8 13" xfId="24923"/>
    <cellStyle name="Nota 7 8 2" xfId="24924"/>
    <cellStyle name="Nota 7 8 2 10" xfId="24925"/>
    <cellStyle name="Nota 7 8 2 2" xfId="24926"/>
    <cellStyle name="Nota 7 8 2 2 2" xfId="24927"/>
    <cellStyle name="Nota 7 8 2 3" xfId="24928"/>
    <cellStyle name="Nota 7 8 2 3 2" xfId="24929"/>
    <cellStyle name="Nota 7 8 2 4" xfId="24930"/>
    <cellStyle name="Nota 7 8 2 4 2" xfId="24931"/>
    <cellStyle name="Nota 7 8 2 5" xfId="24932"/>
    <cellStyle name="Nota 7 8 2 5 2" xfId="24933"/>
    <cellStyle name="Nota 7 8 2 6" xfId="24934"/>
    <cellStyle name="Nota 7 8 2 7" xfId="24935"/>
    <cellStyle name="Nota 7 8 2 8" xfId="24936"/>
    <cellStyle name="Nota 7 8 2 9" xfId="24937"/>
    <cellStyle name="Nota 7 8 3" xfId="24938"/>
    <cellStyle name="Nota 7 8 3 10" xfId="24939"/>
    <cellStyle name="Nota 7 8 3 2" xfId="24940"/>
    <cellStyle name="Nota 7 8 3 2 2" xfId="24941"/>
    <cellStyle name="Nota 7 8 3 3" xfId="24942"/>
    <cellStyle name="Nota 7 8 3 4" xfId="24943"/>
    <cellStyle name="Nota 7 8 3 5" xfId="24944"/>
    <cellStyle name="Nota 7 8 3 6" xfId="24945"/>
    <cellStyle name="Nota 7 8 3 7" xfId="24946"/>
    <cellStyle name="Nota 7 8 3 8" xfId="24947"/>
    <cellStyle name="Nota 7 8 3 9" xfId="24948"/>
    <cellStyle name="Nota 7 8 4" xfId="24949"/>
    <cellStyle name="Nota 7 8 4 2" xfId="24950"/>
    <cellStyle name="Nota 7 8 5" xfId="24951"/>
    <cellStyle name="Nota 7 8 5 2" xfId="24952"/>
    <cellStyle name="Nota 7 8 6" xfId="24953"/>
    <cellStyle name="Nota 7 8 6 2" xfId="24954"/>
    <cellStyle name="Nota 7 8 7" xfId="24955"/>
    <cellStyle name="Nota 7 8 7 2" xfId="24956"/>
    <cellStyle name="Nota 7 8 8" xfId="24957"/>
    <cellStyle name="Nota 7 8 8 2" xfId="24958"/>
    <cellStyle name="Nota 7 8 9" xfId="24959"/>
    <cellStyle name="Nota 7 8 9 2" xfId="24960"/>
    <cellStyle name="Nota 7 9" xfId="24961"/>
    <cellStyle name="Nota 7 9 10" xfId="24962"/>
    <cellStyle name="Nota 7 9 10 2" xfId="24963"/>
    <cellStyle name="Nota 7 9 11" xfId="24964"/>
    <cellStyle name="Nota 7 9 11 2" xfId="24965"/>
    <cellStyle name="Nota 7 9 12" xfId="24966"/>
    <cellStyle name="Nota 7 9 13" xfId="24967"/>
    <cellStyle name="Nota 7 9 2" xfId="24968"/>
    <cellStyle name="Nota 7 9 2 10" xfId="24969"/>
    <cellStyle name="Nota 7 9 2 2" xfId="24970"/>
    <cellStyle name="Nota 7 9 2 2 2" xfId="24971"/>
    <cellStyle name="Nota 7 9 2 3" xfId="24972"/>
    <cellStyle name="Nota 7 9 2 3 2" xfId="24973"/>
    <cellStyle name="Nota 7 9 2 4" xfId="24974"/>
    <cellStyle name="Nota 7 9 2 4 2" xfId="24975"/>
    <cellStyle name="Nota 7 9 2 5" xfId="24976"/>
    <cellStyle name="Nota 7 9 2 5 2" xfId="24977"/>
    <cellStyle name="Nota 7 9 2 6" xfId="24978"/>
    <cellStyle name="Nota 7 9 2 7" xfId="24979"/>
    <cellStyle name="Nota 7 9 2 8" xfId="24980"/>
    <cellStyle name="Nota 7 9 2 9" xfId="24981"/>
    <cellStyle name="Nota 7 9 3" xfId="24982"/>
    <cellStyle name="Nota 7 9 3 10" xfId="24983"/>
    <cellStyle name="Nota 7 9 3 2" xfId="24984"/>
    <cellStyle name="Nota 7 9 3 2 2" xfId="24985"/>
    <cellStyle name="Nota 7 9 3 3" xfId="24986"/>
    <cellStyle name="Nota 7 9 3 4" xfId="24987"/>
    <cellStyle name="Nota 7 9 3 5" xfId="24988"/>
    <cellStyle name="Nota 7 9 3 6" xfId="24989"/>
    <cellStyle name="Nota 7 9 3 7" xfId="24990"/>
    <cellStyle name="Nota 7 9 3 8" xfId="24991"/>
    <cellStyle name="Nota 7 9 3 9" xfId="24992"/>
    <cellStyle name="Nota 7 9 4" xfId="24993"/>
    <cellStyle name="Nota 7 9 4 2" xfId="24994"/>
    <cellStyle name="Nota 7 9 5" xfId="24995"/>
    <cellStyle name="Nota 7 9 5 2" xfId="24996"/>
    <cellStyle name="Nota 7 9 6" xfId="24997"/>
    <cellStyle name="Nota 7 9 6 2" xfId="24998"/>
    <cellStyle name="Nota 7 9 7" xfId="24999"/>
    <cellStyle name="Nota 7 9 7 2" xfId="25000"/>
    <cellStyle name="Nota 7 9 8" xfId="25001"/>
    <cellStyle name="Nota 7 9 8 2" xfId="25002"/>
    <cellStyle name="Nota 7 9 9" xfId="25003"/>
    <cellStyle name="Nota 7 9 9 2" xfId="25004"/>
    <cellStyle name="Nota 8" xfId="25005"/>
    <cellStyle name="Nota 8 10" xfId="25006"/>
    <cellStyle name="Nota 8 10 2" xfId="25007"/>
    <cellStyle name="Nota 8 11" xfId="25008"/>
    <cellStyle name="Nota 8 11 2" xfId="25009"/>
    <cellStyle name="Nota 8 12" xfId="25010"/>
    <cellStyle name="Nota 8 13" xfId="25011"/>
    <cellStyle name="Nota 8 2" xfId="25012"/>
    <cellStyle name="Nota 8 2 10" xfId="25013"/>
    <cellStyle name="Nota 8 2 2" xfId="25014"/>
    <cellStyle name="Nota 8 2 2 2" xfId="25015"/>
    <cellStyle name="Nota 8 2 3" xfId="25016"/>
    <cellStyle name="Nota 8 2 3 2" xfId="25017"/>
    <cellStyle name="Nota 8 2 4" xfId="25018"/>
    <cellStyle name="Nota 8 2 4 2" xfId="25019"/>
    <cellStyle name="Nota 8 2 5" xfId="25020"/>
    <cellStyle name="Nota 8 2 5 2" xfId="25021"/>
    <cellStyle name="Nota 8 2 6" xfId="25022"/>
    <cellStyle name="Nota 8 2 7" xfId="25023"/>
    <cellStyle name="Nota 8 2 8" xfId="25024"/>
    <cellStyle name="Nota 8 2 9" xfId="25025"/>
    <cellStyle name="Nota 8 3" xfId="25026"/>
    <cellStyle name="Nota 8 3 10" xfId="25027"/>
    <cellStyle name="Nota 8 3 2" xfId="25028"/>
    <cellStyle name="Nota 8 3 2 2" xfId="25029"/>
    <cellStyle name="Nota 8 3 3" xfId="25030"/>
    <cellStyle name="Nota 8 3 4" xfId="25031"/>
    <cellStyle name="Nota 8 3 5" xfId="25032"/>
    <cellStyle name="Nota 8 3 6" xfId="25033"/>
    <cellStyle name="Nota 8 3 7" xfId="25034"/>
    <cellStyle name="Nota 8 3 8" xfId="25035"/>
    <cellStyle name="Nota 8 3 9" xfId="25036"/>
    <cellStyle name="Nota 8 4" xfId="25037"/>
    <cellStyle name="Nota 8 4 2" xfId="25038"/>
    <cellStyle name="Nota 8 5" xfId="25039"/>
    <cellStyle name="Nota 8 5 2" xfId="25040"/>
    <cellStyle name="Nota 8 6" xfId="25041"/>
    <cellStyle name="Nota 8 6 2" xfId="25042"/>
    <cellStyle name="Nota 8 7" xfId="25043"/>
    <cellStyle name="Nota 8 7 2" xfId="25044"/>
    <cellStyle name="Nota 8 8" xfId="25045"/>
    <cellStyle name="Nota 8 8 2" xfId="25046"/>
    <cellStyle name="Nota 8 9" xfId="25047"/>
    <cellStyle name="Nota 8 9 2" xfId="25048"/>
    <cellStyle name="Nota 9" xfId="25049"/>
    <cellStyle name="Nota 9 10" xfId="25050"/>
    <cellStyle name="Nota 9 10 2" xfId="25051"/>
    <cellStyle name="Nota 9 11" xfId="25052"/>
    <cellStyle name="Nota 9 11 2" xfId="25053"/>
    <cellStyle name="Nota 9 12" xfId="25054"/>
    <cellStyle name="Nota 9 13" xfId="25055"/>
    <cellStyle name="Nota 9 2" xfId="25056"/>
    <cellStyle name="Nota 9 2 10" xfId="25057"/>
    <cellStyle name="Nota 9 2 2" xfId="25058"/>
    <cellStyle name="Nota 9 2 2 2" xfId="25059"/>
    <cellStyle name="Nota 9 2 3" xfId="25060"/>
    <cellStyle name="Nota 9 2 3 2" xfId="25061"/>
    <cellStyle name="Nota 9 2 4" xfId="25062"/>
    <cellStyle name="Nota 9 2 4 2" xfId="25063"/>
    <cellStyle name="Nota 9 2 5" xfId="25064"/>
    <cellStyle name="Nota 9 2 5 2" xfId="25065"/>
    <cellStyle name="Nota 9 2 6" xfId="25066"/>
    <cellStyle name="Nota 9 2 7" xfId="25067"/>
    <cellStyle name="Nota 9 2 8" xfId="25068"/>
    <cellStyle name="Nota 9 2 9" xfId="25069"/>
    <cellStyle name="Nota 9 3" xfId="25070"/>
    <cellStyle name="Nota 9 3 10" xfId="25071"/>
    <cellStyle name="Nota 9 3 2" xfId="25072"/>
    <cellStyle name="Nota 9 3 2 2" xfId="25073"/>
    <cellStyle name="Nota 9 3 3" xfId="25074"/>
    <cellStyle name="Nota 9 3 4" xfId="25075"/>
    <cellStyle name="Nota 9 3 5" xfId="25076"/>
    <cellStyle name="Nota 9 3 6" xfId="25077"/>
    <cellStyle name="Nota 9 3 7" xfId="25078"/>
    <cellStyle name="Nota 9 3 8" xfId="25079"/>
    <cellStyle name="Nota 9 3 9" xfId="25080"/>
    <cellStyle name="Nota 9 4" xfId="25081"/>
    <cellStyle name="Nota 9 4 2" xfId="25082"/>
    <cellStyle name="Nota 9 5" xfId="25083"/>
    <cellStyle name="Nota 9 5 2" xfId="25084"/>
    <cellStyle name="Nota 9 6" xfId="25085"/>
    <cellStyle name="Nota 9 6 2" xfId="25086"/>
    <cellStyle name="Nota 9 7" xfId="25087"/>
    <cellStyle name="Nota 9 7 2" xfId="25088"/>
    <cellStyle name="Nota 9 8" xfId="25089"/>
    <cellStyle name="Nota 9 8 2" xfId="25090"/>
    <cellStyle name="Nota 9 9" xfId="25091"/>
    <cellStyle name="Nota 9 9 2" xfId="25092"/>
    <cellStyle name="Porcentagem 10" xfId="25093"/>
    <cellStyle name="Porcentagem 11" xfId="25094"/>
    <cellStyle name="Porcentagem 12" xfId="25095"/>
    <cellStyle name="Porcentagem 13" xfId="25096"/>
    <cellStyle name="Porcentagem 14" xfId="25097"/>
    <cellStyle name="Porcentagem 14 10" xfId="25098"/>
    <cellStyle name="Porcentagem 14 10 2" xfId="25099"/>
    <cellStyle name="Porcentagem 14 11" xfId="25100"/>
    <cellStyle name="Porcentagem 14 12" xfId="25101"/>
    <cellStyle name="Porcentagem 14 13" xfId="25102"/>
    <cellStyle name="Porcentagem 14 14" xfId="25103"/>
    <cellStyle name="Porcentagem 14 15" xfId="25104"/>
    <cellStyle name="Porcentagem 14 16" xfId="25105"/>
    <cellStyle name="Porcentagem 14 17" xfId="25106"/>
    <cellStyle name="Porcentagem 14 18" xfId="25107"/>
    <cellStyle name="Porcentagem 14 19" xfId="25108"/>
    <cellStyle name="Porcentagem 14 2" xfId="25109"/>
    <cellStyle name="Porcentagem 14 2 10" xfId="25110"/>
    <cellStyle name="Porcentagem 14 2 11" xfId="25111"/>
    <cellStyle name="Porcentagem 14 2 12" xfId="25112"/>
    <cellStyle name="Porcentagem 14 2 13" xfId="25113"/>
    <cellStyle name="Porcentagem 14 2 14" xfId="25114"/>
    <cellStyle name="Porcentagem 14 2 15" xfId="25115"/>
    <cellStyle name="Porcentagem 14 2 16" xfId="25116"/>
    <cellStyle name="Porcentagem 14 2 17" xfId="25117"/>
    <cellStyle name="Porcentagem 14 2 18" xfId="25118"/>
    <cellStyle name="Porcentagem 14 2 19" xfId="25119"/>
    <cellStyle name="Porcentagem 14 2 2" xfId="25120"/>
    <cellStyle name="Porcentagem 14 2 2 2" xfId="25121"/>
    <cellStyle name="Porcentagem 14 2 3" xfId="25122"/>
    <cellStyle name="Porcentagem 14 2 4" xfId="25123"/>
    <cellStyle name="Porcentagem 14 2 5" xfId="25124"/>
    <cellStyle name="Porcentagem 14 2 6" xfId="25125"/>
    <cellStyle name="Porcentagem 14 2 7" xfId="25126"/>
    <cellStyle name="Porcentagem 14 2 8" xfId="25127"/>
    <cellStyle name="Porcentagem 14 2 9" xfId="25128"/>
    <cellStyle name="Porcentagem 14 20" xfId="25129"/>
    <cellStyle name="Porcentagem 14 21" xfId="25130"/>
    <cellStyle name="Porcentagem 14 22" xfId="25131"/>
    <cellStyle name="Porcentagem 14 23" xfId="25132"/>
    <cellStyle name="Porcentagem 14 24" xfId="25133"/>
    <cellStyle name="Porcentagem 14 25" xfId="25134"/>
    <cellStyle name="Porcentagem 14 3" xfId="25135"/>
    <cellStyle name="Porcentagem 14 3 10" xfId="25136"/>
    <cellStyle name="Porcentagem 14 3 11" xfId="25137"/>
    <cellStyle name="Porcentagem 14 3 12" xfId="25138"/>
    <cellStyle name="Porcentagem 14 3 13" xfId="25139"/>
    <cellStyle name="Porcentagem 14 3 14" xfId="25140"/>
    <cellStyle name="Porcentagem 14 3 15" xfId="25141"/>
    <cellStyle name="Porcentagem 14 3 16" xfId="25142"/>
    <cellStyle name="Porcentagem 14 3 17" xfId="25143"/>
    <cellStyle name="Porcentagem 14 3 18" xfId="25144"/>
    <cellStyle name="Porcentagem 14 3 19" xfId="25145"/>
    <cellStyle name="Porcentagem 14 3 2" xfId="25146"/>
    <cellStyle name="Porcentagem 14 3 3" xfId="25147"/>
    <cellStyle name="Porcentagem 14 3 4" xfId="25148"/>
    <cellStyle name="Porcentagem 14 3 5" xfId="25149"/>
    <cellStyle name="Porcentagem 14 3 6" xfId="25150"/>
    <cellStyle name="Porcentagem 14 3 7" xfId="25151"/>
    <cellStyle name="Porcentagem 14 3 8" xfId="25152"/>
    <cellStyle name="Porcentagem 14 3 9" xfId="25153"/>
    <cellStyle name="Porcentagem 14 4" xfId="25154"/>
    <cellStyle name="Porcentagem 14 4 10" xfId="25155"/>
    <cellStyle name="Porcentagem 14 4 11" xfId="25156"/>
    <cellStyle name="Porcentagem 14 4 12" xfId="25157"/>
    <cellStyle name="Porcentagem 14 4 13" xfId="25158"/>
    <cellStyle name="Porcentagem 14 4 14" xfId="25159"/>
    <cellStyle name="Porcentagem 14 4 15" xfId="25160"/>
    <cellStyle name="Porcentagem 14 4 16" xfId="25161"/>
    <cellStyle name="Porcentagem 14 4 17" xfId="25162"/>
    <cellStyle name="Porcentagem 14 4 18" xfId="25163"/>
    <cellStyle name="Porcentagem 14 4 19" xfId="25164"/>
    <cellStyle name="Porcentagem 14 4 2" xfId="25165"/>
    <cellStyle name="Porcentagem 14 4 3" xfId="25166"/>
    <cellStyle name="Porcentagem 14 4 4" xfId="25167"/>
    <cellStyle name="Porcentagem 14 4 5" xfId="25168"/>
    <cellStyle name="Porcentagem 14 4 6" xfId="25169"/>
    <cellStyle name="Porcentagem 14 4 7" xfId="25170"/>
    <cellStyle name="Porcentagem 14 4 8" xfId="25171"/>
    <cellStyle name="Porcentagem 14 4 9" xfId="25172"/>
    <cellStyle name="Porcentagem 14 5" xfId="25173"/>
    <cellStyle name="Porcentagem 14 5 10" xfId="25174"/>
    <cellStyle name="Porcentagem 14 5 11" xfId="25175"/>
    <cellStyle name="Porcentagem 14 5 12" xfId="25176"/>
    <cellStyle name="Porcentagem 14 5 13" xfId="25177"/>
    <cellStyle name="Porcentagem 14 5 14" xfId="25178"/>
    <cellStyle name="Porcentagem 14 5 15" xfId="25179"/>
    <cellStyle name="Porcentagem 14 5 16" xfId="25180"/>
    <cellStyle name="Porcentagem 14 5 17" xfId="25181"/>
    <cellStyle name="Porcentagem 14 5 18" xfId="25182"/>
    <cellStyle name="Porcentagem 14 5 19" xfId="25183"/>
    <cellStyle name="Porcentagem 14 5 2" xfId="25184"/>
    <cellStyle name="Porcentagem 14 5 3" xfId="25185"/>
    <cellStyle name="Porcentagem 14 5 4" xfId="25186"/>
    <cellStyle name="Porcentagem 14 5 5" xfId="25187"/>
    <cellStyle name="Porcentagem 14 5 6" xfId="25188"/>
    <cellStyle name="Porcentagem 14 5 7" xfId="25189"/>
    <cellStyle name="Porcentagem 14 5 8" xfId="25190"/>
    <cellStyle name="Porcentagem 14 5 9" xfId="25191"/>
    <cellStyle name="Porcentagem 14 6" xfId="25192"/>
    <cellStyle name="Porcentagem 14 6 10" xfId="25193"/>
    <cellStyle name="Porcentagem 14 6 11" xfId="25194"/>
    <cellStyle name="Porcentagem 14 6 12" xfId="25195"/>
    <cellStyle name="Porcentagem 14 6 13" xfId="25196"/>
    <cellStyle name="Porcentagem 14 6 14" xfId="25197"/>
    <cellStyle name="Porcentagem 14 6 15" xfId="25198"/>
    <cellStyle name="Porcentagem 14 6 16" xfId="25199"/>
    <cellStyle name="Porcentagem 14 6 17" xfId="25200"/>
    <cellStyle name="Porcentagem 14 6 18" xfId="25201"/>
    <cellStyle name="Porcentagem 14 6 19" xfId="25202"/>
    <cellStyle name="Porcentagem 14 6 2" xfId="25203"/>
    <cellStyle name="Porcentagem 14 6 3" xfId="25204"/>
    <cellStyle name="Porcentagem 14 6 4" xfId="25205"/>
    <cellStyle name="Porcentagem 14 6 5" xfId="25206"/>
    <cellStyle name="Porcentagem 14 6 6" xfId="25207"/>
    <cellStyle name="Porcentagem 14 6 7" xfId="25208"/>
    <cellStyle name="Porcentagem 14 6 8" xfId="25209"/>
    <cellStyle name="Porcentagem 14 6 9" xfId="25210"/>
    <cellStyle name="Porcentagem 14 7" xfId="25211"/>
    <cellStyle name="Porcentagem 14 7 10" xfId="25212"/>
    <cellStyle name="Porcentagem 14 7 11" xfId="25213"/>
    <cellStyle name="Porcentagem 14 7 12" xfId="25214"/>
    <cellStyle name="Porcentagem 14 7 13" xfId="25215"/>
    <cellStyle name="Porcentagem 14 7 14" xfId="25216"/>
    <cellStyle name="Porcentagem 14 7 15" xfId="25217"/>
    <cellStyle name="Porcentagem 14 7 16" xfId="25218"/>
    <cellStyle name="Porcentagem 14 7 17" xfId="25219"/>
    <cellStyle name="Porcentagem 14 7 18" xfId="25220"/>
    <cellStyle name="Porcentagem 14 7 19" xfId="25221"/>
    <cellStyle name="Porcentagem 14 7 2" xfId="25222"/>
    <cellStyle name="Porcentagem 14 7 3" xfId="25223"/>
    <cellStyle name="Porcentagem 14 7 4" xfId="25224"/>
    <cellStyle name="Porcentagem 14 7 5" xfId="25225"/>
    <cellStyle name="Porcentagem 14 7 6" xfId="25226"/>
    <cellStyle name="Porcentagem 14 7 7" xfId="25227"/>
    <cellStyle name="Porcentagem 14 7 8" xfId="25228"/>
    <cellStyle name="Porcentagem 14 7 9" xfId="25229"/>
    <cellStyle name="Porcentagem 14 8" xfId="25230"/>
    <cellStyle name="Porcentagem 14 8 2" xfId="25231"/>
    <cellStyle name="Porcentagem 14 8 3" xfId="25232"/>
    <cellStyle name="Porcentagem 14 8 4" xfId="25233"/>
    <cellStyle name="Porcentagem 14 9" xfId="25234"/>
    <cellStyle name="Porcentagem 14 9 2" xfId="25235"/>
    <cellStyle name="Porcentagem 15" xfId="25236"/>
    <cellStyle name="Porcentagem 2" xfId="25237"/>
    <cellStyle name="Porcentagem 2 10" xfId="25238"/>
    <cellStyle name="Porcentagem 2 100" xfId="25239"/>
    <cellStyle name="Porcentagem 2 101" xfId="25240"/>
    <cellStyle name="Porcentagem 2 102" xfId="25241"/>
    <cellStyle name="Porcentagem 2 103" xfId="25242"/>
    <cellStyle name="Porcentagem 2 104" xfId="25243"/>
    <cellStyle name="Porcentagem 2 105" xfId="25244"/>
    <cellStyle name="Porcentagem 2 106" xfId="25245"/>
    <cellStyle name="Porcentagem 2 107" xfId="25246"/>
    <cellStyle name="Porcentagem 2 108" xfId="25247"/>
    <cellStyle name="Porcentagem 2 109" xfId="25248"/>
    <cellStyle name="Porcentagem 2 11" xfId="25249"/>
    <cellStyle name="Porcentagem 2 110" xfId="25250"/>
    <cellStyle name="Porcentagem 2 111" xfId="25251"/>
    <cellStyle name="Porcentagem 2 112" xfId="25252"/>
    <cellStyle name="Porcentagem 2 12" xfId="25253"/>
    <cellStyle name="Porcentagem 2 13" xfId="25254"/>
    <cellStyle name="Porcentagem 2 14" xfId="25255"/>
    <cellStyle name="Porcentagem 2 15" xfId="25256"/>
    <cellStyle name="Porcentagem 2 16" xfId="25257"/>
    <cellStyle name="Porcentagem 2 17" xfId="25258"/>
    <cellStyle name="Porcentagem 2 18" xfId="25259"/>
    <cellStyle name="Porcentagem 2 19" xfId="25260"/>
    <cellStyle name="Porcentagem 2 2" xfId="25261"/>
    <cellStyle name="Porcentagem 2 2 10" xfId="25262"/>
    <cellStyle name="Porcentagem 2 2 11" xfId="25263"/>
    <cellStyle name="Porcentagem 2 2 12" xfId="25264"/>
    <cellStyle name="Porcentagem 2 2 13" xfId="25265"/>
    <cellStyle name="Porcentagem 2 2 14" xfId="25266"/>
    <cellStyle name="Porcentagem 2 2 15" xfId="25267"/>
    <cellStyle name="Porcentagem 2 2 16" xfId="25268"/>
    <cellStyle name="Porcentagem 2 2 17" xfId="25269"/>
    <cellStyle name="Porcentagem 2 2 18" xfId="25270"/>
    <cellStyle name="Porcentagem 2 2 19" xfId="25271"/>
    <cellStyle name="Porcentagem 2 2 2" xfId="25272"/>
    <cellStyle name="Porcentagem 2 2 2 2" xfId="25273"/>
    <cellStyle name="Porcentagem 2 2 2 2 2" xfId="25274"/>
    <cellStyle name="Porcentagem 2 2 2 2 2 2" xfId="25275"/>
    <cellStyle name="Porcentagem 2 2 2 2 3" xfId="25276"/>
    <cellStyle name="Porcentagem 2 2 2 3" xfId="25277"/>
    <cellStyle name="Porcentagem 2 2 2 3 2" xfId="25278"/>
    <cellStyle name="Porcentagem 2 2 20" xfId="25279"/>
    <cellStyle name="Porcentagem 2 2 21" xfId="25280"/>
    <cellStyle name="Porcentagem 2 2 22" xfId="25281"/>
    <cellStyle name="Porcentagem 2 2 23" xfId="25282"/>
    <cellStyle name="Porcentagem 2 2 24" xfId="25283"/>
    <cellStyle name="Porcentagem 2 2 3" xfId="25284"/>
    <cellStyle name="Porcentagem 2 2 4" xfId="25285"/>
    <cellStyle name="Porcentagem 2 2 5" xfId="25286"/>
    <cellStyle name="Porcentagem 2 2 6" xfId="25287"/>
    <cellStyle name="Porcentagem 2 2 7" xfId="25288"/>
    <cellStyle name="Porcentagem 2 2 8" xfId="25289"/>
    <cellStyle name="Porcentagem 2 2 9" xfId="25290"/>
    <cellStyle name="Porcentagem 2 20" xfId="25291"/>
    <cellStyle name="Porcentagem 2 21" xfId="25292"/>
    <cellStyle name="Porcentagem 2 22" xfId="25293"/>
    <cellStyle name="Porcentagem 2 23" xfId="25294"/>
    <cellStyle name="Porcentagem 2 24" xfId="25295"/>
    <cellStyle name="Porcentagem 2 25" xfId="25296"/>
    <cellStyle name="Porcentagem 2 26" xfId="25297"/>
    <cellStyle name="Porcentagem 2 27" xfId="25298"/>
    <cellStyle name="Porcentagem 2 28" xfId="25299"/>
    <cellStyle name="Porcentagem 2 29" xfId="25300"/>
    <cellStyle name="Porcentagem 2 3" xfId="25301"/>
    <cellStyle name="Porcentagem 2 30" xfId="25302"/>
    <cellStyle name="Porcentagem 2 31" xfId="25303"/>
    <cellStyle name="Porcentagem 2 32" xfId="25304"/>
    <cellStyle name="Porcentagem 2 33" xfId="25305"/>
    <cellStyle name="Porcentagem 2 34" xfId="25306"/>
    <cellStyle name="Porcentagem 2 35" xfId="25307"/>
    <cellStyle name="Porcentagem 2 36" xfId="25308"/>
    <cellStyle name="Porcentagem 2 37" xfId="25309"/>
    <cellStyle name="Porcentagem 2 38" xfId="25310"/>
    <cellStyle name="Porcentagem 2 39" xfId="25311"/>
    <cellStyle name="Porcentagem 2 4" xfId="25312"/>
    <cellStyle name="Porcentagem 2 40" xfId="25313"/>
    <cellStyle name="Porcentagem 2 41" xfId="25314"/>
    <cellStyle name="Porcentagem 2 42" xfId="25315"/>
    <cellStyle name="Porcentagem 2 43" xfId="25316"/>
    <cellStyle name="Porcentagem 2 44" xfId="25317"/>
    <cellStyle name="Porcentagem 2 45" xfId="25318"/>
    <cellStyle name="Porcentagem 2 46" xfId="25319"/>
    <cellStyle name="Porcentagem 2 47" xfId="25320"/>
    <cellStyle name="Porcentagem 2 48" xfId="25321"/>
    <cellStyle name="Porcentagem 2 49" xfId="25322"/>
    <cellStyle name="Porcentagem 2 5" xfId="25323"/>
    <cellStyle name="Porcentagem 2 50" xfId="25324"/>
    <cellStyle name="Porcentagem 2 51" xfId="25325"/>
    <cellStyle name="Porcentagem 2 52" xfId="25326"/>
    <cellStyle name="Porcentagem 2 53" xfId="25327"/>
    <cellStyle name="Porcentagem 2 54" xfId="25328"/>
    <cellStyle name="Porcentagem 2 55" xfId="25329"/>
    <cellStyle name="Porcentagem 2 56" xfId="25330"/>
    <cellStyle name="Porcentagem 2 56 10" xfId="25331"/>
    <cellStyle name="Porcentagem 2 56 11" xfId="25332"/>
    <cellStyle name="Porcentagem 2 56 12" xfId="25333"/>
    <cellStyle name="Porcentagem 2 56 13" xfId="25334"/>
    <cellStyle name="Porcentagem 2 56 14" xfId="25335"/>
    <cellStyle name="Porcentagem 2 56 15" xfId="25336"/>
    <cellStyle name="Porcentagem 2 56 16" xfId="25337"/>
    <cellStyle name="Porcentagem 2 56 17" xfId="25338"/>
    <cellStyle name="Porcentagem 2 56 18" xfId="25339"/>
    <cellStyle name="Porcentagem 2 56 19" xfId="25340"/>
    <cellStyle name="Porcentagem 2 56 2" xfId="25341"/>
    <cellStyle name="Porcentagem 2 56 2 10" xfId="25342"/>
    <cellStyle name="Porcentagem 2 56 2 11" xfId="25343"/>
    <cellStyle name="Porcentagem 2 56 2 12" xfId="25344"/>
    <cellStyle name="Porcentagem 2 56 2 13" xfId="25345"/>
    <cellStyle name="Porcentagem 2 56 2 14" xfId="25346"/>
    <cellStyle name="Porcentagem 2 56 2 15" xfId="25347"/>
    <cellStyle name="Porcentagem 2 56 2 16" xfId="25348"/>
    <cellStyle name="Porcentagem 2 56 2 17" xfId="25349"/>
    <cellStyle name="Porcentagem 2 56 2 18" xfId="25350"/>
    <cellStyle name="Porcentagem 2 56 2 19" xfId="25351"/>
    <cellStyle name="Porcentagem 2 56 2 2" xfId="25352"/>
    <cellStyle name="Porcentagem 2 56 2 2 2" xfId="25353"/>
    <cellStyle name="Porcentagem 2 56 2 2 3" xfId="25354"/>
    <cellStyle name="Porcentagem 2 56 2 2 4" xfId="25355"/>
    <cellStyle name="Porcentagem 2 56 2 2 5" xfId="25356"/>
    <cellStyle name="Porcentagem 2 56 2 3" xfId="25357"/>
    <cellStyle name="Porcentagem 2 56 2 4" xfId="25358"/>
    <cellStyle name="Porcentagem 2 56 2 5" xfId="25359"/>
    <cellStyle name="Porcentagem 2 56 2 6" xfId="25360"/>
    <cellStyle name="Porcentagem 2 56 2 7" xfId="25361"/>
    <cellStyle name="Porcentagem 2 56 2 8" xfId="25362"/>
    <cellStyle name="Porcentagem 2 56 2 9" xfId="25363"/>
    <cellStyle name="Porcentagem 2 56 20" xfId="25364"/>
    <cellStyle name="Porcentagem 2 56 21" xfId="25365"/>
    <cellStyle name="Porcentagem 2 56 3" xfId="25366"/>
    <cellStyle name="Porcentagem 2 56 4" xfId="25367"/>
    <cellStyle name="Porcentagem 2 56 5" xfId="25368"/>
    <cellStyle name="Porcentagem 2 56 5 2" xfId="25369"/>
    <cellStyle name="Porcentagem 2 56 5 2 2" xfId="25370"/>
    <cellStyle name="Porcentagem 2 56 5 3" xfId="25371"/>
    <cellStyle name="Porcentagem 2 56 5 4" xfId="25372"/>
    <cellStyle name="Porcentagem 2 56 5 5" xfId="25373"/>
    <cellStyle name="Porcentagem 2 56 6" xfId="25374"/>
    <cellStyle name="Porcentagem 2 56 7" xfId="25375"/>
    <cellStyle name="Porcentagem 2 56 8" xfId="25376"/>
    <cellStyle name="Porcentagem 2 56 9" xfId="25377"/>
    <cellStyle name="Porcentagem 2 57" xfId="25378"/>
    <cellStyle name="Porcentagem 2 57 2" xfId="25379"/>
    <cellStyle name="Porcentagem 2 57 3" xfId="25380"/>
    <cellStyle name="Porcentagem 2 57 4" xfId="25381"/>
    <cellStyle name="Porcentagem 2 57 5" xfId="25382"/>
    <cellStyle name="Porcentagem 2 57 6" xfId="25383"/>
    <cellStyle name="Porcentagem 2 57 7" xfId="25384"/>
    <cellStyle name="Porcentagem 2 57 8" xfId="25385"/>
    <cellStyle name="Porcentagem 2 57 9" xfId="25386"/>
    <cellStyle name="Porcentagem 2 58" xfId="25387"/>
    <cellStyle name="Porcentagem 2 58 2" xfId="25388"/>
    <cellStyle name="Porcentagem 2 58 3" xfId="25389"/>
    <cellStyle name="Porcentagem 2 58 4" xfId="25390"/>
    <cellStyle name="Porcentagem 2 58 5" xfId="25391"/>
    <cellStyle name="Porcentagem 2 58 6" xfId="25392"/>
    <cellStyle name="Porcentagem 2 58 7" xfId="25393"/>
    <cellStyle name="Porcentagem 2 58 8" xfId="25394"/>
    <cellStyle name="Porcentagem 2 58 9" xfId="25395"/>
    <cellStyle name="Porcentagem 2 59" xfId="25396"/>
    <cellStyle name="Porcentagem 2 59 2" xfId="25397"/>
    <cellStyle name="Porcentagem 2 59 3" xfId="25398"/>
    <cellStyle name="Porcentagem 2 59 4" xfId="25399"/>
    <cellStyle name="Porcentagem 2 59 5" xfId="25400"/>
    <cellStyle name="Porcentagem 2 59 6" xfId="25401"/>
    <cellStyle name="Porcentagem 2 59 7" xfId="25402"/>
    <cellStyle name="Porcentagem 2 59 8" xfId="25403"/>
    <cellStyle name="Porcentagem 2 59 9" xfId="25404"/>
    <cellStyle name="Porcentagem 2 6" xfId="25405"/>
    <cellStyle name="Porcentagem 2 60" xfId="25406"/>
    <cellStyle name="Porcentagem 2 60 2" xfId="25407"/>
    <cellStyle name="Porcentagem 2 60 3" xfId="25408"/>
    <cellStyle name="Porcentagem 2 60 4" xfId="25409"/>
    <cellStyle name="Porcentagem 2 60 5" xfId="25410"/>
    <cellStyle name="Porcentagem 2 60 6" xfId="25411"/>
    <cellStyle name="Porcentagem 2 60 7" xfId="25412"/>
    <cellStyle name="Porcentagem 2 60 8" xfId="25413"/>
    <cellStyle name="Porcentagem 2 60 9" xfId="25414"/>
    <cellStyle name="Porcentagem 2 61" xfId="25415"/>
    <cellStyle name="Porcentagem 2 61 2" xfId="25416"/>
    <cellStyle name="Porcentagem 2 61 3" xfId="25417"/>
    <cellStyle name="Porcentagem 2 61 4" xfId="25418"/>
    <cellStyle name="Porcentagem 2 61 5" xfId="25419"/>
    <cellStyle name="Porcentagem 2 61 6" xfId="25420"/>
    <cellStyle name="Porcentagem 2 61 7" xfId="25421"/>
    <cellStyle name="Porcentagem 2 61 8" xfId="25422"/>
    <cellStyle name="Porcentagem 2 61 9" xfId="25423"/>
    <cellStyle name="Porcentagem 2 62" xfId="25424"/>
    <cellStyle name="Porcentagem 2 62 10" xfId="25425"/>
    <cellStyle name="Porcentagem 2 62 11" xfId="25426"/>
    <cellStyle name="Porcentagem 2 62 12" xfId="25427"/>
    <cellStyle name="Porcentagem 2 62 13" xfId="25428"/>
    <cellStyle name="Porcentagem 2 62 14" xfId="25429"/>
    <cellStyle name="Porcentagem 2 62 15" xfId="25430"/>
    <cellStyle name="Porcentagem 2 62 16" xfId="25431"/>
    <cellStyle name="Porcentagem 2 62 17" xfId="25432"/>
    <cellStyle name="Porcentagem 2 62 18" xfId="25433"/>
    <cellStyle name="Porcentagem 2 62 19" xfId="25434"/>
    <cellStyle name="Porcentagem 2 62 2" xfId="25435"/>
    <cellStyle name="Porcentagem 2 62 2 2" xfId="25436"/>
    <cellStyle name="Porcentagem 2 62 2 2 2" xfId="25437"/>
    <cellStyle name="Porcentagem 2 62 2 3" xfId="25438"/>
    <cellStyle name="Porcentagem 2 62 2 4" xfId="25439"/>
    <cellStyle name="Porcentagem 2 62 2 5" xfId="25440"/>
    <cellStyle name="Porcentagem 2 62 3" xfId="25441"/>
    <cellStyle name="Porcentagem 2 62 4" xfId="25442"/>
    <cellStyle name="Porcentagem 2 62 5" xfId="25443"/>
    <cellStyle name="Porcentagem 2 62 6" xfId="25444"/>
    <cellStyle name="Porcentagem 2 62 7" xfId="25445"/>
    <cellStyle name="Porcentagem 2 62 8" xfId="25446"/>
    <cellStyle name="Porcentagem 2 62 9" xfId="25447"/>
    <cellStyle name="Porcentagem 2 63" xfId="25448"/>
    <cellStyle name="Porcentagem 2 63 2" xfId="25449"/>
    <cellStyle name="Porcentagem 2 63 3" xfId="25450"/>
    <cellStyle name="Porcentagem 2 63 4" xfId="25451"/>
    <cellStyle name="Porcentagem 2 63 5" xfId="25452"/>
    <cellStyle name="Porcentagem 2 63 6" xfId="25453"/>
    <cellStyle name="Porcentagem 2 63 7" xfId="25454"/>
    <cellStyle name="Porcentagem 2 63 8" xfId="25455"/>
    <cellStyle name="Porcentagem 2 63 9" xfId="25456"/>
    <cellStyle name="Porcentagem 2 64" xfId="25457"/>
    <cellStyle name="Porcentagem 2 64 2" xfId="25458"/>
    <cellStyle name="Porcentagem 2 64 2 2" xfId="25459"/>
    <cellStyle name="Porcentagem 2 64 3" xfId="25460"/>
    <cellStyle name="Porcentagem 2 64 4" xfId="25461"/>
    <cellStyle name="Porcentagem 2 64 5" xfId="25462"/>
    <cellStyle name="Porcentagem 2 64 6" xfId="25463"/>
    <cellStyle name="Porcentagem 2 64 7" xfId="25464"/>
    <cellStyle name="Porcentagem 2 65" xfId="25465"/>
    <cellStyle name="Porcentagem 2 66" xfId="25466"/>
    <cellStyle name="Porcentagem 2 67" xfId="25467"/>
    <cellStyle name="Porcentagem 2 68" xfId="25468"/>
    <cellStyle name="Porcentagem 2 69" xfId="25469"/>
    <cellStyle name="Porcentagem 2 7" xfId="25470"/>
    <cellStyle name="Porcentagem 2 70" xfId="25471"/>
    <cellStyle name="Porcentagem 2 71" xfId="25472"/>
    <cellStyle name="Porcentagem 2 71 2" xfId="25473"/>
    <cellStyle name="Porcentagem 2 71 3" xfId="25474"/>
    <cellStyle name="Porcentagem 2 71 4" xfId="25475"/>
    <cellStyle name="Porcentagem 2 71 5" xfId="25476"/>
    <cellStyle name="Porcentagem 2 71 6" xfId="25477"/>
    <cellStyle name="Porcentagem 2 71 7" xfId="25478"/>
    <cellStyle name="Porcentagem 2 72" xfId="25479"/>
    <cellStyle name="Porcentagem 2 72 2" xfId="25480"/>
    <cellStyle name="Porcentagem 2 72 3" xfId="25481"/>
    <cellStyle name="Porcentagem 2 72 4" xfId="25482"/>
    <cellStyle name="Porcentagem 2 72 5" xfId="25483"/>
    <cellStyle name="Porcentagem 2 72 6" xfId="25484"/>
    <cellStyle name="Porcentagem 2 72 7" xfId="25485"/>
    <cellStyle name="Porcentagem 2 73" xfId="25486"/>
    <cellStyle name="Porcentagem 2 73 2" xfId="25487"/>
    <cellStyle name="Porcentagem 2 73 3" xfId="25488"/>
    <cellStyle name="Porcentagem 2 73 4" xfId="25489"/>
    <cellStyle name="Porcentagem 2 73 5" xfId="25490"/>
    <cellStyle name="Porcentagem 2 73 6" xfId="25491"/>
    <cellStyle name="Porcentagem 2 73 7" xfId="25492"/>
    <cellStyle name="Porcentagem 2 74" xfId="25493"/>
    <cellStyle name="Porcentagem 2 74 2" xfId="25494"/>
    <cellStyle name="Porcentagem 2 74 3" xfId="25495"/>
    <cellStyle name="Porcentagem 2 74 4" xfId="25496"/>
    <cellStyle name="Porcentagem 2 74 5" xfId="25497"/>
    <cellStyle name="Porcentagem 2 74 6" xfId="25498"/>
    <cellStyle name="Porcentagem 2 74 7" xfId="25499"/>
    <cellStyle name="Porcentagem 2 75" xfId="25500"/>
    <cellStyle name="Porcentagem 2 75 2" xfId="25501"/>
    <cellStyle name="Porcentagem 2 75 3" xfId="25502"/>
    <cellStyle name="Porcentagem 2 75 4" xfId="25503"/>
    <cellStyle name="Porcentagem 2 75 5" xfId="25504"/>
    <cellStyle name="Porcentagem 2 75 6" xfId="25505"/>
    <cellStyle name="Porcentagem 2 75 7" xfId="25506"/>
    <cellStyle name="Porcentagem 2 76" xfId="25507"/>
    <cellStyle name="Porcentagem 2 76 2" xfId="25508"/>
    <cellStyle name="Porcentagem 2 76 3" xfId="25509"/>
    <cellStyle name="Porcentagem 2 76 4" xfId="25510"/>
    <cellStyle name="Porcentagem 2 76 5" xfId="25511"/>
    <cellStyle name="Porcentagem 2 76 6" xfId="25512"/>
    <cellStyle name="Porcentagem 2 76 7" xfId="25513"/>
    <cellStyle name="Porcentagem 2 77" xfId="25514"/>
    <cellStyle name="Porcentagem 2 77 2" xfId="25515"/>
    <cellStyle name="Porcentagem 2 77 3" xfId="25516"/>
    <cellStyle name="Porcentagem 2 77 4" xfId="25517"/>
    <cellStyle name="Porcentagem 2 77 5" xfId="25518"/>
    <cellStyle name="Porcentagem 2 77 6" xfId="25519"/>
    <cellStyle name="Porcentagem 2 77 7" xfId="25520"/>
    <cellStyle name="Porcentagem 2 78" xfId="25521"/>
    <cellStyle name="Porcentagem 2 78 2" xfId="25522"/>
    <cellStyle name="Porcentagem 2 78 3" xfId="25523"/>
    <cellStyle name="Porcentagem 2 78 4" xfId="25524"/>
    <cellStyle name="Porcentagem 2 78 5" xfId="25525"/>
    <cellStyle name="Porcentagem 2 78 6" xfId="25526"/>
    <cellStyle name="Porcentagem 2 78 7" xfId="25527"/>
    <cellStyle name="Porcentagem 2 79" xfId="25528"/>
    <cellStyle name="Porcentagem 2 79 2" xfId="25529"/>
    <cellStyle name="Porcentagem 2 79 3" xfId="25530"/>
    <cellStyle name="Porcentagem 2 79 4" xfId="25531"/>
    <cellStyle name="Porcentagem 2 79 5" xfId="25532"/>
    <cellStyle name="Porcentagem 2 79 6" xfId="25533"/>
    <cellStyle name="Porcentagem 2 79 7" xfId="25534"/>
    <cellStyle name="Porcentagem 2 8" xfId="25535"/>
    <cellStyle name="Porcentagem 2 8 10" xfId="25536"/>
    <cellStyle name="Porcentagem 2 8 11" xfId="25537"/>
    <cellStyle name="Porcentagem 2 8 12" xfId="25538"/>
    <cellStyle name="Porcentagem 2 8 13" xfId="25539"/>
    <cellStyle name="Porcentagem 2 8 14" xfId="25540"/>
    <cellStyle name="Porcentagem 2 8 15" xfId="25541"/>
    <cellStyle name="Porcentagem 2 8 16" xfId="25542"/>
    <cellStyle name="Porcentagem 2 8 17" xfId="25543"/>
    <cellStyle name="Porcentagem 2 8 18" xfId="25544"/>
    <cellStyle name="Porcentagem 2 8 19" xfId="25545"/>
    <cellStyle name="Porcentagem 2 8 2" xfId="25546"/>
    <cellStyle name="Porcentagem 2 8 2 10" xfId="25547"/>
    <cellStyle name="Porcentagem 2 8 2 11" xfId="25548"/>
    <cellStyle name="Porcentagem 2 8 2 12" xfId="25549"/>
    <cellStyle name="Porcentagem 2 8 2 13" xfId="25550"/>
    <cellStyle name="Porcentagem 2 8 2 2" xfId="25551"/>
    <cellStyle name="Porcentagem 2 8 2 3" xfId="25552"/>
    <cellStyle name="Porcentagem 2 8 2 4" xfId="25553"/>
    <cellStyle name="Porcentagem 2 8 2 5" xfId="25554"/>
    <cellStyle name="Porcentagem 2 8 2 6" xfId="25555"/>
    <cellStyle name="Porcentagem 2 8 2 7" xfId="25556"/>
    <cellStyle name="Porcentagem 2 8 2 8" xfId="25557"/>
    <cellStyle name="Porcentagem 2 8 2 9" xfId="25558"/>
    <cellStyle name="Porcentagem 2 8 20" xfId="25559"/>
    <cellStyle name="Porcentagem 2 8 21" xfId="25560"/>
    <cellStyle name="Porcentagem 2 8 22" xfId="25561"/>
    <cellStyle name="Porcentagem 2 8 23" xfId="25562"/>
    <cellStyle name="Porcentagem 2 8 24" xfId="25563"/>
    <cellStyle name="Porcentagem 2 8 25" xfId="25564"/>
    <cellStyle name="Porcentagem 2 8 26" xfId="25565"/>
    <cellStyle name="Porcentagem 2 8 27" xfId="25566"/>
    <cellStyle name="Porcentagem 2 8 28" xfId="25567"/>
    <cellStyle name="Porcentagem 2 8 29" xfId="25568"/>
    <cellStyle name="Porcentagem 2 8 3" xfId="25569"/>
    <cellStyle name="Porcentagem 2 8 30" xfId="25570"/>
    <cellStyle name="Porcentagem 2 8 31" xfId="25571"/>
    <cellStyle name="Porcentagem 2 8 32" xfId="25572"/>
    <cellStyle name="Porcentagem 2 8 33" xfId="25573"/>
    <cellStyle name="Porcentagem 2 8 34" xfId="25574"/>
    <cellStyle name="Porcentagem 2 8 4" xfId="25575"/>
    <cellStyle name="Porcentagem 2 8 5" xfId="25576"/>
    <cellStyle name="Porcentagem 2 8 6" xfId="25577"/>
    <cellStyle name="Porcentagem 2 8 7" xfId="25578"/>
    <cellStyle name="Porcentagem 2 8 8" xfId="25579"/>
    <cellStyle name="Porcentagem 2 8 9" xfId="25580"/>
    <cellStyle name="Porcentagem 2 80" xfId="25581"/>
    <cellStyle name="Porcentagem 2 80 2" xfId="25582"/>
    <cellStyle name="Porcentagem 2 80 3" xfId="25583"/>
    <cellStyle name="Porcentagem 2 80 4" xfId="25584"/>
    <cellStyle name="Porcentagem 2 80 5" xfId="25585"/>
    <cellStyle name="Porcentagem 2 80 6" xfId="25586"/>
    <cellStyle name="Porcentagem 2 80 7" xfId="25587"/>
    <cellStyle name="Porcentagem 2 81" xfId="25588"/>
    <cellStyle name="Porcentagem 2 81 2" xfId="25589"/>
    <cellStyle name="Porcentagem 2 81 3" xfId="25590"/>
    <cellStyle name="Porcentagem 2 81 4" xfId="25591"/>
    <cellStyle name="Porcentagem 2 81 5" xfId="25592"/>
    <cellStyle name="Porcentagem 2 81 6" xfId="25593"/>
    <cellStyle name="Porcentagem 2 81 7" xfId="25594"/>
    <cellStyle name="Porcentagem 2 82" xfId="25595"/>
    <cellStyle name="Porcentagem 2 82 2" xfId="25596"/>
    <cellStyle name="Porcentagem 2 82 3" xfId="25597"/>
    <cellStyle name="Porcentagem 2 82 4" xfId="25598"/>
    <cellStyle name="Porcentagem 2 82 5" xfId="25599"/>
    <cellStyle name="Porcentagem 2 82 6" xfId="25600"/>
    <cellStyle name="Porcentagem 2 82 7" xfId="25601"/>
    <cellStyle name="Porcentagem 2 83" xfId="25602"/>
    <cellStyle name="Porcentagem 2 83 2" xfId="25603"/>
    <cellStyle name="Porcentagem 2 83 3" xfId="25604"/>
    <cellStyle name="Porcentagem 2 83 4" xfId="25605"/>
    <cellStyle name="Porcentagem 2 83 5" xfId="25606"/>
    <cellStyle name="Porcentagem 2 83 6" xfId="25607"/>
    <cellStyle name="Porcentagem 2 83 7" xfId="25608"/>
    <cellStyle name="Porcentagem 2 84" xfId="25609"/>
    <cellStyle name="Porcentagem 2 84 2" xfId="25610"/>
    <cellStyle name="Porcentagem 2 84 3" xfId="25611"/>
    <cellStyle name="Porcentagem 2 84 4" xfId="25612"/>
    <cellStyle name="Porcentagem 2 84 5" xfId="25613"/>
    <cellStyle name="Porcentagem 2 84 6" xfId="25614"/>
    <cellStyle name="Porcentagem 2 84 7" xfId="25615"/>
    <cellStyle name="Porcentagem 2 85" xfId="25616"/>
    <cellStyle name="Porcentagem 2 86" xfId="25617"/>
    <cellStyle name="Porcentagem 2 87" xfId="25618"/>
    <cellStyle name="Porcentagem 2 88" xfId="25619"/>
    <cellStyle name="Porcentagem 2 89" xfId="25620"/>
    <cellStyle name="Porcentagem 2 9" xfId="25621"/>
    <cellStyle name="Porcentagem 2 90" xfId="25622"/>
    <cellStyle name="Porcentagem 2 91" xfId="25623"/>
    <cellStyle name="Porcentagem 2 92" xfId="25624"/>
    <cellStyle name="Porcentagem 2 93" xfId="25625"/>
    <cellStyle name="Porcentagem 2 94" xfId="25626"/>
    <cellStyle name="Porcentagem 2 95" xfId="25627"/>
    <cellStyle name="Porcentagem 2 96" xfId="25628"/>
    <cellStyle name="Porcentagem 2 97" xfId="25629"/>
    <cellStyle name="Porcentagem 2 98" xfId="25630"/>
    <cellStyle name="Porcentagem 2 99" xfId="25631"/>
    <cellStyle name="Porcentagem 21" xfId="25632"/>
    <cellStyle name="Porcentagem 3" xfId="25633"/>
    <cellStyle name="Porcentagem 3 10" xfId="25634"/>
    <cellStyle name="Porcentagem 3 11" xfId="25635"/>
    <cellStyle name="Porcentagem 3 12" xfId="25636"/>
    <cellStyle name="Porcentagem 3 13" xfId="25637"/>
    <cellStyle name="Porcentagem 3 14" xfId="25638"/>
    <cellStyle name="Porcentagem 3 15" xfId="25639"/>
    <cellStyle name="Porcentagem 3 16" xfId="25640"/>
    <cellStyle name="Porcentagem 3 17" xfId="25641"/>
    <cellStyle name="Porcentagem 3 18" xfId="25642"/>
    <cellStyle name="Porcentagem 3 2" xfId="25643"/>
    <cellStyle name="Porcentagem 3 3" xfId="25644"/>
    <cellStyle name="Porcentagem 3 4" xfId="25645"/>
    <cellStyle name="Porcentagem 3 5" xfId="25646"/>
    <cellStyle name="Porcentagem 3 6" xfId="25647"/>
    <cellStyle name="Porcentagem 3 7" xfId="25648"/>
    <cellStyle name="Porcentagem 3 8" xfId="25649"/>
    <cellStyle name="Porcentagem 3 9" xfId="25650"/>
    <cellStyle name="Porcentagem 4" xfId="25651"/>
    <cellStyle name="Porcentagem 5 2" xfId="25652"/>
    <cellStyle name="Porcentagem 5 2 10" xfId="25653"/>
    <cellStyle name="Porcentagem 5 2 11" xfId="25654"/>
    <cellStyle name="Porcentagem 5 2 12" xfId="25655"/>
    <cellStyle name="Porcentagem 5 2 13" xfId="25656"/>
    <cellStyle name="Porcentagem 5 2 14" xfId="25657"/>
    <cellStyle name="Porcentagem 5 2 15" xfId="25658"/>
    <cellStyle name="Porcentagem 5 2 16" xfId="25659"/>
    <cellStyle name="Porcentagem 5 2 17" xfId="25660"/>
    <cellStyle name="Porcentagem 5 2 18" xfId="25661"/>
    <cellStyle name="Porcentagem 5 2 19" xfId="25662"/>
    <cellStyle name="Porcentagem 5 2 2" xfId="25663"/>
    <cellStyle name="Porcentagem 5 2 3" xfId="25664"/>
    <cellStyle name="Porcentagem 5 2 4" xfId="25665"/>
    <cellStyle name="Porcentagem 5 2 5" xfId="25666"/>
    <cellStyle name="Porcentagem 5 2 6" xfId="25667"/>
    <cellStyle name="Porcentagem 5 2 7" xfId="25668"/>
    <cellStyle name="Porcentagem 5 2 8" xfId="25669"/>
    <cellStyle name="Porcentagem 5 2 9" xfId="25670"/>
    <cellStyle name="Porcentagem 5 3" xfId="25671"/>
    <cellStyle name="Porcentagem 5 3 10" xfId="25672"/>
    <cellStyle name="Porcentagem 5 3 11" xfId="25673"/>
    <cellStyle name="Porcentagem 5 3 12" xfId="25674"/>
    <cellStyle name="Porcentagem 5 3 13" xfId="25675"/>
    <cellStyle name="Porcentagem 5 3 14" xfId="25676"/>
    <cellStyle name="Porcentagem 5 3 15" xfId="25677"/>
    <cellStyle name="Porcentagem 5 3 16" xfId="25678"/>
    <cellStyle name="Porcentagem 5 3 17" xfId="25679"/>
    <cellStyle name="Porcentagem 5 3 18" xfId="25680"/>
    <cellStyle name="Porcentagem 5 3 19" xfId="25681"/>
    <cellStyle name="Porcentagem 5 3 2" xfId="25682"/>
    <cellStyle name="Porcentagem 5 3 3" xfId="25683"/>
    <cellStyle name="Porcentagem 5 3 4" xfId="25684"/>
    <cellStyle name="Porcentagem 5 3 5" xfId="25685"/>
    <cellStyle name="Porcentagem 5 3 6" xfId="25686"/>
    <cellStyle name="Porcentagem 5 3 7" xfId="25687"/>
    <cellStyle name="Porcentagem 5 3 8" xfId="25688"/>
    <cellStyle name="Porcentagem 5 3 9" xfId="25689"/>
    <cellStyle name="Porcentagem 5 4" xfId="25690"/>
    <cellStyle name="Porcentagem 5 4 10" xfId="25691"/>
    <cellStyle name="Porcentagem 5 4 11" xfId="25692"/>
    <cellStyle name="Porcentagem 5 4 12" xfId="25693"/>
    <cellStyle name="Porcentagem 5 4 13" xfId="25694"/>
    <cellStyle name="Porcentagem 5 4 14" xfId="25695"/>
    <cellStyle name="Porcentagem 5 4 15" xfId="25696"/>
    <cellStyle name="Porcentagem 5 4 16" xfId="25697"/>
    <cellStyle name="Porcentagem 5 4 17" xfId="25698"/>
    <cellStyle name="Porcentagem 5 4 18" xfId="25699"/>
    <cellStyle name="Porcentagem 5 4 19" xfId="25700"/>
    <cellStyle name="Porcentagem 5 4 2" xfId="25701"/>
    <cellStyle name="Porcentagem 5 4 3" xfId="25702"/>
    <cellStyle name="Porcentagem 5 4 4" xfId="25703"/>
    <cellStyle name="Porcentagem 5 4 5" xfId="25704"/>
    <cellStyle name="Porcentagem 5 4 6" xfId="25705"/>
    <cellStyle name="Porcentagem 5 4 7" xfId="25706"/>
    <cellStyle name="Porcentagem 5 4 8" xfId="25707"/>
    <cellStyle name="Porcentagem 5 4 9" xfId="25708"/>
    <cellStyle name="Porcentagem 5 5" xfId="25709"/>
    <cellStyle name="Porcentagem 5 6" xfId="25710"/>
    <cellStyle name="Porcentagem 5 7" xfId="25711"/>
    <cellStyle name="Porcentagem 5 8" xfId="25712"/>
    <cellStyle name="Porcentagem 6" xfId="25713"/>
    <cellStyle name="Porcentagem 7" xfId="25714"/>
    <cellStyle name="Porcentagem 8" xfId="25715"/>
    <cellStyle name="Porcentagem 9" xfId="25716"/>
    <cellStyle name="Saída 10" xfId="25717"/>
    <cellStyle name="Saída 10 10" xfId="25718"/>
    <cellStyle name="Saída 10 10 2" xfId="25719"/>
    <cellStyle name="Saída 10 11" xfId="25720"/>
    <cellStyle name="Saída 10 11 2" xfId="25721"/>
    <cellStyle name="Saída 10 12" xfId="25722"/>
    <cellStyle name="Saída 10 13" xfId="25723"/>
    <cellStyle name="Saída 10 2" xfId="25724"/>
    <cellStyle name="Saída 10 2 10" xfId="25725"/>
    <cellStyle name="Saída 10 2 2" xfId="25726"/>
    <cellStyle name="Saída 10 2 2 2" xfId="25727"/>
    <cellStyle name="Saída 10 2 3" xfId="25728"/>
    <cellStyle name="Saída 10 2 3 2" xfId="25729"/>
    <cellStyle name="Saída 10 2 4" xfId="25730"/>
    <cellStyle name="Saída 10 2 4 2" xfId="25731"/>
    <cellStyle name="Saída 10 2 5" xfId="25732"/>
    <cellStyle name="Saída 10 2 5 2" xfId="25733"/>
    <cellStyle name="Saída 10 2 6" xfId="25734"/>
    <cellStyle name="Saída 10 2 7" xfId="25735"/>
    <cellStyle name="Saída 10 2 8" xfId="25736"/>
    <cellStyle name="Saída 10 2 9" xfId="25737"/>
    <cellStyle name="Saída 10 3" xfId="25738"/>
    <cellStyle name="Saída 10 3 10" xfId="25739"/>
    <cellStyle name="Saída 10 3 2" xfId="25740"/>
    <cellStyle name="Saída 10 3 2 2" xfId="25741"/>
    <cellStyle name="Saída 10 3 3" xfId="25742"/>
    <cellStyle name="Saída 10 3 4" xfId="25743"/>
    <cellStyle name="Saída 10 3 5" xfId="25744"/>
    <cellStyle name="Saída 10 3 6" xfId="25745"/>
    <cellStyle name="Saída 10 3 7" xfId="25746"/>
    <cellStyle name="Saída 10 3 8" xfId="25747"/>
    <cellStyle name="Saída 10 3 9" xfId="25748"/>
    <cellStyle name="Saída 10 4" xfId="25749"/>
    <cellStyle name="Saída 10 4 2" xfId="25750"/>
    <cellStyle name="Saída 10 5" xfId="25751"/>
    <cellStyle name="Saída 10 5 2" xfId="25752"/>
    <cellStyle name="Saída 10 6" xfId="25753"/>
    <cellStyle name="Saída 10 6 2" xfId="25754"/>
    <cellStyle name="Saída 10 7" xfId="25755"/>
    <cellStyle name="Saída 10 7 2" xfId="25756"/>
    <cellStyle name="Saída 10 8" xfId="25757"/>
    <cellStyle name="Saída 10 8 2" xfId="25758"/>
    <cellStyle name="Saída 10 9" xfId="25759"/>
    <cellStyle name="Saída 10 9 2" xfId="25760"/>
    <cellStyle name="Saída 11" xfId="25761"/>
    <cellStyle name="Saída 11 10" xfId="25762"/>
    <cellStyle name="Saída 11 10 2" xfId="25763"/>
    <cellStyle name="Saída 11 11" xfId="25764"/>
    <cellStyle name="Saída 11 11 2" xfId="25765"/>
    <cellStyle name="Saída 11 12" xfId="25766"/>
    <cellStyle name="Saída 11 13" xfId="25767"/>
    <cellStyle name="Saída 11 2" xfId="25768"/>
    <cellStyle name="Saída 11 2 10" xfId="25769"/>
    <cellStyle name="Saída 11 2 2" xfId="25770"/>
    <cellStyle name="Saída 11 2 2 2" xfId="25771"/>
    <cellStyle name="Saída 11 2 3" xfId="25772"/>
    <cellStyle name="Saída 11 2 3 2" xfId="25773"/>
    <cellStyle name="Saída 11 2 4" xfId="25774"/>
    <cellStyle name="Saída 11 2 4 2" xfId="25775"/>
    <cellStyle name="Saída 11 2 5" xfId="25776"/>
    <cellStyle name="Saída 11 2 5 2" xfId="25777"/>
    <cellStyle name="Saída 11 2 6" xfId="25778"/>
    <cellStyle name="Saída 11 2 7" xfId="25779"/>
    <cellStyle name="Saída 11 2 8" xfId="25780"/>
    <cellStyle name="Saída 11 2 9" xfId="25781"/>
    <cellStyle name="Saída 11 3" xfId="25782"/>
    <cellStyle name="Saída 11 3 10" xfId="25783"/>
    <cellStyle name="Saída 11 3 2" xfId="25784"/>
    <cellStyle name="Saída 11 3 2 2" xfId="25785"/>
    <cellStyle name="Saída 11 3 3" xfId="25786"/>
    <cellStyle name="Saída 11 3 4" xfId="25787"/>
    <cellStyle name="Saída 11 3 5" xfId="25788"/>
    <cellStyle name="Saída 11 3 6" xfId="25789"/>
    <cellStyle name="Saída 11 3 7" xfId="25790"/>
    <cellStyle name="Saída 11 3 8" xfId="25791"/>
    <cellStyle name="Saída 11 3 9" xfId="25792"/>
    <cellStyle name="Saída 11 4" xfId="25793"/>
    <cellStyle name="Saída 11 4 2" xfId="25794"/>
    <cellStyle name="Saída 11 5" xfId="25795"/>
    <cellStyle name="Saída 11 5 2" xfId="25796"/>
    <cellStyle name="Saída 11 6" xfId="25797"/>
    <cellStyle name="Saída 11 6 2" xfId="25798"/>
    <cellStyle name="Saída 11 7" xfId="25799"/>
    <cellStyle name="Saída 11 7 2" xfId="25800"/>
    <cellStyle name="Saída 11 8" xfId="25801"/>
    <cellStyle name="Saída 11 8 2" xfId="25802"/>
    <cellStyle name="Saída 11 9" xfId="25803"/>
    <cellStyle name="Saída 11 9 2" xfId="25804"/>
    <cellStyle name="Saída 12" xfId="25805"/>
    <cellStyle name="Saída 12 10" xfId="25806"/>
    <cellStyle name="Saída 12 10 2" xfId="25807"/>
    <cellStyle name="Saída 12 11" xfId="25808"/>
    <cellStyle name="Saída 12 11 2" xfId="25809"/>
    <cellStyle name="Saída 12 12" xfId="25810"/>
    <cellStyle name="Saída 12 13" xfId="25811"/>
    <cellStyle name="Saída 12 2" xfId="25812"/>
    <cellStyle name="Saída 12 2 10" xfId="25813"/>
    <cellStyle name="Saída 12 2 2" xfId="25814"/>
    <cellStyle name="Saída 12 2 2 2" xfId="25815"/>
    <cellStyle name="Saída 12 2 3" xfId="25816"/>
    <cellStyle name="Saída 12 2 3 2" xfId="25817"/>
    <cellStyle name="Saída 12 2 4" xfId="25818"/>
    <cellStyle name="Saída 12 2 4 2" xfId="25819"/>
    <cellStyle name="Saída 12 2 5" xfId="25820"/>
    <cellStyle name="Saída 12 2 5 2" xfId="25821"/>
    <cellStyle name="Saída 12 2 6" xfId="25822"/>
    <cellStyle name="Saída 12 2 7" xfId="25823"/>
    <cellStyle name="Saída 12 2 8" xfId="25824"/>
    <cellStyle name="Saída 12 2 9" xfId="25825"/>
    <cellStyle name="Saída 12 3" xfId="25826"/>
    <cellStyle name="Saída 12 3 10" xfId="25827"/>
    <cellStyle name="Saída 12 3 2" xfId="25828"/>
    <cellStyle name="Saída 12 3 2 2" xfId="25829"/>
    <cellStyle name="Saída 12 3 3" xfId="25830"/>
    <cellStyle name="Saída 12 3 4" xfId="25831"/>
    <cellStyle name="Saída 12 3 5" xfId="25832"/>
    <cellStyle name="Saída 12 3 6" xfId="25833"/>
    <cellStyle name="Saída 12 3 7" xfId="25834"/>
    <cellStyle name="Saída 12 3 8" xfId="25835"/>
    <cellStyle name="Saída 12 3 9" xfId="25836"/>
    <cellStyle name="Saída 12 4" xfId="25837"/>
    <cellStyle name="Saída 12 4 2" xfId="25838"/>
    <cellStyle name="Saída 12 5" xfId="25839"/>
    <cellStyle name="Saída 12 5 2" xfId="25840"/>
    <cellStyle name="Saída 12 6" xfId="25841"/>
    <cellStyle name="Saída 12 6 2" xfId="25842"/>
    <cellStyle name="Saída 12 7" xfId="25843"/>
    <cellStyle name="Saída 12 7 2" xfId="25844"/>
    <cellStyle name="Saída 12 8" xfId="25845"/>
    <cellStyle name="Saída 12 8 2" xfId="25846"/>
    <cellStyle name="Saída 12 9" xfId="25847"/>
    <cellStyle name="Saída 12 9 2" xfId="25848"/>
    <cellStyle name="Saída 13" xfId="25849"/>
    <cellStyle name="Saída 13 10" xfId="25850"/>
    <cellStyle name="Saída 13 10 2" xfId="25851"/>
    <cellStyle name="Saída 13 11" xfId="25852"/>
    <cellStyle name="Saída 13 11 2" xfId="25853"/>
    <cellStyle name="Saída 13 12" xfId="25854"/>
    <cellStyle name="Saída 13 13" xfId="25855"/>
    <cellStyle name="Saída 13 2" xfId="25856"/>
    <cellStyle name="Saída 13 2 10" xfId="25857"/>
    <cellStyle name="Saída 13 2 2" xfId="25858"/>
    <cellStyle name="Saída 13 2 2 2" xfId="25859"/>
    <cellStyle name="Saída 13 2 3" xfId="25860"/>
    <cellStyle name="Saída 13 2 3 2" xfId="25861"/>
    <cellStyle name="Saída 13 2 4" xfId="25862"/>
    <cellStyle name="Saída 13 2 4 2" xfId="25863"/>
    <cellStyle name="Saída 13 2 5" xfId="25864"/>
    <cellStyle name="Saída 13 2 5 2" xfId="25865"/>
    <cellStyle name="Saída 13 2 6" xfId="25866"/>
    <cellStyle name="Saída 13 2 7" xfId="25867"/>
    <cellStyle name="Saída 13 2 8" xfId="25868"/>
    <cellStyle name="Saída 13 2 9" xfId="25869"/>
    <cellStyle name="Saída 13 3" xfId="25870"/>
    <cellStyle name="Saída 13 3 10" xfId="25871"/>
    <cellStyle name="Saída 13 3 2" xfId="25872"/>
    <cellStyle name="Saída 13 3 2 2" xfId="25873"/>
    <cellStyle name="Saída 13 3 3" xfId="25874"/>
    <cellStyle name="Saída 13 3 4" xfId="25875"/>
    <cellStyle name="Saída 13 3 5" xfId="25876"/>
    <cellStyle name="Saída 13 3 6" xfId="25877"/>
    <cellStyle name="Saída 13 3 7" xfId="25878"/>
    <cellStyle name="Saída 13 3 8" xfId="25879"/>
    <cellStyle name="Saída 13 3 9" xfId="25880"/>
    <cellStyle name="Saída 13 4" xfId="25881"/>
    <cellStyle name="Saída 13 4 2" xfId="25882"/>
    <cellStyle name="Saída 13 5" xfId="25883"/>
    <cellStyle name="Saída 13 5 2" xfId="25884"/>
    <cellStyle name="Saída 13 6" xfId="25885"/>
    <cellStyle name="Saída 13 6 2" xfId="25886"/>
    <cellStyle name="Saída 13 7" xfId="25887"/>
    <cellStyle name="Saída 13 7 2" xfId="25888"/>
    <cellStyle name="Saída 13 8" xfId="25889"/>
    <cellStyle name="Saída 13 8 2" xfId="25890"/>
    <cellStyle name="Saída 13 9" xfId="25891"/>
    <cellStyle name="Saída 13 9 2" xfId="25892"/>
    <cellStyle name="Saída 14" xfId="25893"/>
    <cellStyle name="Saída 14 10" xfId="25894"/>
    <cellStyle name="Saída 14 10 2" xfId="25895"/>
    <cellStyle name="Saída 14 11" xfId="25896"/>
    <cellStyle name="Saída 14 11 2" xfId="25897"/>
    <cellStyle name="Saída 14 12" xfId="25898"/>
    <cellStyle name="Saída 14 13" xfId="25899"/>
    <cellStyle name="Saída 14 2" xfId="25900"/>
    <cellStyle name="Saída 14 2 10" xfId="25901"/>
    <cellStyle name="Saída 14 2 2" xfId="25902"/>
    <cellStyle name="Saída 14 2 2 2" xfId="25903"/>
    <cellStyle name="Saída 14 2 3" xfId="25904"/>
    <cellStyle name="Saída 14 2 3 2" xfId="25905"/>
    <cellStyle name="Saída 14 2 4" xfId="25906"/>
    <cellStyle name="Saída 14 2 4 2" xfId="25907"/>
    <cellStyle name="Saída 14 2 5" xfId="25908"/>
    <cellStyle name="Saída 14 2 5 2" xfId="25909"/>
    <cellStyle name="Saída 14 2 6" xfId="25910"/>
    <cellStyle name="Saída 14 2 7" xfId="25911"/>
    <cellStyle name="Saída 14 2 8" xfId="25912"/>
    <cellStyle name="Saída 14 2 9" xfId="25913"/>
    <cellStyle name="Saída 14 3" xfId="25914"/>
    <cellStyle name="Saída 14 3 10" xfId="25915"/>
    <cellStyle name="Saída 14 3 2" xfId="25916"/>
    <cellStyle name="Saída 14 3 2 2" xfId="25917"/>
    <cellStyle name="Saída 14 3 3" xfId="25918"/>
    <cellStyle name="Saída 14 3 4" xfId="25919"/>
    <cellStyle name="Saída 14 3 5" xfId="25920"/>
    <cellStyle name="Saída 14 3 6" xfId="25921"/>
    <cellStyle name="Saída 14 3 7" xfId="25922"/>
    <cellStyle name="Saída 14 3 8" xfId="25923"/>
    <cellStyle name="Saída 14 3 9" xfId="25924"/>
    <cellStyle name="Saída 14 4" xfId="25925"/>
    <cellStyle name="Saída 14 4 2" xfId="25926"/>
    <cellStyle name="Saída 14 5" xfId="25927"/>
    <cellStyle name="Saída 14 5 2" xfId="25928"/>
    <cellStyle name="Saída 14 6" xfId="25929"/>
    <cellStyle name="Saída 14 6 2" xfId="25930"/>
    <cellStyle name="Saída 14 7" xfId="25931"/>
    <cellStyle name="Saída 14 7 2" xfId="25932"/>
    <cellStyle name="Saída 14 8" xfId="25933"/>
    <cellStyle name="Saída 14 8 2" xfId="25934"/>
    <cellStyle name="Saída 14 9" xfId="25935"/>
    <cellStyle name="Saída 14 9 2" xfId="25936"/>
    <cellStyle name="Saída 15" xfId="25937"/>
    <cellStyle name="Saída 15 10" xfId="25938"/>
    <cellStyle name="Saída 15 10 2" xfId="25939"/>
    <cellStyle name="Saída 15 11" xfId="25940"/>
    <cellStyle name="Saída 15 11 2" xfId="25941"/>
    <cellStyle name="Saída 15 12" xfId="25942"/>
    <cellStyle name="Saída 15 13" xfId="25943"/>
    <cellStyle name="Saída 15 2" xfId="25944"/>
    <cellStyle name="Saída 15 2 10" xfId="25945"/>
    <cellStyle name="Saída 15 2 2" xfId="25946"/>
    <cellStyle name="Saída 15 2 2 2" xfId="25947"/>
    <cellStyle name="Saída 15 2 3" xfId="25948"/>
    <cellStyle name="Saída 15 2 3 2" xfId="25949"/>
    <cellStyle name="Saída 15 2 4" xfId="25950"/>
    <cellStyle name="Saída 15 2 4 2" xfId="25951"/>
    <cellStyle name="Saída 15 2 5" xfId="25952"/>
    <cellStyle name="Saída 15 2 5 2" xfId="25953"/>
    <cellStyle name="Saída 15 2 6" xfId="25954"/>
    <cellStyle name="Saída 15 2 7" xfId="25955"/>
    <cellStyle name="Saída 15 2 8" xfId="25956"/>
    <cellStyle name="Saída 15 2 9" xfId="25957"/>
    <cellStyle name="Saída 15 3" xfId="25958"/>
    <cellStyle name="Saída 15 3 10" xfId="25959"/>
    <cellStyle name="Saída 15 3 2" xfId="25960"/>
    <cellStyle name="Saída 15 3 2 2" xfId="25961"/>
    <cellStyle name="Saída 15 3 3" xfId="25962"/>
    <cellStyle name="Saída 15 3 4" xfId="25963"/>
    <cellStyle name="Saída 15 3 5" xfId="25964"/>
    <cellStyle name="Saída 15 3 6" xfId="25965"/>
    <cellStyle name="Saída 15 3 7" xfId="25966"/>
    <cellStyle name="Saída 15 3 8" xfId="25967"/>
    <cellStyle name="Saída 15 3 9" xfId="25968"/>
    <cellStyle name="Saída 15 4" xfId="25969"/>
    <cellStyle name="Saída 15 4 2" xfId="25970"/>
    <cellStyle name="Saída 15 5" xfId="25971"/>
    <cellStyle name="Saída 15 5 2" xfId="25972"/>
    <cellStyle name="Saída 15 6" xfId="25973"/>
    <cellStyle name="Saída 15 6 2" xfId="25974"/>
    <cellStyle name="Saída 15 7" xfId="25975"/>
    <cellStyle name="Saída 15 7 2" xfId="25976"/>
    <cellStyle name="Saída 15 8" xfId="25977"/>
    <cellStyle name="Saída 15 8 2" xfId="25978"/>
    <cellStyle name="Saída 15 9" xfId="25979"/>
    <cellStyle name="Saída 15 9 2" xfId="25980"/>
    <cellStyle name="Saída 16" xfId="25981"/>
    <cellStyle name="Saída 16 10" xfId="25982"/>
    <cellStyle name="Saída 16 10 2" xfId="25983"/>
    <cellStyle name="Saída 16 11" xfId="25984"/>
    <cellStyle name="Saída 16 11 2" xfId="25985"/>
    <cellStyle name="Saída 16 12" xfId="25986"/>
    <cellStyle name="Saída 16 13" xfId="25987"/>
    <cellStyle name="Saída 16 2" xfId="25988"/>
    <cellStyle name="Saída 16 2 10" xfId="25989"/>
    <cellStyle name="Saída 16 2 2" xfId="25990"/>
    <cellStyle name="Saída 16 2 2 2" xfId="25991"/>
    <cellStyle name="Saída 16 2 3" xfId="25992"/>
    <cellStyle name="Saída 16 2 3 2" xfId="25993"/>
    <cellStyle name="Saída 16 2 4" xfId="25994"/>
    <cellStyle name="Saída 16 2 4 2" xfId="25995"/>
    <cellStyle name="Saída 16 2 5" xfId="25996"/>
    <cellStyle name="Saída 16 2 5 2" xfId="25997"/>
    <cellStyle name="Saída 16 2 6" xfId="25998"/>
    <cellStyle name="Saída 16 2 7" xfId="25999"/>
    <cellStyle name="Saída 16 2 8" xfId="26000"/>
    <cellStyle name="Saída 16 2 9" xfId="26001"/>
    <cellStyle name="Saída 16 3" xfId="26002"/>
    <cellStyle name="Saída 16 3 10" xfId="26003"/>
    <cellStyle name="Saída 16 3 2" xfId="26004"/>
    <cellStyle name="Saída 16 3 2 2" xfId="26005"/>
    <cellStyle name="Saída 16 3 3" xfId="26006"/>
    <cellStyle name="Saída 16 3 4" xfId="26007"/>
    <cellStyle name="Saída 16 3 5" xfId="26008"/>
    <cellStyle name="Saída 16 3 6" xfId="26009"/>
    <cellStyle name="Saída 16 3 7" xfId="26010"/>
    <cellStyle name="Saída 16 3 8" xfId="26011"/>
    <cellStyle name="Saída 16 3 9" xfId="26012"/>
    <cellStyle name="Saída 16 4" xfId="26013"/>
    <cellStyle name="Saída 16 4 2" xfId="26014"/>
    <cellStyle name="Saída 16 5" xfId="26015"/>
    <cellStyle name="Saída 16 5 2" xfId="26016"/>
    <cellStyle name="Saída 16 6" xfId="26017"/>
    <cellStyle name="Saída 16 6 2" xfId="26018"/>
    <cellStyle name="Saída 16 7" xfId="26019"/>
    <cellStyle name="Saída 16 7 2" xfId="26020"/>
    <cellStyle name="Saída 16 8" xfId="26021"/>
    <cellStyle name="Saída 16 8 2" xfId="26022"/>
    <cellStyle name="Saída 16 9" xfId="26023"/>
    <cellStyle name="Saída 16 9 2" xfId="26024"/>
    <cellStyle name="Saída 17" xfId="26025"/>
    <cellStyle name="Saída 17 10" xfId="26026"/>
    <cellStyle name="Saída 17 10 2" xfId="26027"/>
    <cellStyle name="Saída 17 11" xfId="26028"/>
    <cellStyle name="Saída 17 11 2" xfId="26029"/>
    <cellStyle name="Saída 17 12" xfId="26030"/>
    <cellStyle name="Saída 17 13" xfId="26031"/>
    <cellStyle name="Saída 17 2" xfId="26032"/>
    <cellStyle name="Saída 17 2 10" xfId="26033"/>
    <cellStyle name="Saída 17 2 2" xfId="26034"/>
    <cellStyle name="Saída 17 2 2 2" xfId="26035"/>
    <cellStyle name="Saída 17 2 3" xfId="26036"/>
    <cellStyle name="Saída 17 2 3 2" xfId="26037"/>
    <cellStyle name="Saída 17 2 4" xfId="26038"/>
    <cellStyle name="Saída 17 2 4 2" xfId="26039"/>
    <cellStyle name="Saída 17 2 5" xfId="26040"/>
    <cellStyle name="Saída 17 2 5 2" xfId="26041"/>
    <cellStyle name="Saída 17 2 6" xfId="26042"/>
    <cellStyle name="Saída 17 2 7" xfId="26043"/>
    <cellStyle name="Saída 17 2 8" xfId="26044"/>
    <cellStyle name="Saída 17 2 9" xfId="26045"/>
    <cellStyle name="Saída 17 3" xfId="26046"/>
    <cellStyle name="Saída 17 3 10" xfId="26047"/>
    <cellStyle name="Saída 17 3 2" xfId="26048"/>
    <cellStyle name="Saída 17 3 2 2" xfId="26049"/>
    <cellStyle name="Saída 17 3 3" xfId="26050"/>
    <cellStyle name="Saída 17 3 4" xfId="26051"/>
    <cellStyle name="Saída 17 3 5" xfId="26052"/>
    <cellStyle name="Saída 17 3 6" xfId="26053"/>
    <cellStyle name="Saída 17 3 7" xfId="26054"/>
    <cellStyle name="Saída 17 3 8" xfId="26055"/>
    <cellStyle name="Saída 17 3 9" xfId="26056"/>
    <cellStyle name="Saída 17 4" xfId="26057"/>
    <cellStyle name="Saída 17 4 2" xfId="26058"/>
    <cellStyle name="Saída 17 5" xfId="26059"/>
    <cellStyle name="Saída 17 5 2" xfId="26060"/>
    <cellStyle name="Saída 17 6" xfId="26061"/>
    <cellStyle name="Saída 17 6 2" xfId="26062"/>
    <cellStyle name="Saída 17 7" xfId="26063"/>
    <cellStyle name="Saída 17 7 2" xfId="26064"/>
    <cellStyle name="Saída 17 8" xfId="26065"/>
    <cellStyle name="Saída 17 8 2" xfId="26066"/>
    <cellStyle name="Saída 17 9" xfId="26067"/>
    <cellStyle name="Saída 17 9 2" xfId="26068"/>
    <cellStyle name="Saída 18" xfId="26069"/>
    <cellStyle name="Saída 18 10" xfId="26070"/>
    <cellStyle name="Saída 18 10 2" xfId="26071"/>
    <cellStyle name="Saída 18 11" xfId="26072"/>
    <cellStyle name="Saída 18 11 2" xfId="26073"/>
    <cellStyle name="Saída 18 12" xfId="26074"/>
    <cellStyle name="Saída 18 13" xfId="26075"/>
    <cellStyle name="Saída 18 2" xfId="26076"/>
    <cellStyle name="Saída 18 2 10" xfId="26077"/>
    <cellStyle name="Saída 18 2 2" xfId="26078"/>
    <cellStyle name="Saída 18 2 2 2" xfId="26079"/>
    <cellStyle name="Saída 18 2 3" xfId="26080"/>
    <cellStyle name="Saída 18 2 3 2" xfId="26081"/>
    <cellStyle name="Saída 18 2 4" xfId="26082"/>
    <cellStyle name="Saída 18 2 4 2" xfId="26083"/>
    <cellStyle name="Saída 18 2 5" xfId="26084"/>
    <cellStyle name="Saída 18 2 5 2" xfId="26085"/>
    <cellStyle name="Saída 18 2 6" xfId="26086"/>
    <cellStyle name="Saída 18 2 7" xfId="26087"/>
    <cellStyle name="Saída 18 2 8" xfId="26088"/>
    <cellStyle name="Saída 18 2 9" xfId="26089"/>
    <cellStyle name="Saída 18 3" xfId="26090"/>
    <cellStyle name="Saída 18 3 10" xfId="26091"/>
    <cellStyle name="Saída 18 3 2" xfId="26092"/>
    <cellStyle name="Saída 18 3 2 2" xfId="26093"/>
    <cellStyle name="Saída 18 3 3" xfId="26094"/>
    <cellStyle name="Saída 18 3 4" xfId="26095"/>
    <cellStyle name="Saída 18 3 5" xfId="26096"/>
    <cellStyle name="Saída 18 3 6" xfId="26097"/>
    <cellStyle name="Saída 18 3 7" xfId="26098"/>
    <cellStyle name="Saída 18 3 8" xfId="26099"/>
    <cellStyle name="Saída 18 3 9" xfId="26100"/>
    <cellStyle name="Saída 18 4" xfId="26101"/>
    <cellStyle name="Saída 18 4 2" xfId="26102"/>
    <cellStyle name="Saída 18 5" xfId="26103"/>
    <cellStyle name="Saída 18 5 2" xfId="26104"/>
    <cellStyle name="Saída 18 6" xfId="26105"/>
    <cellStyle name="Saída 18 6 2" xfId="26106"/>
    <cellStyle name="Saída 18 7" xfId="26107"/>
    <cellStyle name="Saída 18 7 2" xfId="26108"/>
    <cellStyle name="Saída 18 8" xfId="26109"/>
    <cellStyle name="Saída 18 8 2" xfId="26110"/>
    <cellStyle name="Saída 18 9" xfId="26111"/>
    <cellStyle name="Saída 18 9 2" xfId="26112"/>
    <cellStyle name="Saída 19" xfId="26113"/>
    <cellStyle name="Saída 19 10" xfId="26114"/>
    <cellStyle name="Saída 19 10 2" xfId="26115"/>
    <cellStyle name="Saída 19 11" xfId="26116"/>
    <cellStyle name="Saída 19 11 2" xfId="26117"/>
    <cellStyle name="Saída 19 12" xfId="26118"/>
    <cellStyle name="Saída 19 13" xfId="26119"/>
    <cellStyle name="Saída 19 2" xfId="26120"/>
    <cellStyle name="Saída 19 2 10" xfId="26121"/>
    <cellStyle name="Saída 19 2 2" xfId="26122"/>
    <cellStyle name="Saída 19 2 2 2" xfId="26123"/>
    <cellStyle name="Saída 19 2 3" xfId="26124"/>
    <cellStyle name="Saída 19 2 3 2" xfId="26125"/>
    <cellStyle name="Saída 19 2 4" xfId="26126"/>
    <cellStyle name="Saída 19 2 4 2" xfId="26127"/>
    <cellStyle name="Saída 19 2 5" xfId="26128"/>
    <cellStyle name="Saída 19 2 5 2" xfId="26129"/>
    <cellStyle name="Saída 19 2 6" xfId="26130"/>
    <cellStyle name="Saída 19 2 7" xfId="26131"/>
    <cellStyle name="Saída 19 2 8" xfId="26132"/>
    <cellStyle name="Saída 19 2 9" xfId="26133"/>
    <cellStyle name="Saída 19 3" xfId="26134"/>
    <cellStyle name="Saída 19 3 10" xfId="26135"/>
    <cellStyle name="Saída 19 3 2" xfId="26136"/>
    <cellStyle name="Saída 19 3 2 2" xfId="26137"/>
    <cellStyle name="Saída 19 3 3" xfId="26138"/>
    <cellStyle name="Saída 19 3 4" xfId="26139"/>
    <cellStyle name="Saída 19 3 5" xfId="26140"/>
    <cellStyle name="Saída 19 3 6" xfId="26141"/>
    <cellStyle name="Saída 19 3 7" xfId="26142"/>
    <cellStyle name="Saída 19 3 8" xfId="26143"/>
    <cellStyle name="Saída 19 3 9" xfId="26144"/>
    <cellStyle name="Saída 19 4" xfId="26145"/>
    <cellStyle name="Saída 19 4 2" xfId="26146"/>
    <cellStyle name="Saída 19 5" xfId="26147"/>
    <cellStyle name="Saída 19 5 2" xfId="26148"/>
    <cellStyle name="Saída 19 6" xfId="26149"/>
    <cellStyle name="Saída 19 6 2" xfId="26150"/>
    <cellStyle name="Saída 19 7" xfId="26151"/>
    <cellStyle name="Saída 19 7 2" xfId="26152"/>
    <cellStyle name="Saída 19 8" xfId="26153"/>
    <cellStyle name="Saída 19 8 2" xfId="26154"/>
    <cellStyle name="Saída 19 9" xfId="26155"/>
    <cellStyle name="Saída 19 9 2" xfId="26156"/>
    <cellStyle name="Saída 2" xfId="26157"/>
    <cellStyle name="Saída 2 10" xfId="26158"/>
    <cellStyle name="Saída 2 10 10" xfId="26159"/>
    <cellStyle name="Saída 2 10 10 2" xfId="26160"/>
    <cellStyle name="Saída 2 10 11" xfId="26161"/>
    <cellStyle name="Saída 2 10 11 2" xfId="26162"/>
    <cellStyle name="Saída 2 10 12" xfId="26163"/>
    <cellStyle name="Saída 2 10 13" xfId="26164"/>
    <cellStyle name="Saída 2 10 2" xfId="26165"/>
    <cellStyle name="Saída 2 10 2 10" xfId="26166"/>
    <cellStyle name="Saída 2 10 2 11" xfId="26167"/>
    <cellStyle name="Saída 2 10 2 2" xfId="26168"/>
    <cellStyle name="Saída 2 10 2 2 2" xfId="26169"/>
    <cellStyle name="Saída 2 10 2 3" xfId="26170"/>
    <cellStyle name="Saída 2 10 2 3 2" xfId="26171"/>
    <cellStyle name="Saída 2 10 2 4" xfId="26172"/>
    <cellStyle name="Saída 2 10 2 4 2" xfId="26173"/>
    <cellStyle name="Saída 2 10 2 5" xfId="26174"/>
    <cellStyle name="Saída 2 10 2 5 2" xfId="26175"/>
    <cellStyle name="Saída 2 10 2 6" xfId="26176"/>
    <cellStyle name="Saída 2 10 2 7" xfId="26177"/>
    <cellStyle name="Saída 2 10 2 8" xfId="26178"/>
    <cellStyle name="Saída 2 10 2 9" xfId="26179"/>
    <cellStyle name="Saída 2 10 3" xfId="26180"/>
    <cellStyle name="Saída 2 10 3 10" xfId="26181"/>
    <cellStyle name="Saída 2 10 3 2" xfId="26182"/>
    <cellStyle name="Saída 2 10 3 2 2" xfId="26183"/>
    <cellStyle name="Saída 2 10 3 3" xfId="26184"/>
    <cellStyle name="Saída 2 10 3 4" xfId="26185"/>
    <cellStyle name="Saída 2 10 3 5" xfId="26186"/>
    <cellStyle name="Saída 2 10 3 6" xfId="26187"/>
    <cellStyle name="Saída 2 10 3 7" xfId="26188"/>
    <cellStyle name="Saída 2 10 3 8" xfId="26189"/>
    <cellStyle name="Saída 2 10 3 9" xfId="26190"/>
    <cellStyle name="Saída 2 10 4" xfId="26191"/>
    <cellStyle name="Saída 2 10 4 2" xfId="26192"/>
    <cellStyle name="Saída 2 10 5" xfId="26193"/>
    <cellStyle name="Saída 2 10 5 2" xfId="26194"/>
    <cellStyle name="Saída 2 10 6" xfId="26195"/>
    <cellStyle name="Saída 2 10 6 2" xfId="26196"/>
    <cellStyle name="Saída 2 10 7" xfId="26197"/>
    <cellStyle name="Saída 2 10 7 2" xfId="26198"/>
    <cellStyle name="Saída 2 10 8" xfId="26199"/>
    <cellStyle name="Saída 2 10 8 2" xfId="26200"/>
    <cellStyle name="Saída 2 10 9" xfId="26201"/>
    <cellStyle name="Saída 2 10 9 2" xfId="26202"/>
    <cellStyle name="Saída 2 11" xfId="26203"/>
    <cellStyle name="Saída 2 11 10" xfId="26204"/>
    <cellStyle name="Saída 2 11 10 2" xfId="26205"/>
    <cellStyle name="Saída 2 11 11" xfId="26206"/>
    <cellStyle name="Saída 2 11 11 2" xfId="26207"/>
    <cellStyle name="Saída 2 11 12" xfId="26208"/>
    <cellStyle name="Saída 2 11 13" xfId="26209"/>
    <cellStyle name="Saída 2 11 2" xfId="26210"/>
    <cellStyle name="Saída 2 11 2 10" xfId="26211"/>
    <cellStyle name="Saída 2 11 2 11" xfId="26212"/>
    <cellStyle name="Saída 2 11 2 2" xfId="26213"/>
    <cellStyle name="Saída 2 11 2 2 2" xfId="26214"/>
    <cellStyle name="Saída 2 11 2 3" xfId="26215"/>
    <cellStyle name="Saída 2 11 2 3 2" xfId="26216"/>
    <cellStyle name="Saída 2 11 2 4" xfId="26217"/>
    <cellStyle name="Saída 2 11 2 4 2" xfId="26218"/>
    <cellStyle name="Saída 2 11 2 5" xfId="26219"/>
    <cellStyle name="Saída 2 11 2 5 2" xfId="26220"/>
    <cellStyle name="Saída 2 11 2 6" xfId="26221"/>
    <cellStyle name="Saída 2 11 2 7" xfId="26222"/>
    <cellStyle name="Saída 2 11 2 8" xfId="26223"/>
    <cellStyle name="Saída 2 11 2 9" xfId="26224"/>
    <cellStyle name="Saída 2 11 3" xfId="26225"/>
    <cellStyle name="Saída 2 11 3 10" xfId="26226"/>
    <cellStyle name="Saída 2 11 3 2" xfId="26227"/>
    <cellStyle name="Saída 2 11 3 2 2" xfId="26228"/>
    <cellStyle name="Saída 2 11 3 3" xfId="26229"/>
    <cellStyle name="Saída 2 11 3 4" xfId="26230"/>
    <cellStyle name="Saída 2 11 3 5" xfId="26231"/>
    <cellStyle name="Saída 2 11 3 6" xfId="26232"/>
    <cellStyle name="Saída 2 11 3 7" xfId="26233"/>
    <cellStyle name="Saída 2 11 3 8" xfId="26234"/>
    <cellStyle name="Saída 2 11 3 9" xfId="26235"/>
    <cellStyle name="Saída 2 11 4" xfId="26236"/>
    <cellStyle name="Saída 2 11 4 2" xfId="26237"/>
    <cellStyle name="Saída 2 11 5" xfId="26238"/>
    <cellStyle name="Saída 2 11 5 2" xfId="26239"/>
    <cellStyle name="Saída 2 11 6" xfId="26240"/>
    <cellStyle name="Saída 2 11 6 2" xfId="26241"/>
    <cellStyle name="Saída 2 11 7" xfId="26242"/>
    <cellStyle name="Saída 2 11 7 2" xfId="26243"/>
    <cellStyle name="Saída 2 11 8" xfId="26244"/>
    <cellStyle name="Saída 2 11 8 2" xfId="26245"/>
    <cellStyle name="Saída 2 11 9" xfId="26246"/>
    <cellStyle name="Saída 2 11 9 2" xfId="26247"/>
    <cellStyle name="Saída 2 12" xfId="26248"/>
    <cellStyle name="Saída 2 12 10" xfId="26249"/>
    <cellStyle name="Saída 2 12 10 2" xfId="26250"/>
    <cellStyle name="Saída 2 12 11" xfId="26251"/>
    <cellStyle name="Saída 2 12 11 2" xfId="26252"/>
    <cellStyle name="Saída 2 12 12" xfId="26253"/>
    <cellStyle name="Saída 2 12 13" xfId="26254"/>
    <cellStyle name="Saída 2 12 2" xfId="26255"/>
    <cellStyle name="Saída 2 12 2 10" xfId="26256"/>
    <cellStyle name="Saída 2 12 2 11" xfId="26257"/>
    <cellStyle name="Saída 2 12 2 2" xfId="26258"/>
    <cellStyle name="Saída 2 12 2 2 2" xfId="26259"/>
    <cellStyle name="Saída 2 12 2 3" xfId="26260"/>
    <cellStyle name="Saída 2 12 2 3 2" xfId="26261"/>
    <cellStyle name="Saída 2 12 2 4" xfId="26262"/>
    <cellStyle name="Saída 2 12 2 4 2" xfId="26263"/>
    <cellStyle name="Saída 2 12 2 5" xfId="26264"/>
    <cellStyle name="Saída 2 12 2 5 2" xfId="26265"/>
    <cellStyle name="Saída 2 12 2 6" xfId="26266"/>
    <cellStyle name="Saída 2 12 2 7" xfId="26267"/>
    <cellStyle name="Saída 2 12 2 8" xfId="26268"/>
    <cellStyle name="Saída 2 12 2 9" xfId="26269"/>
    <cellStyle name="Saída 2 12 3" xfId="26270"/>
    <cellStyle name="Saída 2 12 3 10" xfId="26271"/>
    <cellStyle name="Saída 2 12 3 2" xfId="26272"/>
    <cellStyle name="Saída 2 12 3 2 2" xfId="26273"/>
    <cellStyle name="Saída 2 12 3 3" xfId="26274"/>
    <cellStyle name="Saída 2 12 3 4" xfId="26275"/>
    <cellStyle name="Saída 2 12 3 5" xfId="26276"/>
    <cellStyle name="Saída 2 12 3 6" xfId="26277"/>
    <cellStyle name="Saída 2 12 3 7" xfId="26278"/>
    <cellStyle name="Saída 2 12 3 8" xfId="26279"/>
    <cellStyle name="Saída 2 12 3 9" xfId="26280"/>
    <cellStyle name="Saída 2 12 4" xfId="26281"/>
    <cellStyle name="Saída 2 12 4 2" xfId="26282"/>
    <cellStyle name="Saída 2 12 5" xfId="26283"/>
    <cellStyle name="Saída 2 12 5 2" xfId="26284"/>
    <cellStyle name="Saída 2 12 6" xfId="26285"/>
    <cellStyle name="Saída 2 12 6 2" xfId="26286"/>
    <cellStyle name="Saída 2 12 7" xfId="26287"/>
    <cellStyle name="Saída 2 12 7 2" xfId="26288"/>
    <cellStyle name="Saída 2 12 8" xfId="26289"/>
    <cellStyle name="Saída 2 12 8 2" xfId="26290"/>
    <cellStyle name="Saída 2 12 9" xfId="26291"/>
    <cellStyle name="Saída 2 12 9 2" xfId="26292"/>
    <cellStyle name="Saída 2 13" xfId="26293"/>
    <cellStyle name="Saída 2 13 10" xfId="26294"/>
    <cellStyle name="Saída 2 13 10 2" xfId="26295"/>
    <cellStyle name="Saída 2 13 11" xfId="26296"/>
    <cellStyle name="Saída 2 13 11 2" xfId="26297"/>
    <cellStyle name="Saída 2 13 12" xfId="26298"/>
    <cellStyle name="Saída 2 13 13" xfId="26299"/>
    <cellStyle name="Saída 2 13 2" xfId="26300"/>
    <cellStyle name="Saída 2 13 2 10" xfId="26301"/>
    <cellStyle name="Saída 2 13 2 11" xfId="26302"/>
    <cellStyle name="Saída 2 13 2 2" xfId="26303"/>
    <cellStyle name="Saída 2 13 2 2 2" xfId="26304"/>
    <cellStyle name="Saída 2 13 2 3" xfId="26305"/>
    <cellStyle name="Saída 2 13 2 3 2" xfId="26306"/>
    <cellStyle name="Saída 2 13 2 4" xfId="26307"/>
    <cellStyle name="Saída 2 13 2 4 2" xfId="26308"/>
    <cellStyle name="Saída 2 13 2 5" xfId="26309"/>
    <cellStyle name="Saída 2 13 2 5 2" xfId="26310"/>
    <cellStyle name="Saída 2 13 2 6" xfId="26311"/>
    <cellStyle name="Saída 2 13 2 7" xfId="26312"/>
    <cellStyle name="Saída 2 13 2 8" xfId="26313"/>
    <cellStyle name="Saída 2 13 2 9" xfId="26314"/>
    <cellStyle name="Saída 2 13 3" xfId="26315"/>
    <cellStyle name="Saída 2 13 3 10" xfId="26316"/>
    <cellStyle name="Saída 2 13 3 2" xfId="26317"/>
    <cellStyle name="Saída 2 13 3 2 2" xfId="26318"/>
    <cellStyle name="Saída 2 13 3 3" xfId="26319"/>
    <cellStyle name="Saída 2 13 3 4" xfId="26320"/>
    <cellStyle name="Saída 2 13 3 5" xfId="26321"/>
    <cellStyle name="Saída 2 13 3 6" xfId="26322"/>
    <cellStyle name="Saída 2 13 3 7" xfId="26323"/>
    <cellStyle name="Saída 2 13 3 8" xfId="26324"/>
    <cellStyle name="Saída 2 13 3 9" xfId="26325"/>
    <cellStyle name="Saída 2 13 4" xfId="26326"/>
    <cellStyle name="Saída 2 13 4 2" xfId="26327"/>
    <cellStyle name="Saída 2 13 5" xfId="26328"/>
    <cellStyle name="Saída 2 13 5 2" xfId="26329"/>
    <cellStyle name="Saída 2 13 6" xfId="26330"/>
    <cellStyle name="Saída 2 13 6 2" xfId="26331"/>
    <cellStyle name="Saída 2 13 7" xfId="26332"/>
    <cellStyle name="Saída 2 13 7 2" xfId="26333"/>
    <cellStyle name="Saída 2 13 8" xfId="26334"/>
    <cellStyle name="Saída 2 13 8 2" xfId="26335"/>
    <cellStyle name="Saída 2 13 9" xfId="26336"/>
    <cellStyle name="Saída 2 13 9 2" xfId="26337"/>
    <cellStyle name="Saída 2 14" xfId="26338"/>
    <cellStyle name="Saída 2 14 10" xfId="26339"/>
    <cellStyle name="Saída 2 14 10 2" xfId="26340"/>
    <cellStyle name="Saída 2 14 11" xfId="26341"/>
    <cellStyle name="Saída 2 14 11 2" xfId="26342"/>
    <cellStyle name="Saída 2 14 12" xfId="26343"/>
    <cellStyle name="Saída 2 14 13" xfId="26344"/>
    <cellStyle name="Saída 2 14 2" xfId="26345"/>
    <cellStyle name="Saída 2 14 2 10" xfId="26346"/>
    <cellStyle name="Saída 2 14 2 11" xfId="26347"/>
    <cellStyle name="Saída 2 14 2 2" xfId="26348"/>
    <cellStyle name="Saída 2 14 2 2 2" xfId="26349"/>
    <cellStyle name="Saída 2 14 2 3" xfId="26350"/>
    <cellStyle name="Saída 2 14 2 3 2" xfId="26351"/>
    <cellStyle name="Saída 2 14 2 4" xfId="26352"/>
    <cellStyle name="Saída 2 14 2 4 2" xfId="26353"/>
    <cellStyle name="Saída 2 14 2 5" xfId="26354"/>
    <cellStyle name="Saída 2 14 2 5 2" xfId="26355"/>
    <cellStyle name="Saída 2 14 2 6" xfId="26356"/>
    <cellStyle name="Saída 2 14 2 7" xfId="26357"/>
    <cellStyle name="Saída 2 14 2 8" xfId="26358"/>
    <cellStyle name="Saída 2 14 2 9" xfId="26359"/>
    <cellStyle name="Saída 2 14 3" xfId="26360"/>
    <cellStyle name="Saída 2 14 3 10" xfId="26361"/>
    <cellStyle name="Saída 2 14 3 2" xfId="26362"/>
    <cellStyle name="Saída 2 14 3 2 2" xfId="26363"/>
    <cellStyle name="Saída 2 14 3 3" xfId="26364"/>
    <cellStyle name="Saída 2 14 3 4" xfId="26365"/>
    <cellStyle name="Saída 2 14 3 5" xfId="26366"/>
    <cellStyle name="Saída 2 14 3 6" xfId="26367"/>
    <cellStyle name="Saída 2 14 3 7" xfId="26368"/>
    <cellStyle name="Saída 2 14 3 8" xfId="26369"/>
    <cellStyle name="Saída 2 14 3 9" xfId="26370"/>
    <cellStyle name="Saída 2 14 4" xfId="26371"/>
    <cellStyle name="Saída 2 14 4 2" xfId="26372"/>
    <cellStyle name="Saída 2 14 5" xfId="26373"/>
    <cellStyle name="Saída 2 14 5 2" xfId="26374"/>
    <cellStyle name="Saída 2 14 6" xfId="26375"/>
    <cellStyle name="Saída 2 14 6 2" xfId="26376"/>
    <cellStyle name="Saída 2 14 7" xfId="26377"/>
    <cellStyle name="Saída 2 14 7 2" xfId="26378"/>
    <cellStyle name="Saída 2 14 8" xfId="26379"/>
    <cellStyle name="Saída 2 14 8 2" xfId="26380"/>
    <cellStyle name="Saída 2 14 9" xfId="26381"/>
    <cellStyle name="Saída 2 14 9 2" xfId="26382"/>
    <cellStyle name="Saída 2 15" xfId="26383"/>
    <cellStyle name="Saída 2 15 10" xfId="26384"/>
    <cellStyle name="Saída 2 15 10 2" xfId="26385"/>
    <cellStyle name="Saída 2 15 11" xfId="26386"/>
    <cellStyle name="Saída 2 15 11 2" xfId="26387"/>
    <cellStyle name="Saída 2 15 12" xfId="26388"/>
    <cellStyle name="Saída 2 15 13" xfId="26389"/>
    <cellStyle name="Saída 2 15 2" xfId="26390"/>
    <cellStyle name="Saída 2 15 2 10" xfId="26391"/>
    <cellStyle name="Saída 2 15 2 11" xfId="26392"/>
    <cellStyle name="Saída 2 15 2 2" xfId="26393"/>
    <cellStyle name="Saída 2 15 2 2 2" xfId="26394"/>
    <cellStyle name="Saída 2 15 2 3" xfId="26395"/>
    <cellStyle name="Saída 2 15 2 3 2" xfId="26396"/>
    <cellStyle name="Saída 2 15 2 4" xfId="26397"/>
    <cellStyle name="Saída 2 15 2 4 2" xfId="26398"/>
    <cellStyle name="Saída 2 15 2 5" xfId="26399"/>
    <cellStyle name="Saída 2 15 2 5 2" xfId="26400"/>
    <cellStyle name="Saída 2 15 2 6" xfId="26401"/>
    <cellStyle name="Saída 2 15 2 7" xfId="26402"/>
    <cellStyle name="Saída 2 15 2 8" xfId="26403"/>
    <cellStyle name="Saída 2 15 2 9" xfId="26404"/>
    <cellStyle name="Saída 2 15 3" xfId="26405"/>
    <cellStyle name="Saída 2 15 3 10" xfId="26406"/>
    <cellStyle name="Saída 2 15 3 2" xfId="26407"/>
    <cellStyle name="Saída 2 15 3 2 2" xfId="26408"/>
    <cellStyle name="Saída 2 15 3 3" xfId="26409"/>
    <cellStyle name="Saída 2 15 3 4" xfId="26410"/>
    <cellStyle name="Saída 2 15 3 5" xfId="26411"/>
    <cellStyle name="Saída 2 15 3 6" xfId="26412"/>
    <cellStyle name="Saída 2 15 3 7" xfId="26413"/>
    <cellStyle name="Saída 2 15 3 8" xfId="26414"/>
    <cellStyle name="Saída 2 15 3 9" xfId="26415"/>
    <cellStyle name="Saída 2 15 4" xfId="26416"/>
    <cellStyle name="Saída 2 15 4 2" xfId="26417"/>
    <cellStyle name="Saída 2 15 5" xfId="26418"/>
    <cellStyle name="Saída 2 15 5 2" xfId="26419"/>
    <cellStyle name="Saída 2 15 6" xfId="26420"/>
    <cellStyle name="Saída 2 15 6 2" xfId="26421"/>
    <cellStyle name="Saída 2 15 7" xfId="26422"/>
    <cellStyle name="Saída 2 15 7 2" xfId="26423"/>
    <cellStyle name="Saída 2 15 8" xfId="26424"/>
    <cellStyle name="Saída 2 15 8 2" xfId="26425"/>
    <cellStyle name="Saída 2 15 9" xfId="26426"/>
    <cellStyle name="Saída 2 15 9 2" xfId="26427"/>
    <cellStyle name="Saída 2 16" xfId="26428"/>
    <cellStyle name="Saída 2 16 10" xfId="26429"/>
    <cellStyle name="Saída 2 16 11" xfId="26430"/>
    <cellStyle name="Saída 2 16 2" xfId="26431"/>
    <cellStyle name="Saída 2 16 2 2" xfId="26432"/>
    <cellStyle name="Saída 2 16 3" xfId="26433"/>
    <cellStyle name="Saída 2 16 3 2" xfId="26434"/>
    <cellStyle name="Saída 2 16 4" xfId="26435"/>
    <cellStyle name="Saída 2 16 4 2" xfId="26436"/>
    <cellStyle name="Saída 2 16 5" xfId="26437"/>
    <cellStyle name="Saída 2 16 5 2" xfId="26438"/>
    <cellStyle name="Saída 2 16 6" xfId="26439"/>
    <cellStyle name="Saída 2 16 7" xfId="26440"/>
    <cellStyle name="Saída 2 16 8" xfId="26441"/>
    <cellStyle name="Saída 2 16 9" xfId="26442"/>
    <cellStyle name="Saída 2 17" xfId="26443"/>
    <cellStyle name="Saída 2 17 10" xfId="26444"/>
    <cellStyle name="Saída 2 17 2" xfId="26445"/>
    <cellStyle name="Saída 2 17 2 2" xfId="26446"/>
    <cellStyle name="Saída 2 17 3" xfId="26447"/>
    <cellStyle name="Saída 2 17 4" xfId="26448"/>
    <cellStyle name="Saída 2 17 5" xfId="26449"/>
    <cellStyle name="Saída 2 17 6" xfId="26450"/>
    <cellStyle name="Saída 2 17 7" xfId="26451"/>
    <cellStyle name="Saída 2 17 8" xfId="26452"/>
    <cellStyle name="Saída 2 17 9" xfId="26453"/>
    <cellStyle name="Saída 2 18" xfId="26454"/>
    <cellStyle name="Saída 2 18 2" xfId="26455"/>
    <cellStyle name="Saída 2 19" xfId="26456"/>
    <cellStyle name="Saída 2 19 2" xfId="26457"/>
    <cellStyle name="Saída 2 2" xfId="26458"/>
    <cellStyle name="Saída 2 2 10" xfId="26459"/>
    <cellStyle name="Saída 2 2 10 2" xfId="26460"/>
    <cellStyle name="Saída 2 2 11" xfId="26461"/>
    <cellStyle name="Saída 2 2 11 2" xfId="26462"/>
    <cellStyle name="Saída 2 2 12" xfId="26463"/>
    <cellStyle name="Saída 2 2 13" xfId="26464"/>
    <cellStyle name="Saída 2 2 2" xfId="26465"/>
    <cellStyle name="Saída 2 2 2 10" xfId="26466"/>
    <cellStyle name="Saída 2 2 2 11" xfId="26467"/>
    <cellStyle name="Saída 2 2 2 2" xfId="26468"/>
    <cellStyle name="Saída 2 2 2 2 2" xfId="26469"/>
    <cellStyle name="Saída 2 2 2 3" xfId="26470"/>
    <cellStyle name="Saída 2 2 2 3 2" xfId="26471"/>
    <cellStyle name="Saída 2 2 2 4" xfId="26472"/>
    <cellStyle name="Saída 2 2 2 4 2" xfId="26473"/>
    <cellStyle name="Saída 2 2 2 5" xfId="26474"/>
    <cellStyle name="Saída 2 2 2 5 2" xfId="26475"/>
    <cellStyle name="Saída 2 2 2 6" xfId="26476"/>
    <cellStyle name="Saída 2 2 2 7" xfId="26477"/>
    <cellStyle name="Saída 2 2 2 8" xfId="26478"/>
    <cellStyle name="Saída 2 2 2 9" xfId="26479"/>
    <cellStyle name="Saída 2 2 3" xfId="26480"/>
    <cellStyle name="Saída 2 2 3 10" xfId="26481"/>
    <cellStyle name="Saída 2 2 3 2" xfId="26482"/>
    <cellStyle name="Saída 2 2 3 2 2" xfId="26483"/>
    <cellStyle name="Saída 2 2 3 3" xfId="26484"/>
    <cellStyle name="Saída 2 2 3 4" xfId="26485"/>
    <cellStyle name="Saída 2 2 3 5" xfId="26486"/>
    <cellStyle name="Saída 2 2 3 6" xfId="26487"/>
    <cellStyle name="Saída 2 2 3 7" xfId="26488"/>
    <cellStyle name="Saída 2 2 3 8" xfId="26489"/>
    <cellStyle name="Saída 2 2 3 9" xfId="26490"/>
    <cellStyle name="Saída 2 2 4" xfId="26491"/>
    <cellStyle name="Saída 2 2 4 2" xfId="26492"/>
    <cellStyle name="Saída 2 2 5" xfId="26493"/>
    <cellStyle name="Saída 2 2 5 2" xfId="26494"/>
    <cellStyle name="Saída 2 2 6" xfId="26495"/>
    <cellStyle name="Saída 2 2 6 2" xfId="26496"/>
    <cellStyle name="Saída 2 2 7" xfId="26497"/>
    <cellStyle name="Saída 2 2 7 2" xfId="26498"/>
    <cellStyle name="Saída 2 2 8" xfId="26499"/>
    <cellStyle name="Saída 2 2 8 2" xfId="26500"/>
    <cellStyle name="Saída 2 2 9" xfId="26501"/>
    <cellStyle name="Saída 2 2 9 2" xfId="26502"/>
    <cellStyle name="Saída 2 20" xfId="26503"/>
    <cellStyle name="Saída 2 20 2" xfId="26504"/>
    <cellStyle name="Saída 2 21" xfId="26505"/>
    <cellStyle name="Saída 2 21 2" xfId="26506"/>
    <cellStyle name="Saída 2 22" xfId="26507"/>
    <cellStyle name="Saída 2 22 2" xfId="26508"/>
    <cellStyle name="Saída 2 23" xfId="26509"/>
    <cellStyle name="Saída 2 23 2" xfId="26510"/>
    <cellStyle name="Saída 2 24" xfId="26511"/>
    <cellStyle name="Saída 2 24 2" xfId="26512"/>
    <cellStyle name="Saída 2 25" xfId="26513"/>
    <cellStyle name="Saída 2 25 2" xfId="26514"/>
    <cellStyle name="Saída 2 26" xfId="26515"/>
    <cellStyle name="Saída 2 27" xfId="26516"/>
    <cellStyle name="Saída 2 3" xfId="26517"/>
    <cellStyle name="Saída 2 3 10" xfId="26518"/>
    <cellStyle name="Saída 2 3 10 2" xfId="26519"/>
    <cellStyle name="Saída 2 3 11" xfId="26520"/>
    <cellStyle name="Saída 2 3 11 2" xfId="26521"/>
    <cellStyle name="Saída 2 3 12" xfId="26522"/>
    <cellStyle name="Saída 2 3 13" xfId="26523"/>
    <cellStyle name="Saída 2 3 2" xfId="26524"/>
    <cellStyle name="Saída 2 3 2 10" xfId="26525"/>
    <cellStyle name="Saída 2 3 2 11" xfId="26526"/>
    <cellStyle name="Saída 2 3 2 2" xfId="26527"/>
    <cellStyle name="Saída 2 3 2 2 2" xfId="26528"/>
    <cellStyle name="Saída 2 3 2 3" xfId="26529"/>
    <cellStyle name="Saída 2 3 2 3 2" xfId="26530"/>
    <cellStyle name="Saída 2 3 2 4" xfId="26531"/>
    <cellStyle name="Saída 2 3 2 4 2" xfId="26532"/>
    <cellStyle name="Saída 2 3 2 5" xfId="26533"/>
    <cellStyle name="Saída 2 3 2 5 2" xfId="26534"/>
    <cellStyle name="Saída 2 3 2 6" xfId="26535"/>
    <cellStyle name="Saída 2 3 2 7" xfId="26536"/>
    <cellStyle name="Saída 2 3 2 8" xfId="26537"/>
    <cellStyle name="Saída 2 3 2 9" xfId="26538"/>
    <cellStyle name="Saída 2 3 3" xfId="26539"/>
    <cellStyle name="Saída 2 3 3 10" xfId="26540"/>
    <cellStyle name="Saída 2 3 3 2" xfId="26541"/>
    <cellStyle name="Saída 2 3 3 2 2" xfId="26542"/>
    <cellStyle name="Saída 2 3 3 3" xfId="26543"/>
    <cellStyle name="Saída 2 3 3 4" xfId="26544"/>
    <cellStyle name="Saída 2 3 3 5" xfId="26545"/>
    <cellStyle name="Saída 2 3 3 6" xfId="26546"/>
    <cellStyle name="Saída 2 3 3 7" xfId="26547"/>
    <cellStyle name="Saída 2 3 3 8" xfId="26548"/>
    <cellStyle name="Saída 2 3 3 9" xfId="26549"/>
    <cellStyle name="Saída 2 3 4" xfId="26550"/>
    <cellStyle name="Saída 2 3 4 2" xfId="26551"/>
    <cellStyle name="Saída 2 3 5" xfId="26552"/>
    <cellStyle name="Saída 2 3 5 2" xfId="26553"/>
    <cellStyle name="Saída 2 3 6" xfId="26554"/>
    <cellStyle name="Saída 2 3 6 2" xfId="26555"/>
    <cellStyle name="Saída 2 3 7" xfId="26556"/>
    <cellStyle name="Saída 2 3 7 2" xfId="26557"/>
    <cellStyle name="Saída 2 3 8" xfId="26558"/>
    <cellStyle name="Saída 2 3 8 2" xfId="26559"/>
    <cellStyle name="Saída 2 3 9" xfId="26560"/>
    <cellStyle name="Saída 2 3 9 2" xfId="26561"/>
    <cellStyle name="Saída 2 4" xfId="26562"/>
    <cellStyle name="Saída 2 4 10" xfId="26563"/>
    <cellStyle name="Saída 2 4 10 2" xfId="26564"/>
    <cellStyle name="Saída 2 4 11" xfId="26565"/>
    <cellStyle name="Saída 2 4 11 2" xfId="26566"/>
    <cellStyle name="Saída 2 4 12" xfId="26567"/>
    <cellStyle name="Saída 2 4 13" xfId="26568"/>
    <cellStyle name="Saída 2 4 2" xfId="26569"/>
    <cellStyle name="Saída 2 4 2 10" xfId="26570"/>
    <cellStyle name="Saída 2 4 2 11" xfId="26571"/>
    <cellStyle name="Saída 2 4 2 2" xfId="26572"/>
    <cellStyle name="Saída 2 4 2 2 2" xfId="26573"/>
    <cellStyle name="Saída 2 4 2 3" xfId="26574"/>
    <cellStyle name="Saída 2 4 2 3 2" xfId="26575"/>
    <cellStyle name="Saída 2 4 2 4" xfId="26576"/>
    <cellStyle name="Saída 2 4 2 4 2" xfId="26577"/>
    <cellStyle name="Saída 2 4 2 5" xfId="26578"/>
    <cellStyle name="Saída 2 4 2 5 2" xfId="26579"/>
    <cellStyle name="Saída 2 4 2 6" xfId="26580"/>
    <cellStyle name="Saída 2 4 2 7" xfId="26581"/>
    <cellStyle name="Saída 2 4 2 8" xfId="26582"/>
    <cellStyle name="Saída 2 4 2 9" xfId="26583"/>
    <cellStyle name="Saída 2 4 3" xfId="26584"/>
    <cellStyle name="Saída 2 4 3 10" xfId="26585"/>
    <cellStyle name="Saída 2 4 3 2" xfId="26586"/>
    <cellStyle name="Saída 2 4 3 2 2" xfId="26587"/>
    <cellStyle name="Saída 2 4 3 3" xfId="26588"/>
    <cellStyle name="Saída 2 4 3 4" xfId="26589"/>
    <cellStyle name="Saída 2 4 3 5" xfId="26590"/>
    <cellStyle name="Saída 2 4 3 6" xfId="26591"/>
    <cellStyle name="Saída 2 4 3 7" xfId="26592"/>
    <cellStyle name="Saída 2 4 3 8" xfId="26593"/>
    <cellStyle name="Saída 2 4 3 9" xfId="26594"/>
    <cellStyle name="Saída 2 4 4" xfId="26595"/>
    <cellStyle name="Saída 2 4 4 2" xfId="26596"/>
    <cellStyle name="Saída 2 4 5" xfId="26597"/>
    <cellStyle name="Saída 2 4 5 2" xfId="26598"/>
    <cellStyle name="Saída 2 4 6" xfId="26599"/>
    <cellStyle name="Saída 2 4 6 2" xfId="26600"/>
    <cellStyle name="Saída 2 4 7" xfId="26601"/>
    <cellStyle name="Saída 2 4 7 2" xfId="26602"/>
    <cellStyle name="Saída 2 4 8" xfId="26603"/>
    <cellStyle name="Saída 2 4 8 2" xfId="26604"/>
    <cellStyle name="Saída 2 4 9" xfId="26605"/>
    <cellStyle name="Saída 2 4 9 2" xfId="26606"/>
    <cellStyle name="Saída 2 5" xfId="26607"/>
    <cellStyle name="Saída 2 5 10" xfId="26608"/>
    <cellStyle name="Saída 2 5 10 2" xfId="26609"/>
    <cellStyle name="Saída 2 5 11" xfId="26610"/>
    <cellStyle name="Saída 2 5 11 2" xfId="26611"/>
    <cellStyle name="Saída 2 5 12" xfId="26612"/>
    <cellStyle name="Saída 2 5 13" xfId="26613"/>
    <cellStyle name="Saída 2 5 2" xfId="26614"/>
    <cellStyle name="Saída 2 5 2 10" xfId="26615"/>
    <cellStyle name="Saída 2 5 2 11" xfId="26616"/>
    <cellStyle name="Saída 2 5 2 2" xfId="26617"/>
    <cellStyle name="Saída 2 5 2 2 2" xfId="26618"/>
    <cellStyle name="Saída 2 5 2 3" xfId="26619"/>
    <cellStyle name="Saída 2 5 2 3 2" xfId="26620"/>
    <cellStyle name="Saída 2 5 2 4" xfId="26621"/>
    <cellStyle name="Saída 2 5 2 4 2" xfId="26622"/>
    <cellStyle name="Saída 2 5 2 5" xfId="26623"/>
    <cellStyle name="Saída 2 5 2 5 2" xfId="26624"/>
    <cellStyle name="Saída 2 5 2 6" xfId="26625"/>
    <cellStyle name="Saída 2 5 2 7" xfId="26626"/>
    <cellStyle name="Saída 2 5 2 8" xfId="26627"/>
    <cellStyle name="Saída 2 5 2 9" xfId="26628"/>
    <cellStyle name="Saída 2 5 3" xfId="26629"/>
    <cellStyle name="Saída 2 5 3 10" xfId="26630"/>
    <cellStyle name="Saída 2 5 3 2" xfId="26631"/>
    <cellStyle name="Saída 2 5 3 2 2" xfId="26632"/>
    <cellStyle name="Saída 2 5 3 3" xfId="26633"/>
    <cellStyle name="Saída 2 5 3 4" xfId="26634"/>
    <cellStyle name="Saída 2 5 3 5" xfId="26635"/>
    <cellStyle name="Saída 2 5 3 6" xfId="26636"/>
    <cellStyle name="Saída 2 5 3 7" xfId="26637"/>
    <cellStyle name="Saída 2 5 3 8" xfId="26638"/>
    <cellStyle name="Saída 2 5 3 9" xfId="26639"/>
    <cellStyle name="Saída 2 5 4" xfId="26640"/>
    <cellStyle name="Saída 2 5 4 2" xfId="26641"/>
    <cellStyle name="Saída 2 5 5" xfId="26642"/>
    <cellStyle name="Saída 2 5 5 2" xfId="26643"/>
    <cellStyle name="Saída 2 5 6" xfId="26644"/>
    <cellStyle name="Saída 2 5 6 2" xfId="26645"/>
    <cellStyle name="Saída 2 5 7" xfId="26646"/>
    <cellStyle name="Saída 2 5 7 2" xfId="26647"/>
    <cellStyle name="Saída 2 5 8" xfId="26648"/>
    <cellStyle name="Saída 2 5 8 2" xfId="26649"/>
    <cellStyle name="Saída 2 5 9" xfId="26650"/>
    <cellStyle name="Saída 2 5 9 2" xfId="26651"/>
    <cellStyle name="Saída 2 6" xfId="26652"/>
    <cellStyle name="Saída 2 6 10" xfId="26653"/>
    <cellStyle name="Saída 2 6 10 2" xfId="26654"/>
    <cellStyle name="Saída 2 6 11" xfId="26655"/>
    <cellStyle name="Saída 2 6 11 2" xfId="26656"/>
    <cellStyle name="Saída 2 6 12" xfId="26657"/>
    <cellStyle name="Saída 2 6 13" xfId="26658"/>
    <cellStyle name="Saída 2 6 2" xfId="26659"/>
    <cellStyle name="Saída 2 6 2 10" xfId="26660"/>
    <cellStyle name="Saída 2 6 2 11" xfId="26661"/>
    <cellStyle name="Saída 2 6 2 2" xfId="26662"/>
    <cellStyle name="Saída 2 6 2 2 2" xfId="26663"/>
    <cellStyle name="Saída 2 6 2 3" xfId="26664"/>
    <cellStyle name="Saída 2 6 2 3 2" xfId="26665"/>
    <cellStyle name="Saída 2 6 2 4" xfId="26666"/>
    <cellStyle name="Saída 2 6 2 4 2" xfId="26667"/>
    <cellStyle name="Saída 2 6 2 5" xfId="26668"/>
    <cellStyle name="Saída 2 6 2 5 2" xfId="26669"/>
    <cellStyle name="Saída 2 6 2 6" xfId="26670"/>
    <cellStyle name="Saída 2 6 2 7" xfId="26671"/>
    <cellStyle name="Saída 2 6 2 8" xfId="26672"/>
    <cellStyle name="Saída 2 6 2 9" xfId="26673"/>
    <cellStyle name="Saída 2 6 3" xfId="26674"/>
    <cellStyle name="Saída 2 6 3 10" xfId="26675"/>
    <cellStyle name="Saída 2 6 3 2" xfId="26676"/>
    <cellStyle name="Saída 2 6 3 2 2" xfId="26677"/>
    <cellStyle name="Saída 2 6 3 3" xfId="26678"/>
    <cellStyle name="Saída 2 6 3 4" xfId="26679"/>
    <cellStyle name="Saída 2 6 3 5" xfId="26680"/>
    <cellStyle name="Saída 2 6 3 6" xfId="26681"/>
    <cellStyle name="Saída 2 6 3 7" xfId="26682"/>
    <cellStyle name="Saída 2 6 3 8" xfId="26683"/>
    <cellStyle name="Saída 2 6 3 9" xfId="26684"/>
    <cellStyle name="Saída 2 6 4" xfId="26685"/>
    <cellStyle name="Saída 2 6 4 2" xfId="26686"/>
    <cellStyle name="Saída 2 6 5" xfId="26687"/>
    <cellStyle name="Saída 2 6 5 2" xfId="26688"/>
    <cellStyle name="Saída 2 6 6" xfId="26689"/>
    <cellStyle name="Saída 2 6 6 2" xfId="26690"/>
    <cellStyle name="Saída 2 6 7" xfId="26691"/>
    <cellStyle name="Saída 2 6 7 2" xfId="26692"/>
    <cellStyle name="Saída 2 6 8" xfId="26693"/>
    <cellStyle name="Saída 2 6 8 2" xfId="26694"/>
    <cellStyle name="Saída 2 6 9" xfId="26695"/>
    <cellStyle name="Saída 2 6 9 2" xfId="26696"/>
    <cellStyle name="Saída 2 7" xfId="26697"/>
    <cellStyle name="Saída 2 7 10" xfId="26698"/>
    <cellStyle name="Saída 2 7 10 2" xfId="26699"/>
    <cellStyle name="Saída 2 7 11" xfId="26700"/>
    <cellStyle name="Saída 2 7 11 2" xfId="26701"/>
    <cellStyle name="Saída 2 7 12" xfId="26702"/>
    <cellStyle name="Saída 2 7 13" xfId="26703"/>
    <cellStyle name="Saída 2 7 2" xfId="26704"/>
    <cellStyle name="Saída 2 7 2 10" xfId="26705"/>
    <cellStyle name="Saída 2 7 2 11" xfId="26706"/>
    <cellStyle name="Saída 2 7 2 2" xfId="26707"/>
    <cellStyle name="Saída 2 7 2 2 2" xfId="26708"/>
    <cellStyle name="Saída 2 7 2 3" xfId="26709"/>
    <cellStyle name="Saída 2 7 2 3 2" xfId="26710"/>
    <cellStyle name="Saída 2 7 2 4" xfId="26711"/>
    <cellStyle name="Saída 2 7 2 4 2" xfId="26712"/>
    <cellStyle name="Saída 2 7 2 5" xfId="26713"/>
    <cellStyle name="Saída 2 7 2 5 2" xfId="26714"/>
    <cellStyle name="Saída 2 7 2 6" xfId="26715"/>
    <cellStyle name="Saída 2 7 2 7" xfId="26716"/>
    <cellStyle name="Saída 2 7 2 8" xfId="26717"/>
    <cellStyle name="Saída 2 7 2 9" xfId="26718"/>
    <cellStyle name="Saída 2 7 3" xfId="26719"/>
    <cellStyle name="Saída 2 7 3 10" xfId="26720"/>
    <cellStyle name="Saída 2 7 3 2" xfId="26721"/>
    <cellStyle name="Saída 2 7 3 2 2" xfId="26722"/>
    <cellStyle name="Saída 2 7 3 3" xfId="26723"/>
    <cellStyle name="Saída 2 7 3 4" xfId="26724"/>
    <cellStyle name="Saída 2 7 3 5" xfId="26725"/>
    <cellStyle name="Saída 2 7 3 6" xfId="26726"/>
    <cellStyle name="Saída 2 7 3 7" xfId="26727"/>
    <cellStyle name="Saída 2 7 3 8" xfId="26728"/>
    <cellStyle name="Saída 2 7 3 9" xfId="26729"/>
    <cellStyle name="Saída 2 7 4" xfId="26730"/>
    <cellStyle name="Saída 2 7 4 2" xfId="26731"/>
    <cellStyle name="Saída 2 7 5" xfId="26732"/>
    <cellStyle name="Saída 2 7 5 2" xfId="26733"/>
    <cellStyle name="Saída 2 7 6" xfId="26734"/>
    <cellStyle name="Saída 2 7 6 2" xfId="26735"/>
    <cellStyle name="Saída 2 7 7" xfId="26736"/>
    <cellStyle name="Saída 2 7 7 2" xfId="26737"/>
    <cellStyle name="Saída 2 7 8" xfId="26738"/>
    <cellStyle name="Saída 2 7 8 2" xfId="26739"/>
    <cellStyle name="Saída 2 7 9" xfId="26740"/>
    <cellStyle name="Saída 2 7 9 2" xfId="26741"/>
    <cellStyle name="Saída 2 8" xfId="26742"/>
    <cellStyle name="Saída 2 8 10" xfId="26743"/>
    <cellStyle name="Saída 2 8 10 2" xfId="26744"/>
    <cellStyle name="Saída 2 8 11" xfId="26745"/>
    <cellStyle name="Saída 2 8 11 2" xfId="26746"/>
    <cellStyle name="Saída 2 8 12" xfId="26747"/>
    <cellStyle name="Saída 2 8 13" xfId="26748"/>
    <cellStyle name="Saída 2 8 2" xfId="26749"/>
    <cellStyle name="Saída 2 8 2 10" xfId="26750"/>
    <cellStyle name="Saída 2 8 2 11" xfId="26751"/>
    <cellStyle name="Saída 2 8 2 2" xfId="26752"/>
    <cellStyle name="Saída 2 8 2 2 2" xfId="26753"/>
    <cellStyle name="Saída 2 8 2 3" xfId="26754"/>
    <cellStyle name="Saída 2 8 2 3 2" xfId="26755"/>
    <cellStyle name="Saída 2 8 2 4" xfId="26756"/>
    <cellStyle name="Saída 2 8 2 4 2" xfId="26757"/>
    <cellStyle name="Saída 2 8 2 5" xfId="26758"/>
    <cellStyle name="Saída 2 8 2 5 2" xfId="26759"/>
    <cellStyle name="Saída 2 8 2 6" xfId="26760"/>
    <cellStyle name="Saída 2 8 2 7" xfId="26761"/>
    <cellStyle name="Saída 2 8 2 8" xfId="26762"/>
    <cellStyle name="Saída 2 8 2 9" xfId="26763"/>
    <cellStyle name="Saída 2 8 3" xfId="26764"/>
    <cellStyle name="Saída 2 8 3 10" xfId="26765"/>
    <cellStyle name="Saída 2 8 3 2" xfId="26766"/>
    <cellStyle name="Saída 2 8 3 2 2" xfId="26767"/>
    <cellStyle name="Saída 2 8 3 3" xfId="26768"/>
    <cellStyle name="Saída 2 8 3 4" xfId="26769"/>
    <cellStyle name="Saída 2 8 3 5" xfId="26770"/>
    <cellStyle name="Saída 2 8 3 6" xfId="26771"/>
    <cellStyle name="Saída 2 8 3 7" xfId="26772"/>
    <cellStyle name="Saída 2 8 3 8" xfId="26773"/>
    <cellStyle name="Saída 2 8 3 9" xfId="26774"/>
    <cellStyle name="Saída 2 8 4" xfId="26775"/>
    <cellStyle name="Saída 2 8 4 2" xfId="26776"/>
    <cellStyle name="Saída 2 8 5" xfId="26777"/>
    <cellStyle name="Saída 2 8 5 2" xfId="26778"/>
    <cellStyle name="Saída 2 8 6" xfId="26779"/>
    <cellStyle name="Saída 2 8 6 2" xfId="26780"/>
    <cellStyle name="Saída 2 8 7" xfId="26781"/>
    <cellStyle name="Saída 2 8 7 2" xfId="26782"/>
    <cellStyle name="Saída 2 8 8" xfId="26783"/>
    <cellStyle name="Saída 2 8 8 2" xfId="26784"/>
    <cellStyle name="Saída 2 8 9" xfId="26785"/>
    <cellStyle name="Saída 2 8 9 2" xfId="26786"/>
    <cellStyle name="Saída 2 9" xfId="26787"/>
    <cellStyle name="Saída 2 9 10" xfId="26788"/>
    <cellStyle name="Saída 2 9 10 2" xfId="26789"/>
    <cellStyle name="Saída 2 9 11" xfId="26790"/>
    <cellStyle name="Saída 2 9 11 2" xfId="26791"/>
    <cellStyle name="Saída 2 9 12" xfId="26792"/>
    <cellStyle name="Saída 2 9 13" xfId="26793"/>
    <cellStyle name="Saída 2 9 2" xfId="26794"/>
    <cellStyle name="Saída 2 9 2 10" xfId="26795"/>
    <cellStyle name="Saída 2 9 2 11" xfId="26796"/>
    <cellStyle name="Saída 2 9 2 2" xfId="26797"/>
    <cellStyle name="Saída 2 9 2 2 2" xfId="26798"/>
    <cellStyle name="Saída 2 9 2 3" xfId="26799"/>
    <cellStyle name="Saída 2 9 2 3 2" xfId="26800"/>
    <cellStyle name="Saída 2 9 2 4" xfId="26801"/>
    <cellStyle name="Saída 2 9 2 4 2" xfId="26802"/>
    <cellStyle name="Saída 2 9 2 5" xfId="26803"/>
    <cellStyle name="Saída 2 9 2 5 2" xfId="26804"/>
    <cellStyle name="Saída 2 9 2 6" xfId="26805"/>
    <cellStyle name="Saída 2 9 2 7" xfId="26806"/>
    <cellStyle name="Saída 2 9 2 8" xfId="26807"/>
    <cellStyle name="Saída 2 9 2 9" xfId="26808"/>
    <cellStyle name="Saída 2 9 3" xfId="26809"/>
    <cellStyle name="Saída 2 9 3 10" xfId="26810"/>
    <cellStyle name="Saída 2 9 3 2" xfId="26811"/>
    <cellStyle name="Saída 2 9 3 2 2" xfId="26812"/>
    <cellStyle name="Saída 2 9 3 3" xfId="26813"/>
    <cellStyle name="Saída 2 9 3 4" xfId="26814"/>
    <cellStyle name="Saída 2 9 3 5" xfId="26815"/>
    <cellStyle name="Saída 2 9 3 6" xfId="26816"/>
    <cellStyle name="Saída 2 9 3 7" xfId="26817"/>
    <cellStyle name="Saída 2 9 3 8" xfId="26818"/>
    <cellStyle name="Saída 2 9 3 9" xfId="26819"/>
    <cellStyle name="Saída 2 9 4" xfId="26820"/>
    <cellStyle name="Saída 2 9 4 2" xfId="26821"/>
    <cellStyle name="Saída 2 9 5" xfId="26822"/>
    <cellStyle name="Saída 2 9 5 2" xfId="26823"/>
    <cellStyle name="Saída 2 9 6" xfId="26824"/>
    <cellStyle name="Saída 2 9 6 2" xfId="26825"/>
    <cellStyle name="Saída 2 9 7" xfId="26826"/>
    <cellStyle name="Saída 2 9 7 2" xfId="26827"/>
    <cellStyle name="Saída 2 9 8" xfId="26828"/>
    <cellStyle name="Saída 2 9 8 2" xfId="26829"/>
    <cellStyle name="Saída 2 9 9" xfId="26830"/>
    <cellStyle name="Saída 2 9 9 2" xfId="26831"/>
    <cellStyle name="Saída 20" xfId="26832"/>
    <cellStyle name="Saída 20 2" xfId="26833"/>
    <cellStyle name="Saída 20 3" xfId="26834"/>
    <cellStyle name="Saída 20 4" xfId="26835"/>
    <cellStyle name="Saída 21" xfId="26836"/>
    <cellStyle name="Saída 22" xfId="26837"/>
    <cellStyle name="Saída 23" xfId="26838"/>
    <cellStyle name="Saída 24" xfId="26839"/>
    <cellStyle name="Saída 25" xfId="26840"/>
    <cellStyle name="Saída 26" xfId="26841"/>
    <cellStyle name="Saída 27" xfId="26842"/>
    <cellStyle name="Saída 28" xfId="26843"/>
    <cellStyle name="Saída 29" xfId="26844"/>
    <cellStyle name="Saída 3" xfId="26845"/>
    <cellStyle name="Saída 3 10" xfId="26846"/>
    <cellStyle name="Saída 3 10 2" xfId="26847"/>
    <cellStyle name="Saída 3 11" xfId="26848"/>
    <cellStyle name="Saída 3 11 2" xfId="26849"/>
    <cellStyle name="Saída 3 12" xfId="26850"/>
    <cellStyle name="Saída 3 13" xfId="26851"/>
    <cellStyle name="Saída 3 2" xfId="26852"/>
    <cellStyle name="Saída 3 2 10" xfId="26853"/>
    <cellStyle name="Saída 3 2 11" xfId="26854"/>
    <cellStyle name="Saída 3 2 2" xfId="26855"/>
    <cellStyle name="Saída 3 2 2 2" xfId="26856"/>
    <cellStyle name="Saída 3 2 3" xfId="26857"/>
    <cellStyle name="Saída 3 2 3 2" xfId="26858"/>
    <cellStyle name="Saída 3 2 4" xfId="26859"/>
    <cellStyle name="Saída 3 2 4 2" xfId="26860"/>
    <cellStyle name="Saída 3 2 5" xfId="26861"/>
    <cellStyle name="Saída 3 2 5 2" xfId="26862"/>
    <cellStyle name="Saída 3 2 6" xfId="26863"/>
    <cellStyle name="Saída 3 2 7" xfId="26864"/>
    <cellStyle name="Saída 3 2 8" xfId="26865"/>
    <cellStyle name="Saída 3 2 9" xfId="26866"/>
    <cellStyle name="Saída 3 3" xfId="26867"/>
    <cellStyle name="Saída 3 3 10" xfId="26868"/>
    <cellStyle name="Saída 3 3 2" xfId="26869"/>
    <cellStyle name="Saída 3 3 2 2" xfId="26870"/>
    <cellStyle name="Saída 3 3 3" xfId="26871"/>
    <cellStyle name="Saída 3 3 4" xfId="26872"/>
    <cellStyle name="Saída 3 3 5" xfId="26873"/>
    <cellStyle name="Saída 3 3 6" xfId="26874"/>
    <cellStyle name="Saída 3 3 7" xfId="26875"/>
    <cellStyle name="Saída 3 3 8" xfId="26876"/>
    <cellStyle name="Saída 3 3 9" xfId="26877"/>
    <cellStyle name="Saída 3 4" xfId="26878"/>
    <cellStyle name="Saída 3 4 2" xfId="26879"/>
    <cellStyle name="Saída 3 5" xfId="26880"/>
    <cellStyle name="Saída 3 5 2" xfId="26881"/>
    <cellStyle name="Saída 3 6" xfId="26882"/>
    <cellStyle name="Saída 3 6 2" xfId="26883"/>
    <cellStyle name="Saída 3 7" xfId="26884"/>
    <cellStyle name="Saída 3 7 2" xfId="26885"/>
    <cellStyle name="Saída 3 8" xfId="26886"/>
    <cellStyle name="Saída 3 8 2" xfId="26887"/>
    <cellStyle name="Saída 3 9" xfId="26888"/>
    <cellStyle name="Saída 3 9 2" xfId="26889"/>
    <cellStyle name="Saída 4" xfId="26890"/>
    <cellStyle name="Saída 4 10" xfId="26891"/>
    <cellStyle name="Saída 4 10 2" xfId="26892"/>
    <cellStyle name="Saída 4 11" xfId="26893"/>
    <cellStyle name="Saída 4 11 2" xfId="26894"/>
    <cellStyle name="Saída 4 12" xfId="26895"/>
    <cellStyle name="Saída 4 13" xfId="26896"/>
    <cellStyle name="Saída 4 2" xfId="26897"/>
    <cellStyle name="Saída 4 2 10" xfId="26898"/>
    <cellStyle name="Saída 4 2 2" xfId="26899"/>
    <cellStyle name="Saída 4 2 2 2" xfId="26900"/>
    <cellStyle name="Saída 4 2 3" xfId="26901"/>
    <cellStyle name="Saída 4 2 3 2" xfId="26902"/>
    <cellStyle name="Saída 4 2 4" xfId="26903"/>
    <cellStyle name="Saída 4 2 4 2" xfId="26904"/>
    <cellStyle name="Saída 4 2 5" xfId="26905"/>
    <cellStyle name="Saída 4 2 5 2" xfId="26906"/>
    <cellStyle name="Saída 4 2 6" xfId="26907"/>
    <cellStyle name="Saída 4 2 7" xfId="26908"/>
    <cellStyle name="Saída 4 2 8" xfId="26909"/>
    <cellStyle name="Saída 4 2 9" xfId="26910"/>
    <cellStyle name="Saída 4 3" xfId="26911"/>
    <cellStyle name="Saída 4 3 10" xfId="26912"/>
    <cellStyle name="Saída 4 3 2" xfId="26913"/>
    <cellStyle name="Saída 4 3 2 2" xfId="26914"/>
    <cellStyle name="Saída 4 3 3" xfId="26915"/>
    <cellStyle name="Saída 4 3 4" xfId="26916"/>
    <cellStyle name="Saída 4 3 5" xfId="26917"/>
    <cellStyle name="Saída 4 3 6" xfId="26918"/>
    <cellStyle name="Saída 4 3 7" xfId="26919"/>
    <cellStyle name="Saída 4 3 8" xfId="26920"/>
    <cellStyle name="Saída 4 3 9" xfId="26921"/>
    <cellStyle name="Saída 4 4" xfId="26922"/>
    <cellStyle name="Saída 4 4 2" xfId="26923"/>
    <cellStyle name="Saída 4 5" xfId="26924"/>
    <cellStyle name="Saída 4 5 2" xfId="26925"/>
    <cellStyle name="Saída 4 6" xfId="26926"/>
    <cellStyle name="Saída 4 6 2" xfId="26927"/>
    <cellStyle name="Saída 4 7" xfId="26928"/>
    <cellStyle name="Saída 4 7 2" xfId="26929"/>
    <cellStyle name="Saída 4 8" xfId="26930"/>
    <cellStyle name="Saída 4 8 2" xfId="26931"/>
    <cellStyle name="Saída 4 9" xfId="26932"/>
    <cellStyle name="Saída 4 9 2" xfId="26933"/>
    <cellStyle name="Saída 5" xfId="26934"/>
    <cellStyle name="Saída 5 10" xfId="26935"/>
    <cellStyle name="Saída 5 10 2" xfId="26936"/>
    <cellStyle name="Saída 5 11" xfId="26937"/>
    <cellStyle name="Saída 5 11 2" xfId="26938"/>
    <cellStyle name="Saída 5 12" xfId="26939"/>
    <cellStyle name="Saída 5 13" xfId="26940"/>
    <cellStyle name="Saída 5 2" xfId="26941"/>
    <cellStyle name="Saída 5 2 10" xfId="26942"/>
    <cellStyle name="Saída 5 2 2" xfId="26943"/>
    <cellStyle name="Saída 5 2 2 2" xfId="26944"/>
    <cellStyle name="Saída 5 2 3" xfId="26945"/>
    <cellStyle name="Saída 5 2 3 2" xfId="26946"/>
    <cellStyle name="Saída 5 2 4" xfId="26947"/>
    <cellStyle name="Saída 5 2 4 2" xfId="26948"/>
    <cellStyle name="Saída 5 2 5" xfId="26949"/>
    <cellStyle name="Saída 5 2 5 2" xfId="26950"/>
    <cellStyle name="Saída 5 2 6" xfId="26951"/>
    <cellStyle name="Saída 5 2 7" xfId="26952"/>
    <cellStyle name="Saída 5 2 8" xfId="26953"/>
    <cellStyle name="Saída 5 2 9" xfId="26954"/>
    <cellStyle name="Saída 5 3" xfId="26955"/>
    <cellStyle name="Saída 5 3 10" xfId="26956"/>
    <cellStyle name="Saída 5 3 2" xfId="26957"/>
    <cellStyle name="Saída 5 3 2 2" xfId="26958"/>
    <cellStyle name="Saída 5 3 3" xfId="26959"/>
    <cellStyle name="Saída 5 3 4" xfId="26960"/>
    <cellStyle name="Saída 5 3 5" xfId="26961"/>
    <cellStyle name="Saída 5 3 6" xfId="26962"/>
    <cellStyle name="Saída 5 3 7" xfId="26963"/>
    <cellStyle name="Saída 5 3 8" xfId="26964"/>
    <cellStyle name="Saída 5 3 9" xfId="26965"/>
    <cellStyle name="Saída 5 4" xfId="26966"/>
    <cellStyle name="Saída 5 4 2" xfId="26967"/>
    <cellStyle name="Saída 5 5" xfId="26968"/>
    <cellStyle name="Saída 5 5 2" xfId="26969"/>
    <cellStyle name="Saída 5 6" xfId="26970"/>
    <cellStyle name="Saída 5 6 2" xfId="26971"/>
    <cellStyle name="Saída 5 7" xfId="26972"/>
    <cellStyle name="Saída 5 7 2" xfId="26973"/>
    <cellStyle name="Saída 5 8" xfId="26974"/>
    <cellStyle name="Saída 5 8 2" xfId="26975"/>
    <cellStyle name="Saída 5 9" xfId="26976"/>
    <cellStyle name="Saída 5 9 2" xfId="26977"/>
    <cellStyle name="Saída 6" xfId="26978"/>
    <cellStyle name="Saída 6 10" xfId="26979"/>
    <cellStyle name="Saída 6 10 2" xfId="26980"/>
    <cellStyle name="Saída 6 11" xfId="26981"/>
    <cellStyle name="Saída 6 11 2" xfId="26982"/>
    <cellStyle name="Saída 6 12" xfId="26983"/>
    <cellStyle name="Saída 6 13" xfId="26984"/>
    <cellStyle name="Saída 6 2" xfId="26985"/>
    <cellStyle name="Saída 6 2 10" xfId="26986"/>
    <cellStyle name="Saída 6 2 2" xfId="26987"/>
    <cellStyle name="Saída 6 2 2 2" xfId="26988"/>
    <cellStyle name="Saída 6 2 3" xfId="26989"/>
    <cellStyle name="Saída 6 2 3 2" xfId="26990"/>
    <cellStyle name="Saída 6 2 4" xfId="26991"/>
    <cellStyle name="Saída 6 2 4 2" xfId="26992"/>
    <cellStyle name="Saída 6 2 5" xfId="26993"/>
    <cellStyle name="Saída 6 2 5 2" xfId="26994"/>
    <cellStyle name="Saída 6 2 6" xfId="26995"/>
    <cellStyle name="Saída 6 2 7" xfId="26996"/>
    <cellStyle name="Saída 6 2 8" xfId="26997"/>
    <cellStyle name="Saída 6 2 9" xfId="26998"/>
    <cellStyle name="Saída 6 3" xfId="26999"/>
    <cellStyle name="Saída 6 3 10" xfId="27000"/>
    <cellStyle name="Saída 6 3 2" xfId="27001"/>
    <cellStyle name="Saída 6 3 2 2" xfId="27002"/>
    <cellStyle name="Saída 6 3 3" xfId="27003"/>
    <cellStyle name="Saída 6 3 4" xfId="27004"/>
    <cellStyle name="Saída 6 3 5" xfId="27005"/>
    <cellStyle name="Saída 6 3 6" xfId="27006"/>
    <cellStyle name="Saída 6 3 7" xfId="27007"/>
    <cellStyle name="Saída 6 3 8" xfId="27008"/>
    <cellStyle name="Saída 6 3 9" xfId="27009"/>
    <cellStyle name="Saída 6 4" xfId="27010"/>
    <cellStyle name="Saída 6 4 2" xfId="27011"/>
    <cellStyle name="Saída 6 5" xfId="27012"/>
    <cellStyle name="Saída 6 5 2" xfId="27013"/>
    <cellStyle name="Saída 6 6" xfId="27014"/>
    <cellStyle name="Saída 6 6 2" xfId="27015"/>
    <cellStyle name="Saída 6 7" xfId="27016"/>
    <cellStyle name="Saída 6 7 2" xfId="27017"/>
    <cellStyle name="Saída 6 8" xfId="27018"/>
    <cellStyle name="Saída 6 8 2" xfId="27019"/>
    <cellStyle name="Saída 6 9" xfId="27020"/>
    <cellStyle name="Saída 6 9 2" xfId="27021"/>
    <cellStyle name="Saída 7" xfId="27022"/>
    <cellStyle name="Saída 7 10" xfId="27023"/>
    <cellStyle name="Saída 7 10 2" xfId="27024"/>
    <cellStyle name="Saída 7 11" xfId="27025"/>
    <cellStyle name="Saída 7 11 2" xfId="27026"/>
    <cellStyle name="Saída 7 12" xfId="27027"/>
    <cellStyle name="Saída 7 13" xfId="27028"/>
    <cellStyle name="Saída 7 2" xfId="27029"/>
    <cellStyle name="Saída 7 2 10" xfId="27030"/>
    <cellStyle name="Saída 7 2 2" xfId="27031"/>
    <cellStyle name="Saída 7 2 2 2" xfId="27032"/>
    <cellStyle name="Saída 7 2 3" xfId="27033"/>
    <cellStyle name="Saída 7 2 3 2" xfId="27034"/>
    <cellStyle name="Saída 7 2 4" xfId="27035"/>
    <cellStyle name="Saída 7 2 4 2" xfId="27036"/>
    <cellStyle name="Saída 7 2 5" xfId="27037"/>
    <cellStyle name="Saída 7 2 5 2" xfId="27038"/>
    <cellStyle name="Saída 7 2 6" xfId="27039"/>
    <cellStyle name="Saída 7 2 7" xfId="27040"/>
    <cellStyle name="Saída 7 2 8" xfId="27041"/>
    <cellStyle name="Saída 7 2 9" xfId="27042"/>
    <cellStyle name="Saída 7 3" xfId="27043"/>
    <cellStyle name="Saída 7 3 10" xfId="27044"/>
    <cellStyle name="Saída 7 3 2" xfId="27045"/>
    <cellStyle name="Saída 7 3 2 2" xfId="27046"/>
    <cellStyle name="Saída 7 3 3" xfId="27047"/>
    <cellStyle name="Saída 7 3 4" xfId="27048"/>
    <cellStyle name="Saída 7 3 5" xfId="27049"/>
    <cellStyle name="Saída 7 3 6" xfId="27050"/>
    <cellStyle name="Saída 7 3 7" xfId="27051"/>
    <cellStyle name="Saída 7 3 8" xfId="27052"/>
    <cellStyle name="Saída 7 3 9" xfId="27053"/>
    <cellStyle name="Saída 7 4" xfId="27054"/>
    <cellStyle name="Saída 7 4 2" xfId="27055"/>
    <cellStyle name="Saída 7 5" xfId="27056"/>
    <cellStyle name="Saída 7 5 2" xfId="27057"/>
    <cellStyle name="Saída 7 6" xfId="27058"/>
    <cellStyle name="Saída 7 6 2" xfId="27059"/>
    <cellStyle name="Saída 7 7" xfId="27060"/>
    <cellStyle name="Saída 7 7 2" xfId="27061"/>
    <cellStyle name="Saída 7 8" xfId="27062"/>
    <cellStyle name="Saída 7 8 2" xfId="27063"/>
    <cellStyle name="Saída 7 9" xfId="27064"/>
    <cellStyle name="Saída 7 9 2" xfId="27065"/>
    <cellStyle name="Saída 8" xfId="27066"/>
    <cellStyle name="Saída 8 10" xfId="27067"/>
    <cellStyle name="Saída 8 10 2" xfId="27068"/>
    <cellStyle name="Saída 8 11" xfId="27069"/>
    <cellStyle name="Saída 8 11 2" xfId="27070"/>
    <cellStyle name="Saída 8 12" xfId="27071"/>
    <cellStyle name="Saída 8 13" xfId="27072"/>
    <cellStyle name="Saída 8 2" xfId="27073"/>
    <cellStyle name="Saída 8 2 10" xfId="27074"/>
    <cellStyle name="Saída 8 2 2" xfId="27075"/>
    <cellStyle name="Saída 8 2 2 2" xfId="27076"/>
    <cellStyle name="Saída 8 2 3" xfId="27077"/>
    <cellStyle name="Saída 8 2 3 2" xfId="27078"/>
    <cellStyle name="Saída 8 2 4" xfId="27079"/>
    <cellStyle name="Saída 8 2 4 2" xfId="27080"/>
    <cellStyle name="Saída 8 2 5" xfId="27081"/>
    <cellStyle name="Saída 8 2 5 2" xfId="27082"/>
    <cellStyle name="Saída 8 2 6" xfId="27083"/>
    <cellStyle name="Saída 8 2 7" xfId="27084"/>
    <cellStyle name="Saída 8 2 8" xfId="27085"/>
    <cellStyle name="Saída 8 2 9" xfId="27086"/>
    <cellStyle name="Saída 8 3" xfId="27087"/>
    <cellStyle name="Saída 8 3 10" xfId="27088"/>
    <cellStyle name="Saída 8 3 2" xfId="27089"/>
    <cellStyle name="Saída 8 3 2 2" xfId="27090"/>
    <cellStyle name="Saída 8 3 3" xfId="27091"/>
    <cellStyle name="Saída 8 3 4" xfId="27092"/>
    <cellStyle name="Saída 8 3 5" xfId="27093"/>
    <cellStyle name="Saída 8 3 6" xfId="27094"/>
    <cellStyle name="Saída 8 3 7" xfId="27095"/>
    <cellStyle name="Saída 8 3 8" xfId="27096"/>
    <cellStyle name="Saída 8 3 9" xfId="27097"/>
    <cellStyle name="Saída 8 4" xfId="27098"/>
    <cellStyle name="Saída 8 4 2" xfId="27099"/>
    <cellStyle name="Saída 8 5" xfId="27100"/>
    <cellStyle name="Saída 8 5 2" xfId="27101"/>
    <cellStyle name="Saída 8 6" xfId="27102"/>
    <cellStyle name="Saída 8 6 2" xfId="27103"/>
    <cellStyle name="Saída 8 7" xfId="27104"/>
    <cellStyle name="Saída 8 7 2" xfId="27105"/>
    <cellStyle name="Saída 8 8" xfId="27106"/>
    <cellStyle name="Saída 8 8 2" xfId="27107"/>
    <cellStyle name="Saída 8 9" xfId="27108"/>
    <cellStyle name="Saída 8 9 2" xfId="27109"/>
    <cellStyle name="Saída 9" xfId="27110"/>
    <cellStyle name="Saída 9 10" xfId="27111"/>
    <cellStyle name="Saída 9 10 2" xfId="27112"/>
    <cellStyle name="Saída 9 11" xfId="27113"/>
    <cellStyle name="Saída 9 11 2" xfId="27114"/>
    <cellStyle name="Saída 9 12" xfId="27115"/>
    <cellStyle name="Saída 9 13" xfId="27116"/>
    <cellStyle name="Saída 9 2" xfId="27117"/>
    <cellStyle name="Saída 9 2 10" xfId="27118"/>
    <cellStyle name="Saída 9 2 2" xfId="27119"/>
    <cellStyle name="Saída 9 2 2 2" xfId="27120"/>
    <cellStyle name="Saída 9 2 3" xfId="27121"/>
    <cellStyle name="Saída 9 2 3 2" xfId="27122"/>
    <cellStyle name="Saída 9 2 4" xfId="27123"/>
    <cellStyle name="Saída 9 2 4 2" xfId="27124"/>
    <cellStyle name="Saída 9 2 5" xfId="27125"/>
    <cellStyle name="Saída 9 2 5 2" xfId="27126"/>
    <cellStyle name="Saída 9 2 6" xfId="27127"/>
    <cellStyle name="Saída 9 2 7" xfId="27128"/>
    <cellStyle name="Saída 9 2 8" xfId="27129"/>
    <cellStyle name="Saída 9 2 9" xfId="27130"/>
    <cellStyle name="Saída 9 3" xfId="27131"/>
    <cellStyle name="Saída 9 3 10" xfId="27132"/>
    <cellStyle name="Saída 9 3 2" xfId="27133"/>
    <cellStyle name="Saída 9 3 2 2" xfId="27134"/>
    <cellStyle name="Saída 9 3 3" xfId="27135"/>
    <cellStyle name="Saída 9 3 4" xfId="27136"/>
    <cellStyle name="Saída 9 3 5" xfId="27137"/>
    <cellStyle name="Saída 9 3 6" xfId="27138"/>
    <cellStyle name="Saída 9 3 7" xfId="27139"/>
    <cellStyle name="Saída 9 3 8" xfId="27140"/>
    <cellStyle name="Saída 9 3 9" xfId="27141"/>
    <cellStyle name="Saída 9 4" xfId="27142"/>
    <cellStyle name="Saída 9 4 2" xfId="27143"/>
    <cellStyle name="Saída 9 5" xfId="27144"/>
    <cellStyle name="Saída 9 5 2" xfId="27145"/>
    <cellStyle name="Saída 9 6" xfId="27146"/>
    <cellStyle name="Saída 9 6 2" xfId="27147"/>
    <cellStyle name="Saída 9 7" xfId="27148"/>
    <cellStyle name="Saída 9 7 2" xfId="27149"/>
    <cellStyle name="Saída 9 8" xfId="27150"/>
    <cellStyle name="Saída 9 8 2" xfId="27151"/>
    <cellStyle name="Saída 9 9" xfId="27152"/>
    <cellStyle name="Saída 9 9 2" xfId="27153"/>
    <cellStyle name="Separador de milhares 10" xfId="27154"/>
    <cellStyle name="Separador de milhares 10 10" xfId="27155"/>
    <cellStyle name="Separador de milhares 10 10 2" xfId="27156"/>
    <cellStyle name="Separador de milhares 10 10 3" xfId="27157"/>
    <cellStyle name="Separador de milhares 10 10 4" xfId="27158"/>
    <cellStyle name="Separador de milhares 10 10 5" xfId="27159"/>
    <cellStyle name="Separador de milhares 10 11" xfId="27160"/>
    <cellStyle name="Separador de milhares 10 12" xfId="27161"/>
    <cellStyle name="Separador de milhares 10 13" xfId="27162"/>
    <cellStyle name="Separador de milhares 10 14" xfId="27163"/>
    <cellStyle name="Separador de milhares 10 15" xfId="27164"/>
    <cellStyle name="Separador de milhares 10 16" xfId="27165"/>
    <cellStyle name="Separador de milhares 10 17" xfId="27166"/>
    <cellStyle name="Separador de milhares 10 18" xfId="27167"/>
    <cellStyle name="Separador de milhares 10 19" xfId="27168"/>
    <cellStyle name="Separador de milhares 10 2" xfId="27169"/>
    <cellStyle name="Separador de milhares 10 2 10" xfId="27170"/>
    <cellStyle name="Separador de milhares 10 2 11" xfId="27171"/>
    <cellStyle name="Separador de milhares 10 2 12" xfId="27172"/>
    <cellStyle name="Separador de milhares 10 2 13" xfId="27173"/>
    <cellStyle name="Separador de milhares 10 2 14" xfId="27174"/>
    <cellStyle name="Separador de milhares 10 2 15" xfId="27175"/>
    <cellStyle name="Separador de milhares 10 2 16" xfId="27176"/>
    <cellStyle name="Separador de milhares 10 2 17" xfId="27177"/>
    <cellStyle name="Separador de milhares 10 2 18" xfId="27178"/>
    <cellStyle name="Separador de milhares 10 2 19" xfId="27179"/>
    <cellStyle name="Separador de milhares 10 2 2" xfId="27180"/>
    <cellStyle name="Separador de milhares 10 2 20" xfId="27181"/>
    <cellStyle name="Separador de milhares 10 2 21" xfId="27182"/>
    <cellStyle name="Separador de milhares 10 2 22" xfId="27183"/>
    <cellStyle name="Separador de milhares 10 2 3" xfId="27184"/>
    <cellStyle name="Separador de milhares 10 2 3 10" xfId="27185"/>
    <cellStyle name="Separador de milhares 10 2 3 11" xfId="27186"/>
    <cellStyle name="Separador de milhares 10 2 3 12" xfId="27187"/>
    <cellStyle name="Separador de milhares 10 2 3 13" xfId="27188"/>
    <cellStyle name="Separador de milhares 10 2 3 14" xfId="27189"/>
    <cellStyle name="Separador de milhares 10 2 3 15" xfId="27190"/>
    <cellStyle name="Separador de milhares 10 2 3 16" xfId="27191"/>
    <cellStyle name="Separador de milhares 10 2 3 17" xfId="27192"/>
    <cellStyle name="Separador de milhares 10 2 3 18" xfId="27193"/>
    <cellStyle name="Separador de milhares 10 2 3 19" xfId="27194"/>
    <cellStyle name="Separador de milhares 10 2 3 2" xfId="27195"/>
    <cellStyle name="Separador de milhares 10 2 3 2 2" xfId="27196"/>
    <cellStyle name="Separador de milhares 10 2 3 2 3" xfId="27197"/>
    <cellStyle name="Separador de milhares 10 2 3 2 4" xfId="27198"/>
    <cellStyle name="Separador de milhares 10 2 3 2 5" xfId="27199"/>
    <cellStyle name="Separador de milhares 10 2 3 3" xfId="27200"/>
    <cellStyle name="Separador de milhares 10 2 3 4" xfId="27201"/>
    <cellStyle name="Separador de milhares 10 2 3 5" xfId="27202"/>
    <cellStyle name="Separador de milhares 10 2 3 6" xfId="27203"/>
    <cellStyle name="Separador de milhares 10 2 3 7" xfId="27204"/>
    <cellStyle name="Separador de milhares 10 2 3 8" xfId="27205"/>
    <cellStyle name="Separador de milhares 10 2 3 9" xfId="27206"/>
    <cellStyle name="Separador de milhares 10 2 4" xfId="27207"/>
    <cellStyle name="Separador de milhares 10 2 5" xfId="27208"/>
    <cellStyle name="Separador de milhares 10 2 6" xfId="27209"/>
    <cellStyle name="Separador de milhares 10 2 6 2" xfId="27210"/>
    <cellStyle name="Separador de milhares 10 2 6 3" xfId="27211"/>
    <cellStyle name="Separador de milhares 10 2 6 4" xfId="27212"/>
    <cellStyle name="Separador de milhares 10 2 6 5" xfId="27213"/>
    <cellStyle name="Separador de milhares 10 2 7" xfId="27214"/>
    <cellStyle name="Separador de milhares 10 2 8" xfId="27215"/>
    <cellStyle name="Separador de milhares 10 2 9" xfId="27216"/>
    <cellStyle name="Separador de milhares 10 20" xfId="27217"/>
    <cellStyle name="Separador de milhares 10 21" xfId="27218"/>
    <cellStyle name="Separador de milhares 10 22" xfId="27219"/>
    <cellStyle name="Separador de milhares 10 23" xfId="27220"/>
    <cellStyle name="Separador de milhares 10 24" xfId="27221"/>
    <cellStyle name="Separador de milhares 10 25" xfId="27222"/>
    <cellStyle name="Separador de milhares 10 26" xfId="27223"/>
    <cellStyle name="Separador de milhares 10 3" xfId="27224"/>
    <cellStyle name="Separador de milhares 10 4" xfId="27225"/>
    <cellStyle name="Separador de milhares 10 5" xfId="27226"/>
    <cellStyle name="Separador de milhares 10 6" xfId="27227"/>
    <cellStyle name="Separador de milhares 10 7" xfId="27228"/>
    <cellStyle name="Separador de milhares 10 8" xfId="27229"/>
    <cellStyle name="Separador de milhares 10 8 10" xfId="27230"/>
    <cellStyle name="Separador de milhares 10 8 11" xfId="27231"/>
    <cellStyle name="Separador de milhares 10 8 12" xfId="27232"/>
    <cellStyle name="Separador de milhares 10 8 13" xfId="27233"/>
    <cellStyle name="Separador de milhares 10 8 14" xfId="27234"/>
    <cellStyle name="Separador de milhares 10 8 15" xfId="27235"/>
    <cellStyle name="Separador de milhares 10 8 16" xfId="27236"/>
    <cellStyle name="Separador de milhares 10 8 17" xfId="27237"/>
    <cellStyle name="Separador de milhares 10 8 18" xfId="27238"/>
    <cellStyle name="Separador de milhares 10 8 19" xfId="27239"/>
    <cellStyle name="Separador de milhares 10 8 2" xfId="27240"/>
    <cellStyle name="Separador de milhares 10 8 2 2" xfId="27241"/>
    <cellStyle name="Separador de milhares 10 8 2 3" xfId="27242"/>
    <cellStyle name="Separador de milhares 10 8 2 4" xfId="27243"/>
    <cellStyle name="Separador de milhares 10 8 2 5" xfId="27244"/>
    <cellStyle name="Separador de milhares 10 8 3" xfId="27245"/>
    <cellStyle name="Separador de milhares 10 8 4" xfId="27246"/>
    <cellStyle name="Separador de milhares 10 8 5" xfId="27247"/>
    <cellStyle name="Separador de milhares 10 8 6" xfId="27248"/>
    <cellStyle name="Separador de milhares 10 8 7" xfId="27249"/>
    <cellStyle name="Separador de milhares 10 8 8" xfId="27250"/>
    <cellStyle name="Separador de milhares 10 8 9" xfId="27251"/>
    <cellStyle name="Separador de milhares 10 9" xfId="27252"/>
    <cellStyle name="Separador de milhares 11" xfId="27253"/>
    <cellStyle name="Separador de milhares 12" xfId="27254"/>
    <cellStyle name="Separador de milhares 13" xfId="27255"/>
    <cellStyle name="Separador de milhares 14" xfId="27256"/>
    <cellStyle name="Separador de milhares 15" xfId="27257"/>
    <cellStyle name="Separador de milhares 15 2" xfId="27258"/>
    <cellStyle name="Separador de milhares 15 3" xfId="27259"/>
    <cellStyle name="Separador de milhares 15 4" xfId="27260"/>
    <cellStyle name="Separador de milhares 15 5" xfId="27261"/>
    <cellStyle name="Separador de milhares 2" xfId="27262"/>
    <cellStyle name="Separador de milhares 2 10" xfId="27263"/>
    <cellStyle name="Separador de milhares 2 100" xfId="27264"/>
    <cellStyle name="Separador de milhares 2 101" xfId="27265"/>
    <cellStyle name="Separador de milhares 2 102" xfId="27266"/>
    <cellStyle name="Separador de milhares 2 103" xfId="27267"/>
    <cellStyle name="Separador de milhares 2 104" xfId="27268"/>
    <cellStyle name="Separador de milhares 2 105" xfId="27269"/>
    <cellStyle name="Separador de milhares 2 106" xfId="27270"/>
    <cellStyle name="Separador de milhares 2 107" xfId="27271"/>
    <cellStyle name="Separador de milhares 2 108" xfId="27272"/>
    <cellStyle name="Separador de milhares 2 109" xfId="27273"/>
    <cellStyle name="Separador de milhares 2 11" xfId="27274"/>
    <cellStyle name="Separador de milhares 2 110" xfId="27275"/>
    <cellStyle name="Separador de milhares 2 111" xfId="27276"/>
    <cellStyle name="Separador de milhares 2 112" xfId="27277"/>
    <cellStyle name="Separador de milhares 2 113" xfId="27278"/>
    <cellStyle name="Separador de milhares 2 114" xfId="27279"/>
    <cellStyle name="Separador de milhares 2 115" xfId="27280"/>
    <cellStyle name="Separador de milhares 2 116" xfId="27281"/>
    <cellStyle name="Separador de milhares 2 117" xfId="27282"/>
    <cellStyle name="Separador de milhares 2 118" xfId="27283"/>
    <cellStyle name="Separador de milhares 2 119" xfId="27284"/>
    <cellStyle name="Separador de milhares 2 12" xfId="27285"/>
    <cellStyle name="Separador de milhares 2 120" xfId="27286"/>
    <cellStyle name="Separador de milhares 2 121" xfId="27287"/>
    <cellStyle name="Separador de milhares 2 122" xfId="27288"/>
    <cellStyle name="Separador de milhares 2 123" xfId="27289"/>
    <cellStyle name="Separador de milhares 2 124" xfId="27290"/>
    <cellStyle name="Separador de milhares 2 125" xfId="27291"/>
    <cellStyle name="Separador de milhares 2 126" xfId="27292"/>
    <cellStyle name="Separador de milhares 2 127" xfId="27293"/>
    <cellStyle name="Separador de milhares 2 128" xfId="27294"/>
    <cellStyle name="Separador de milhares 2 129" xfId="27295"/>
    <cellStyle name="Separador de milhares 2 13" xfId="27296"/>
    <cellStyle name="Separador de milhares 2 13 10" xfId="27297"/>
    <cellStyle name="Separador de milhares 2 13 11" xfId="27298"/>
    <cellStyle name="Separador de milhares 2 13 12" xfId="27299"/>
    <cellStyle name="Separador de milhares 2 13 13" xfId="27300"/>
    <cellStyle name="Separador de milhares 2 13 14" xfId="27301"/>
    <cellStyle name="Separador de milhares 2 13 15" xfId="27302"/>
    <cellStyle name="Separador de milhares 2 13 16" xfId="27303"/>
    <cellStyle name="Separador de milhares 2 13 17" xfId="27304"/>
    <cellStyle name="Separador de milhares 2 13 18" xfId="27305"/>
    <cellStyle name="Separador de milhares 2 13 19" xfId="27306"/>
    <cellStyle name="Separador de milhares 2 13 2" xfId="27307"/>
    <cellStyle name="Separador de milhares 2 13 20" xfId="27308"/>
    <cellStyle name="Separador de milhares 2 13 21" xfId="27309"/>
    <cellStyle name="Separador de milhares 2 13 22" xfId="27310"/>
    <cellStyle name="Separador de milhares 2 13 23" xfId="27311"/>
    <cellStyle name="Separador de milhares 2 13 24" xfId="27312"/>
    <cellStyle name="Separador de milhares 2 13 25" xfId="27313"/>
    <cellStyle name="Separador de milhares 2 13 26" xfId="27314"/>
    <cellStyle name="Separador de milhares 2 13 27" xfId="27315"/>
    <cellStyle name="Separador de milhares 2 13 28" xfId="27316"/>
    <cellStyle name="Separador de milhares 2 13 3" xfId="27317"/>
    <cellStyle name="Separador de milhares 2 13 4" xfId="27318"/>
    <cellStyle name="Separador de milhares 2 13 5" xfId="27319"/>
    <cellStyle name="Separador de milhares 2 13 6" xfId="27320"/>
    <cellStyle name="Separador de milhares 2 13 7" xfId="27321"/>
    <cellStyle name="Separador de milhares 2 13 8" xfId="27322"/>
    <cellStyle name="Separador de milhares 2 13 9" xfId="27323"/>
    <cellStyle name="Separador de milhares 2 130" xfId="27324"/>
    <cellStyle name="Separador de milhares 2 131" xfId="27325"/>
    <cellStyle name="Separador de milhares 2 132" xfId="27326"/>
    <cellStyle name="Separador de milhares 2 133" xfId="27327"/>
    <cellStyle name="Separador de milhares 2 134" xfId="27328"/>
    <cellStyle name="Separador de milhares 2 135" xfId="27329"/>
    <cellStyle name="Separador de milhares 2 136" xfId="27330"/>
    <cellStyle name="Separador de milhares 2 137" xfId="27331"/>
    <cellStyle name="Separador de milhares 2 138" xfId="27332"/>
    <cellStyle name="Separador de milhares 2 139" xfId="27333"/>
    <cellStyle name="Separador de milhares 2 14" xfId="27334"/>
    <cellStyle name="Separador de milhares 2 140" xfId="27335"/>
    <cellStyle name="Separador de milhares 2 141" xfId="27336"/>
    <cellStyle name="Separador de milhares 2 142" xfId="27337"/>
    <cellStyle name="Separador de milhares 2 143" xfId="27338"/>
    <cellStyle name="Separador de milhares 2 144" xfId="27339"/>
    <cellStyle name="Separador de milhares 2 145" xfId="27340"/>
    <cellStyle name="Separador de milhares 2 146" xfId="27341"/>
    <cellStyle name="Separador de milhares 2 147" xfId="27342"/>
    <cellStyle name="Separador de milhares 2 148" xfId="27343"/>
    <cellStyle name="Separador de milhares 2 149" xfId="27344"/>
    <cellStyle name="Separador de milhares 2 15" xfId="27345"/>
    <cellStyle name="Separador de milhares 2 150" xfId="27346"/>
    <cellStyle name="Separador de milhares 2 151" xfId="27347"/>
    <cellStyle name="Separador de milhares 2 152" xfId="27348"/>
    <cellStyle name="Separador de milhares 2 153" xfId="27349"/>
    <cellStyle name="Separador de milhares 2 154" xfId="27350"/>
    <cellStyle name="Separador de milhares 2 155" xfId="27351"/>
    <cellStyle name="Separador de milhares 2 156" xfId="27352"/>
    <cellStyle name="Separador de milhares 2 157" xfId="27353"/>
    <cellStyle name="Separador de milhares 2 16" xfId="27354"/>
    <cellStyle name="Separador de milhares 2 17" xfId="27355"/>
    <cellStyle name="Separador de milhares 2 18" xfId="27356"/>
    <cellStyle name="Separador de milhares 2 19" xfId="27357"/>
    <cellStyle name="Separador de milhares 2 2" xfId="27358"/>
    <cellStyle name="Separador de milhares 2 2 10" xfId="27359"/>
    <cellStyle name="Separador de milhares 2 2 11" xfId="27360"/>
    <cellStyle name="Separador de milhares 2 2 11 10" xfId="27361"/>
    <cellStyle name="Separador de milhares 2 2 11 11" xfId="27362"/>
    <cellStyle name="Separador de milhares 2 2 11 12" xfId="27363"/>
    <cellStyle name="Separador de milhares 2 2 11 13" xfId="27364"/>
    <cellStyle name="Separador de milhares 2 2 11 14" xfId="27365"/>
    <cellStyle name="Separador de milhares 2 2 11 15" xfId="27366"/>
    <cellStyle name="Separador de milhares 2 2 11 16" xfId="27367"/>
    <cellStyle name="Separador de milhares 2 2 11 17" xfId="27368"/>
    <cellStyle name="Separador de milhares 2 2 11 18" xfId="27369"/>
    <cellStyle name="Separador de milhares 2 2 11 19" xfId="27370"/>
    <cellStyle name="Separador de milhares 2 2 11 2" xfId="27371"/>
    <cellStyle name="Separador de milhares 2 2 11 2 10" xfId="27372"/>
    <cellStyle name="Separador de milhares 2 2 11 2 11" xfId="27373"/>
    <cellStyle name="Separador de milhares 2 2 11 2 12" xfId="27374"/>
    <cellStyle name="Separador de milhares 2 2 11 2 2" xfId="27375"/>
    <cellStyle name="Separador de milhares 2 2 11 2 2 10" xfId="27376"/>
    <cellStyle name="Separador de milhares 2 2 11 2 2 2" xfId="27377"/>
    <cellStyle name="Separador de milhares 2 2 11 2 2 3" xfId="27378"/>
    <cellStyle name="Separador de milhares 2 2 11 2 2 4" xfId="27379"/>
    <cellStyle name="Separador de milhares 2 2 11 2 2 5" xfId="27380"/>
    <cellStyle name="Separador de milhares 2 2 11 2 2 6" xfId="27381"/>
    <cellStyle name="Separador de milhares 2 2 11 2 2 7" xfId="27382"/>
    <cellStyle name="Separador de milhares 2 2 11 2 2 8" xfId="27383"/>
    <cellStyle name="Separador de milhares 2 2 11 2 2 9" xfId="27384"/>
    <cellStyle name="Separador de milhares 2 2 11 2 3" xfId="27385"/>
    <cellStyle name="Separador de milhares 2 2 11 2 4" xfId="27386"/>
    <cellStyle name="Separador de milhares 2 2 11 2 5" xfId="27387"/>
    <cellStyle name="Separador de milhares 2 2 11 2 6" xfId="27388"/>
    <cellStyle name="Separador de milhares 2 2 11 2 7" xfId="27389"/>
    <cellStyle name="Separador de milhares 2 2 11 2 8" xfId="27390"/>
    <cellStyle name="Separador de milhares 2 2 11 2 9" xfId="27391"/>
    <cellStyle name="Separador de milhares 2 2 11 20" xfId="27392"/>
    <cellStyle name="Separador de milhares 2 2 11 21" xfId="27393"/>
    <cellStyle name="Separador de milhares 2 2 11 22" xfId="27394"/>
    <cellStyle name="Separador de milhares 2 2 11 23" xfId="27395"/>
    <cellStyle name="Separador de milhares 2 2 11 24" xfId="27396"/>
    <cellStyle name="Separador de milhares 2 2 11 25" xfId="27397"/>
    <cellStyle name="Separador de milhares 2 2 11 26" xfId="27398"/>
    <cellStyle name="Separador de milhares 2 2 11 27" xfId="27399"/>
    <cellStyle name="Separador de milhares 2 2 11 28" xfId="27400"/>
    <cellStyle name="Separador de milhares 2 2 11 29" xfId="27401"/>
    <cellStyle name="Separador de milhares 2 2 11 3" xfId="27402"/>
    <cellStyle name="Separador de milhares 2 2 11 30" xfId="27403"/>
    <cellStyle name="Separador de milhares 2 2 11 31" xfId="27404"/>
    <cellStyle name="Separador de milhares 2 2 11 32" xfId="27405"/>
    <cellStyle name="Separador de milhares 2 2 11 33" xfId="27406"/>
    <cellStyle name="Separador de milhares 2 2 11 34" xfId="27407"/>
    <cellStyle name="Separador de milhares 2 2 11 35" xfId="27408"/>
    <cellStyle name="Separador de milhares 2 2 11 36" xfId="27409"/>
    <cellStyle name="Separador de milhares 2 2 11 37" xfId="27410"/>
    <cellStyle name="Separador de milhares 2 2 11 38" xfId="27411"/>
    <cellStyle name="Separador de milhares 2 2 11 39" xfId="27412"/>
    <cellStyle name="Separador de milhares 2 2 11 4" xfId="27413"/>
    <cellStyle name="Separador de milhares 2 2 11 40" xfId="27414"/>
    <cellStyle name="Separador de milhares 2 2 11 41" xfId="27415"/>
    <cellStyle name="Separador de milhares 2 2 11 42" xfId="27416"/>
    <cellStyle name="Separador de milhares 2 2 11 43" xfId="27417"/>
    <cellStyle name="Separador de milhares 2 2 11 44" xfId="27418"/>
    <cellStyle name="Separador de milhares 2 2 11 45" xfId="27419"/>
    <cellStyle name="Separador de milhares 2 2 11 46" xfId="27420"/>
    <cellStyle name="Separador de milhares 2 2 11 47" xfId="27421"/>
    <cellStyle name="Separador de milhares 2 2 11 48" xfId="27422"/>
    <cellStyle name="Separador de milhares 2 2 11 49" xfId="27423"/>
    <cellStyle name="Separador de milhares 2 2 11 5" xfId="27424"/>
    <cellStyle name="Separador de milhares 2 2 11 50" xfId="27425"/>
    <cellStyle name="Separador de milhares 2 2 11 51" xfId="27426"/>
    <cellStyle name="Separador de milhares 2 2 11 52" xfId="27427"/>
    <cellStyle name="Separador de milhares 2 2 11 52 10" xfId="27428"/>
    <cellStyle name="Separador de milhares 2 2 11 52 2" xfId="27429"/>
    <cellStyle name="Separador de milhares 2 2 11 52 3" xfId="27430"/>
    <cellStyle name="Separador de milhares 2 2 11 52 4" xfId="27431"/>
    <cellStyle name="Separador de milhares 2 2 11 52 5" xfId="27432"/>
    <cellStyle name="Separador de milhares 2 2 11 52 6" xfId="27433"/>
    <cellStyle name="Separador de milhares 2 2 11 52 7" xfId="27434"/>
    <cellStyle name="Separador de milhares 2 2 11 52 8" xfId="27435"/>
    <cellStyle name="Separador de milhares 2 2 11 52 9" xfId="27436"/>
    <cellStyle name="Separador de milhares 2 2 11 53" xfId="27437"/>
    <cellStyle name="Separador de milhares 2 2 11 53 2" xfId="27438"/>
    <cellStyle name="Separador de milhares 2 2 11 54" xfId="27439"/>
    <cellStyle name="Separador de milhares 2 2 11 55" xfId="27440"/>
    <cellStyle name="Separador de milhares 2 2 11 56" xfId="27441"/>
    <cellStyle name="Separador de milhares 2 2 11 57" xfId="27442"/>
    <cellStyle name="Separador de milhares 2 2 11 58" xfId="27443"/>
    <cellStyle name="Separador de milhares 2 2 11 59" xfId="27444"/>
    <cellStyle name="Separador de milhares 2 2 11 6" xfId="27445"/>
    <cellStyle name="Separador de milhares 2 2 11 60" xfId="27446"/>
    <cellStyle name="Separador de milhares 2 2 11 61" xfId="27447"/>
    <cellStyle name="Separador de milhares 2 2 11 62" xfId="27448"/>
    <cellStyle name="Separador de milhares 2 2 11 63" xfId="27449"/>
    <cellStyle name="Separador de milhares 2 2 11 64" xfId="27450"/>
    <cellStyle name="Separador de milhares 2 2 11 65" xfId="27451"/>
    <cellStyle name="Separador de milhares 2 2 11 66" xfId="27452"/>
    <cellStyle name="Separador de milhares 2 2 11 7" xfId="27453"/>
    <cellStyle name="Separador de milhares 2 2 11 8" xfId="27454"/>
    <cellStyle name="Separador de milhares 2 2 11 9" xfId="27455"/>
    <cellStyle name="Separador de milhares 2 2 12" xfId="27456"/>
    <cellStyle name="Separador de milhares 2 2 13" xfId="27457"/>
    <cellStyle name="Separador de milhares 2 2 14" xfId="27458"/>
    <cellStyle name="Separador de milhares 2 2 15" xfId="27459"/>
    <cellStyle name="Separador de milhares 2 2 16" xfId="27460"/>
    <cellStyle name="Separador de milhares 2 2 17" xfId="27461"/>
    <cellStyle name="Separador de milhares 2 2 18" xfId="27462"/>
    <cellStyle name="Separador de milhares 2 2 19" xfId="27463"/>
    <cellStyle name="Separador de milhares 2 2 2" xfId="27464"/>
    <cellStyle name="Separador de milhares 2 2 2 10" xfId="27465"/>
    <cellStyle name="Separador de milhares 2 2 2 10 10" xfId="27466"/>
    <cellStyle name="Separador de milhares 2 2 2 10 11" xfId="27467"/>
    <cellStyle name="Separador de milhares 2 2 2 10 12" xfId="27468"/>
    <cellStyle name="Separador de milhares 2 2 2 10 13" xfId="27469"/>
    <cellStyle name="Separador de milhares 2 2 2 10 14" xfId="27470"/>
    <cellStyle name="Separador de milhares 2 2 2 10 15" xfId="27471"/>
    <cellStyle name="Separador de milhares 2 2 2 10 16" xfId="27472"/>
    <cellStyle name="Separador de milhares 2 2 2 10 17" xfId="27473"/>
    <cellStyle name="Separador de milhares 2 2 2 10 18" xfId="27474"/>
    <cellStyle name="Separador de milhares 2 2 2 10 19" xfId="27475"/>
    <cellStyle name="Separador de milhares 2 2 2 10 2" xfId="27476"/>
    <cellStyle name="Separador de milhares 2 2 2 10 2 10" xfId="27477"/>
    <cellStyle name="Separador de milhares 2 2 2 10 2 11" xfId="27478"/>
    <cellStyle name="Separador de milhares 2 2 2 10 2 12" xfId="27479"/>
    <cellStyle name="Separador de milhares 2 2 2 10 2 2" xfId="27480"/>
    <cellStyle name="Separador de milhares 2 2 2 10 2 2 10" xfId="27481"/>
    <cellStyle name="Separador de milhares 2 2 2 10 2 2 2" xfId="27482"/>
    <cellStyle name="Separador de milhares 2 2 2 10 2 2 3" xfId="27483"/>
    <cellStyle name="Separador de milhares 2 2 2 10 2 2 4" xfId="27484"/>
    <cellStyle name="Separador de milhares 2 2 2 10 2 2 5" xfId="27485"/>
    <cellStyle name="Separador de milhares 2 2 2 10 2 2 6" xfId="27486"/>
    <cellStyle name="Separador de milhares 2 2 2 10 2 2 7" xfId="27487"/>
    <cellStyle name="Separador de milhares 2 2 2 10 2 2 8" xfId="27488"/>
    <cellStyle name="Separador de milhares 2 2 2 10 2 2 9" xfId="27489"/>
    <cellStyle name="Separador de milhares 2 2 2 10 2 3" xfId="27490"/>
    <cellStyle name="Separador de milhares 2 2 2 10 2 4" xfId="27491"/>
    <cellStyle name="Separador de milhares 2 2 2 10 2 5" xfId="27492"/>
    <cellStyle name="Separador de milhares 2 2 2 10 2 6" xfId="27493"/>
    <cellStyle name="Separador de milhares 2 2 2 10 2 7" xfId="27494"/>
    <cellStyle name="Separador de milhares 2 2 2 10 2 8" xfId="27495"/>
    <cellStyle name="Separador de milhares 2 2 2 10 2 9" xfId="27496"/>
    <cellStyle name="Separador de milhares 2 2 2 10 20" xfId="27497"/>
    <cellStyle name="Separador de milhares 2 2 2 10 21" xfId="27498"/>
    <cellStyle name="Separador de milhares 2 2 2 10 22" xfId="27499"/>
    <cellStyle name="Separador de milhares 2 2 2 10 23" xfId="27500"/>
    <cellStyle name="Separador de milhares 2 2 2 10 24" xfId="27501"/>
    <cellStyle name="Separador de milhares 2 2 2 10 25" xfId="27502"/>
    <cellStyle name="Separador de milhares 2 2 2 10 26" xfId="27503"/>
    <cellStyle name="Separador de milhares 2 2 2 10 27" xfId="27504"/>
    <cellStyle name="Separador de milhares 2 2 2 10 28" xfId="27505"/>
    <cellStyle name="Separador de milhares 2 2 2 10 29" xfId="27506"/>
    <cellStyle name="Separador de milhares 2 2 2 10 3" xfId="27507"/>
    <cellStyle name="Separador de milhares 2 2 2 10 30" xfId="27508"/>
    <cellStyle name="Separador de milhares 2 2 2 10 31" xfId="27509"/>
    <cellStyle name="Separador de milhares 2 2 2 10 32" xfId="27510"/>
    <cellStyle name="Separador de milhares 2 2 2 10 33" xfId="27511"/>
    <cellStyle name="Separador de milhares 2 2 2 10 34" xfId="27512"/>
    <cellStyle name="Separador de milhares 2 2 2 10 35" xfId="27513"/>
    <cellStyle name="Separador de milhares 2 2 2 10 36" xfId="27514"/>
    <cellStyle name="Separador de milhares 2 2 2 10 37" xfId="27515"/>
    <cellStyle name="Separador de milhares 2 2 2 10 38" xfId="27516"/>
    <cellStyle name="Separador de milhares 2 2 2 10 38 10" xfId="27517"/>
    <cellStyle name="Separador de milhares 2 2 2 10 38 2" xfId="27518"/>
    <cellStyle name="Separador de milhares 2 2 2 10 38 3" xfId="27519"/>
    <cellStyle name="Separador de milhares 2 2 2 10 38 4" xfId="27520"/>
    <cellStyle name="Separador de milhares 2 2 2 10 38 5" xfId="27521"/>
    <cellStyle name="Separador de milhares 2 2 2 10 38 6" xfId="27522"/>
    <cellStyle name="Separador de milhares 2 2 2 10 38 7" xfId="27523"/>
    <cellStyle name="Separador de milhares 2 2 2 10 38 8" xfId="27524"/>
    <cellStyle name="Separador de milhares 2 2 2 10 38 9" xfId="27525"/>
    <cellStyle name="Separador de milhares 2 2 2 10 39" xfId="27526"/>
    <cellStyle name="Separador de milhares 2 2 2 10 39 2" xfId="27527"/>
    <cellStyle name="Separador de milhares 2 2 2 10 4" xfId="27528"/>
    <cellStyle name="Separador de milhares 2 2 2 10 40" xfId="27529"/>
    <cellStyle name="Separador de milhares 2 2 2 10 41" xfId="27530"/>
    <cellStyle name="Separador de milhares 2 2 2 10 42" xfId="27531"/>
    <cellStyle name="Separador de milhares 2 2 2 10 43" xfId="27532"/>
    <cellStyle name="Separador de milhares 2 2 2 10 44" xfId="27533"/>
    <cellStyle name="Separador de milhares 2 2 2 10 45" xfId="27534"/>
    <cellStyle name="Separador de milhares 2 2 2 10 46" xfId="27535"/>
    <cellStyle name="Separador de milhares 2 2 2 10 47" xfId="27536"/>
    <cellStyle name="Separador de milhares 2 2 2 10 48" xfId="27537"/>
    <cellStyle name="Separador de milhares 2 2 2 10 5" xfId="27538"/>
    <cellStyle name="Separador de milhares 2 2 2 10 6" xfId="27539"/>
    <cellStyle name="Separador de milhares 2 2 2 10 7" xfId="27540"/>
    <cellStyle name="Separador de milhares 2 2 2 10 8" xfId="27541"/>
    <cellStyle name="Separador de milhares 2 2 2 10 9" xfId="27542"/>
    <cellStyle name="Separador de milhares 2 2 2 11" xfId="27543"/>
    <cellStyle name="Separador de milhares 2 2 2 11 10" xfId="27544"/>
    <cellStyle name="Separador de milhares 2 2 2 11 11" xfId="27545"/>
    <cellStyle name="Separador de milhares 2 2 2 11 12" xfId="27546"/>
    <cellStyle name="Separador de milhares 2 2 2 11 13" xfId="27547"/>
    <cellStyle name="Separador de milhares 2 2 2 11 14" xfId="27548"/>
    <cellStyle name="Separador de milhares 2 2 2 11 15" xfId="27549"/>
    <cellStyle name="Separador de milhares 2 2 2 11 16" xfId="27550"/>
    <cellStyle name="Separador de milhares 2 2 2 11 17" xfId="27551"/>
    <cellStyle name="Separador de milhares 2 2 2 11 18" xfId="27552"/>
    <cellStyle name="Separador de milhares 2 2 2 11 19" xfId="27553"/>
    <cellStyle name="Separador de milhares 2 2 2 11 2" xfId="27554"/>
    <cellStyle name="Separador de milhares 2 2 2 11 2 10" xfId="27555"/>
    <cellStyle name="Separador de milhares 2 2 2 11 2 11" xfId="27556"/>
    <cellStyle name="Separador de milhares 2 2 2 11 2 12" xfId="27557"/>
    <cellStyle name="Separador de milhares 2 2 2 11 2 2" xfId="27558"/>
    <cellStyle name="Separador de milhares 2 2 2 11 2 2 10" xfId="27559"/>
    <cellStyle name="Separador de milhares 2 2 2 11 2 2 2" xfId="27560"/>
    <cellStyle name="Separador de milhares 2 2 2 11 2 2 3" xfId="27561"/>
    <cellStyle name="Separador de milhares 2 2 2 11 2 2 4" xfId="27562"/>
    <cellStyle name="Separador de milhares 2 2 2 11 2 2 5" xfId="27563"/>
    <cellStyle name="Separador de milhares 2 2 2 11 2 2 6" xfId="27564"/>
    <cellStyle name="Separador de milhares 2 2 2 11 2 2 7" xfId="27565"/>
    <cellStyle name="Separador de milhares 2 2 2 11 2 2 8" xfId="27566"/>
    <cellStyle name="Separador de milhares 2 2 2 11 2 2 9" xfId="27567"/>
    <cellStyle name="Separador de milhares 2 2 2 11 2 3" xfId="27568"/>
    <cellStyle name="Separador de milhares 2 2 2 11 2 4" xfId="27569"/>
    <cellStyle name="Separador de milhares 2 2 2 11 2 5" xfId="27570"/>
    <cellStyle name="Separador de milhares 2 2 2 11 2 6" xfId="27571"/>
    <cellStyle name="Separador de milhares 2 2 2 11 2 7" xfId="27572"/>
    <cellStyle name="Separador de milhares 2 2 2 11 2 8" xfId="27573"/>
    <cellStyle name="Separador de milhares 2 2 2 11 2 9" xfId="27574"/>
    <cellStyle name="Separador de milhares 2 2 2 11 20" xfId="27575"/>
    <cellStyle name="Separador de milhares 2 2 2 11 21" xfId="27576"/>
    <cellStyle name="Separador de milhares 2 2 2 11 22" xfId="27577"/>
    <cellStyle name="Separador de milhares 2 2 2 11 23" xfId="27578"/>
    <cellStyle name="Separador de milhares 2 2 2 11 24" xfId="27579"/>
    <cellStyle name="Separador de milhares 2 2 2 11 25" xfId="27580"/>
    <cellStyle name="Separador de milhares 2 2 2 11 26" xfId="27581"/>
    <cellStyle name="Separador de milhares 2 2 2 11 27" xfId="27582"/>
    <cellStyle name="Separador de milhares 2 2 2 11 28" xfId="27583"/>
    <cellStyle name="Separador de milhares 2 2 2 11 29" xfId="27584"/>
    <cellStyle name="Separador de milhares 2 2 2 11 3" xfId="27585"/>
    <cellStyle name="Separador de milhares 2 2 2 11 30" xfId="27586"/>
    <cellStyle name="Separador de milhares 2 2 2 11 31" xfId="27587"/>
    <cellStyle name="Separador de milhares 2 2 2 11 32" xfId="27588"/>
    <cellStyle name="Separador de milhares 2 2 2 11 33" xfId="27589"/>
    <cellStyle name="Separador de milhares 2 2 2 11 34" xfId="27590"/>
    <cellStyle name="Separador de milhares 2 2 2 11 35" xfId="27591"/>
    <cellStyle name="Separador de milhares 2 2 2 11 36" xfId="27592"/>
    <cellStyle name="Separador de milhares 2 2 2 11 37" xfId="27593"/>
    <cellStyle name="Separador de milhares 2 2 2 11 38" xfId="27594"/>
    <cellStyle name="Separador de milhares 2 2 2 11 38 10" xfId="27595"/>
    <cellStyle name="Separador de milhares 2 2 2 11 38 2" xfId="27596"/>
    <cellStyle name="Separador de milhares 2 2 2 11 38 3" xfId="27597"/>
    <cellStyle name="Separador de milhares 2 2 2 11 38 4" xfId="27598"/>
    <cellStyle name="Separador de milhares 2 2 2 11 38 5" xfId="27599"/>
    <cellStyle name="Separador de milhares 2 2 2 11 38 6" xfId="27600"/>
    <cellStyle name="Separador de milhares 2 2 2 11 38 7" xfId="27601"/>
    <cellStyle name="Separador de milhares 2 2 2 11 38 8" xfId="27602"/>
    <cellStyle name="Separador de milhares 2 2 2 11 38 9" xfId="27603"/>
    <cellStyle name="Separador de milhares 2 2 2 11 39" xfId="27604"/>
    <cellStyle name="Separador de milhares 2 2 2 11 39 2" xfId="27605"/>
    <cellStyle name="Separador de milhares 2 2 2 11 4" xfId="27606"/>
    <cellStyle name="Separador de milhares 2 2 2 11 40" xfId="27607"/>
    <cellStyle name="Separador de milhares 2 2 2 11 41" xfId="27608"/>
    <cellStyle name="Separador de milhares 2 2 2 11 42" xfId="27609"/>
    <cellStyle name="Separador de milhares 2 2 2 11 43" xfId="27610"/>
    <cellStyle name="Separador de milhares 2 2 2 11 44" xfId="27611"/>
    <cellStyle name="Separador de milhares 2 2 2 11 45" xfId="27612"/>
    <cellStyle name="Separador de milhares 2 2 2 11 46" xfId="27613"/>
    <cellStyle name="Separador de milhares 2 2 2 11 47" xfId="27614"/>
    <cellStyle name="Separador de milhares 2 2 2 11 48" xfId="27615"/>
    <cellStyle name="Separador de milhares 2 2 2 11 5" xfId="27616"/>
    <cellStyle name="Separador de milhares 2 2 2 11 6" xfId="27617"/>
    <cellStyle name="Separador de milhares 2 2 2 11 7" xfId="27618"/>
    <cellStyle name="Separador de milhares 2 2 2 11 8" xfId="27619"/>
    <cellStyle name="Separador de milhares 2 2 2 11 9" xfId="27620"/>
    <cellStyle name="Separador de milhares 2 2 2 12" xfId="27621"/>
    <cellStyle name="Separador de milhares 2 2 2 12 10" xfId="27622"/>
    <cellStyle name="Separador de milhares 2 2 2 12 11" xfId="27623"/>
    <cellStyle name="Separador de milhares 2 2 2 12 12" xfId="27624"/>
    <cellStyle name="Separador de milhares 2 2 2 12 13" xfId="27625"/>
    <cellStyle name="Separador de milhares 2 2 2 12 14" xfId="27626"/>
    <cellStyle name="Separador de milhares 2 2 2 12 15" xfId="27627"/>
    <cellStyle name="Separador de milhares 2 2 2 12 16" xfId="27628"/>
    <cellStyle name="Separador de milhares 2 2 2 12 17" xfId="27629"/>
    <cellStyle name="Separador de milhares 2 2 2 12 18" xfId="27630"/>
    <cellStyle name="Separador de milhares 2 2 2 12 19" xfId="27631"/>
    <cellStyle name="Separador de milhares 2 2 2 12 2" xfId="27632"/>
    <cellStyle name="Separador de milhares 2 2 2 12 2 10" xfId="27633"/>
    <cellStyle name="Separador de milhares 2 2 2 12 2 11" xfId="27634"/>
    <cellStyle name="Separador de milhares 2 2 2 12 2 12" xfId="27635"/>
    <cellStyle name="Separador de milhares 2 2 2 12 2 2" xfId="27636"/>
    <cellStyle name="Separador de milhares 2 2 2 12 2 2 10" xfId="27637"/>
    <cellStyle name="Separador de milhares 2 2 2 12 2 2 2" xfId="27638"/>
    <cellStyle name="Separador de milhares 2 2 2 12 2 2 3" xfId="27639"/>
    <cellStyle name="Separador de milhares 2 2 2 12 2 2 4" xfId="27640"/>
    <cellStyle name="Separador de milhares 2 2 2 12 2 2 5" xfId="27641"/>
    <cellStyle name="Separador de milhares 2 2 2 12 2 2 6" xfId="27642"/>
    <cellStyle name="Separador de milhares 2 2 2 12 2 2 7" xfId="27643"/>
    <cellStyle name="Separador de milhares 2 2 2 12 2 2 8" xfId="27644"/>
    <cellStyle name="Separador de milhares 2 2 2 12 2 2 9" xfId="27645"/>
    <cellStyle name="Separador de milhares 2 2 2 12 2 3" xfId="27646"/>
    <cellStyle name="Separador de milhares 2 2 2 12 2 4" xfId="27647"/>
    <cellStyle name="Separador de milhares 2 2 2 12 2 5" xfId="27648"/>
    <cellStyle name="Separador de milhares 2 2 2 12 2 6" xfId="27649"/>
    <cellStyle name="Separador de milhares 2 2 2 12 2 7" xfId="27650"/>
    <cellStyle name="Separador de milhares 2 2 2 12 2 8" xfId="27651"/>
    <cellStyle name="Separador de milhares 2 2 2 12 2 9" xfId="27652"/>
    <cellStyle name="Separador de milhares 2 2 2 12 20" xfId="27653"/>
    <cellStyle name="Separador de milhares 2 2 2 12 21" xfId="27654"/>
    <cellStyle name="Separador de milhares 2 2 2 12 22" xfId="27655"/>
    <cellStyle name="Separador de milhares 2 2 2 12 23" xfId="27656"/>
    <cellStyle name="Separador de milhares 2 2 2 12 24" xfId="27657"/>
    <cellStyle name="Separador de milhares 2 2 2 12 25" xfId="27658"/>
    <cellStyle name="Separador de milhares 2 2 2 12 26" xfId="27659"/>
    <cellStyle name="Separador de milhares 2 2 2 12 27" xfId="27660"/>
    <cellStyle name="Separador de milhares 2 2 2 12 28" xfId="27661"/>
    <cellStyle name="Separador de milhares 2 2 2 12 29" xfId="27662"/>
    <cellStyle name="Separador de milhares 2 2 2 12 3" xfId="27663"/>
    <cellStyle name="Separador de milhares 2 2 2 12 30" xfId="27664"/>
    <cellStyle name="Separador de milhares 2 2 2 12 31" xfId="27665"/>
    <cellStyle name="Separador de milhares 2 2 2 12 32" xfId="27666"/>
    <cellStyle name="Separador de milhares 2 2 2 12 33" xfId="27667"/>
    <cellStyle name="Separador de milhares 2 2 2 12 34" xfId="27668"/>
    <cellStyle name="Separador de milhares 2 2 2 12 35" xfId="27669"/>
    <cellStyle name="Separador de milhares 2 2 2 12 36" xfId="27670"/>
    <cellStyle name="Separador de milhares 2 2 2 12 37" xfId="27671"/>
    <cellStyle name="Separador de milhares 2 2 2 12 38" xfId="27672"/>
    <cellStyle name="Separador de milhares 2 2 2 12 38 10" xfId="27673"/>
    <cellStyle name="Separador de milhares 2 2 2 12 38 2" xfId="27674"/>
    <cellStyle name="Separador de milhares 2 2 2 12 38 3" xfId="27675"/>
    <cellStyle name="Separador de milhares 2 2 2 12 38 4" xfId="27676"/>
    <cellStyle name="Separador de milhares 2 2 2 12 38 5" xfId="27677"/>
    <cellStyle name="Separador de milhares 2 2 2 12 38 6" xfId="27678"/>
    <cellStyle name="Separador de milhares 2 2 2 12 38 7" xfId="27679"/>
    <cellStyle name="Separador de milhares 2 2 2 12 38 8" xfId="27680"/>
    <cellStyle name="Separador de milhares 2 2 2 12 38 9" xfId="27681"/>
    <cellStyle name="Separador de milhares 2 2 2 12 39" xfId="27682"/>
    <cellStyle name="Separador de milhares 2 2 2 12 39 2" xfId="27683"/>
    <cellStyle name="Separador de milhares 2 2 2 12 4" xfId="27684"/>
    <cellStyle name="Separador de milhares 2 2 2 12 40" xfId="27685"/>
    <cellStyle name="Separador de milhares 2 2 2 12 41" xfId="27686"/>
    <cellStyle name="Separador de milhares 2 2 2 12 42" xfId="27687"/>
    <cellStyle name="Separador de milhares 2 2 2 12 43" xfId="27688"/>
    <cellStyle name="Separador de milhares 2 2 2 12 44" xfId="27689"/>
    <cellStyle name="Separador de milhares 2 2 2 12 45" xfId="27690"/>
    <cellStyle name="Separador de milhares 2 2 2 12 46" xfId="27691"/>
    <cellStyle name="Separador de milhares 2 2 2 12 47" xfId="27692"/>
    <cellStyle name="Separador de milhares 2 2 2 12 48" xfId="27693"/>
    <cellStyle name="Separador de milhares 2 2 2 12 5" xfId="27694"/>
    <cellStyle name="Separador de milhares 2 2 2 12 6" xfId="27695"/>
    <cellStyle name="Separador de milhares 2 2 2 12 7" xfId="27696"/>
    <cellStyle name="Separador de milhares 2 2 2 12 8" xfId="27697"/>
    <cellStyle name="Separador de milhares 2 2 2 12 9" xfId="27698"/>
    <cellStyle name="Separador de milhares 2 2 2 13" xfId="27699"/>
    <cellStyle name="Separador de milhares 2 2 2 13 10" xfId="27700"/>
    <cellStyle name="Separador de milhares 2 2 2 13 11" xfId="27701"/>
    <cellStyle name="Separador de milhares 2 2 2 13 12" xfId="27702"/>
    <cellStyle name="Separador de milhares 2 2 2 13 13" xfId="27703"/>
    <cellStyle name="Separador de milhares 2 2 2 13 14" xfId="27704"/>
    <cellStyle name="Separador de milhares 2 2 2 13 15" xfId="27705"/>
    <cellStyle name="Separador de milhares 2 2 2 13 16" xfId="27706"/>
    <cellStyle name="Separador de milhares 2 2 2 13 17" xfId="27707"/>
    <cellStyle name="Separador de milhares 2 2 2 13 18" xfId="27708"/>
    <cellStyle name="Separador de milhares 2 2 2 13 19" xfId="27709"/>
    <cellStyle name="Separador de milhares 2 2 2 13 2" xfId="27710"/>
    <cellStyle name="Separador de milhares 2 2 2 13 2 10" xfId="27711"/>
    <cellStyle name="Separador de milhares 2 2 2 13 2 11" xfId="27712"/>
    <cellStyle name="Separador de milhares 2 2 2 13 2 12" xfId="27713"/>
    <cellStyle name="Separador de milhares 2 2 2 13 2 2" xfId="27714"/>
    <cellStyle name="Separador de milhares 2 2 2 13 2 2 10" xfId="27715"/>
    <cellStyle name="Separador de milhares 2 2 2 13 2 2 2" xfId="27716"/>
    <cellStyle name="Separador de milhares 2 2 2 13 2 2 3" xfId="27717"/>
    <cellStyle name="Separador de milhares 2 2 2 13 2 2 4" xfId="27718"/>
    <cellStyle name="Separador de milhares 2 2 2 13 2 2 5" xfId="27719"/>
    <cellStyle name="Separador de milhares 2 2 2 13 2 2 6" xfId="27720"/>
    <cellStyle name="Separador de milhares 2 2 2 13 2 2 7" xfId="27721"/>
    <cellStyle name="Separador de milhares 2 2 2 13 2 2 8" xfId="27722"/>
    <cellStyle name="Separador de milhares 2 2 2 13 2 2 9" xfId="27723"/>
    <cellStyle name="Separador de milhares 2 2 2 13 2 3" xfId="27724"/>
    <cellStyle name="Separador de milhares 2 2 2 13 2 4" xfId="27725"/>
    <cellStyle name="Separador de milhares 2 2 2 13 2 5" xfId="27726"/>
    <cellStyle name="Separador de milhares 2 2 2 13 2 6" xfId="27727"/>
    <cellStyle name="Separador de milhares 2 2 2 13 2 7" xfId="27728"/>
    <cellStyle name="Separador de milhares 2 2 2 13 2 8" xfId="27729"/>
    <cellStyle name="Separador de milhares 2 2 2 13 2 9" xfId="27730"/>
    <cellStyle name="Separador de milhares 2 2 2 13 20" xfId="27731"/>
    <cellStyle name="Separador de milhares 2 2 2 13 21" xfId="27732"/>
    <cellStyle name="Separador de milhares 2 2 2 13 22" xfId="27733"/>
    <cellStyle name="Separador de milhares 2 2 2 13 23" xfId="27734"/>
    <cellStyle name="Separador de milhares 2 2 2 13 24" xfId="27735"/>
    <cellStyle name="Separador de milhares 2 2 2 13 25" xfId="27736"/>
    <cellStyle name="Separador de milhares 2 2 2 13 26" xfId="27737"/>
    <cellStyle name="Separador de milhares 2 2 2 13 27" xfId="27738"/>
    <cellStyle name="Separador de milhares 2 2 2 13 28" xfId="27739"/>
    <cellStyle name="Separador de milhares 2 2 2 13 29" xfId="27740"/>
    <cellStyle name="Separador de milhares 2 2 2 13 3" xfId="27741"/>
    <cellStyle name="Separador de milhares 2 2 2 13 30" xfId="27742"/>
    <cellStyle name="Separador de milhares 2 2 2 13 31" xfId="27743"/>
    <cellStyle name="Separador de milhares 2 2 2 13 32" xfId="27744"/>
    <cellStyle name="Separador de milhares 2 2 2 13 33" xfId="27745"/>
    <cellStyle name="Separador de milhares 2 2 2 13 34" xfId="27746"/>
    <cellStyle name="Separador de milhares 2 2 2 13 35" xfId="27747"/>
    <cellStyle name="Separador de milhares 2 2 2 13 36" xfId="27748"/>
    <cellStyle name="Separador de milhares 2 2 2 13 37" xfId="27749"/>
    <cellStyle name="Separador de milhares 2 2 2 13 38" xfId="27750"/>
    <cellStyle name="Separador de milhares 2 2 2 13 38 10" xfId="27751"/>
    <cellStyle name="Separador de milhares 2 2 2 13 38 2" xfId="27752"/>
    <cellStyle name="Separador de milhares 2 2 2 13 38 3" xfId="27753"/>
    <cellStyle name="Separador de milhares 2 2 2 13 38 4" xfId="27754"/>
    <cellStyle name="Separador de milhares 2 2 2 13 38 5" xfId="27755"/>
    <cellStyle name="Separador de milhares 2 2 2 13 38 6" xfId="27756"/>
    <cellStyle name="Separador de milhares 2 2 2 13 38 7" xfId="27757"/>
    <cellStyle name="Separador de milhares 2 2 2 13 38 8" xfId="27758"/>
    <cellStyle name="Separador de milhares 2 2 2 13 38 9" xfId="27759"/>
    <cellStyle name="Separador de milhares 2 2 2 13 39" xfId="27760"/>
    <cellStyle name="Separador de milhares 2 2 2 13 39 2" xfId="27761"/>
    <cellStyle name="Separador de milhares 2 2 2 13 4" xfId="27762"/>
    <cellStyle name="Separador de milhares 2 2 2 13 40" xfId="27763"/>
    <cellStyle name="Separador de milhares 2 2 2 13 41" xfId="27764"/>
    <cellStyle name="Separador de milhares 2 2 2 13 42" xfId="27765"/>
    <cellStyle name="Separador de milhares 2 2 2 13 43" xfId="27766"/>
    <cellStyle name="Separador de milhares 2 2 2 13 44" xfId="27767"/>
    <cellStyle name="Separador de milhares 2 2 2 13 45" xfId="27768"/>
    <cellStyle name="Separador de milhares 2 2 2 13 46" xfId="27769"/>
    <cellStyle name="Separador de milhares 2 2 2 13 47" xfId="27770"/>
    <cellStyle name="Separador de milhares 2 2 2 13 48" xfId="27771"/>
    <cellStyle name="Separador de milhares 2 2 2 13 5" xfId="27772"/>
    <cellStyle name="Separador de milhares 2 2 2 13 6" xfId="27773"/>
    <cellStyle name="Separador de milhares 2 2 2 13 7" xfId="27774"/>
    <cellStyle name="Separador de milhares 2 2 2 13 8" xfId="27775"/>
    <cellStyle name="Separador de milhares 2 2 2 13 9" xfId="27776"/>
    <cellStyle name="Separador de milhares 2 2 2 14" xfId="27777"/>
    <cellStyle name="Separador de milhares 2 2 2 14 10" xfId="27778"/>
    <cellStyle name="Separador de milhares 2 2 2 14 11" xfId="27779"/>
    <cellStyle name="Separador de milhares 2 2 2 14 12" xfId="27780"/>
    <cellStyle name="Separador de milhares 2 2 2 14 13" xfId="27781"/>
    <cellStyle name="Separador de milhares 2 2 2 14 14" xfId="27782"/>
    <cellStyle name="Separador de milhares 2 2 2 14 15" xfId="27783"/>
    <cellStyle name="Separador de milhares 2 2 2 14 16" xfId="27784"/>
    <cellStyle name="Separador de milhares 2 2 2 14 17" xfId="27785"/>
    <cellStyle name="Separador de milhares 2 2 2 14 18" xfId="27786"/>
    <cellStyle name="Separador de milhares 2 2 2 14 19" xfId="27787"/>
    <cellStyle name="Separador de milhares 2 2 2 14 2" xfId="27788"/>
    <cellStyle name="Separador de milhares 2 2 2 14 2 10" xfId="27789"/>
    <cellStyle name="Separador de milhares 2 2 2 14 2 11" xfId="27790"/>
    <cellStyle name="Separador de milhares 2 2 2 14 2 12" xfId="27791"/>
    <cellStyle name="Separador de milhares 2 2 2 14 2 2" xfId="27792"/>
    <cellStyle name="Separador de milhares 2 2 2 14 2 2 10" xfId="27793"/>
    <cellStyle name="Separador de milhares 2 2 2 14 2 2 2" xfId="27794"/>
    <cellStyle name="Separador de milhares 2 2 2 14 2 2 3" xfId="27795"/>
    <cellStyle name="Separador de milhares 2 2 2 14 2 2 4" xfId="27796"/>
    <cellStyle name="Separador de milhares 2 2 2 14 2 2 5" xfId="27797"/>
    <cellStyle name="Separador de milhares 2 2 2 14 2 2 6" xfId="27798"/>
    <cellStyle name="Separador de milhares 2 2 2 14 2 2 7" xfId="27799"/>
    <cellStyle name="Separador de milhares 2 2 2 14 2 2 8" xfId="27800"/>
    <cellStyle name="Separador de milhares 2 2 2 14 2 2 9" xfId="27801"/>
    <cellStyle name="Separador de milhares 2 2 2 14 2 3" xfId="27802"/>
    <cellStyle name="Separador de milhares 2 2 2 14 2 4" xfId="27803"/>
    <cellStyle name="Separador de milhares 2 2 2 14 2 5" xfId="27804"/>
    <cellStyle name="Separador de milhares 2 2 2 14 2 6" xfId="27805"/>
    <cellStyle name="Separador de milhares 2 2 2 14 2 7" xfId="27806"/>
    <cellStyle name="Separador de milhares 2 2 2 14 2 8" xfId="27807"/>
    <cellStyle name="Separador de milhares 2 2 2 14 2 9" xfId="27808"/>
    <cellStyle name="Separador de milhares 2 2 2 14 20" xfId="27809"/>
    <cellStyle name="Separador de milhares 2 2 2 14 21" xfId="27810"/>
    <cellStyle name="Separador de milhares 2 2 2 14 22" xfId="27811"/>
    <cellStyle name="Separador de milhares 2 2 2 14 23" xfId="27812"/>
    <cellStyle name="Separador de milhares 2 2 2 14 24" xfId="27813"/>
    <cellStyle name="Separador de milhares 2 2 2 14 25" xfId="27814"/>
    <cellStyle name="Separador de milhares 2 2 2 14 26" xfId="27815"/>
    <cellStyle name="Separador de milhares 2 2 2 14 27" xfId="27816"/>
    <cellStyle name="Separador de milhares 2 2 2 14 28" xfId="27817"/>
    <cellStyle name="Separador de milhares 2 2 2 14 29" xfId="27818"/>
    <cellStyle name="Separador de milhares 2 2 2 14 3" xfId="27819"/>
    <cellStyle name="Separador de milhares 2 2 2 14 30" xfId="27820"/>
    <cellStyle name="Separador de milhares 2 2 2 14 31" xfId="27821"/>
    <cellStyle name="Separador de milhares 2 2 2 14 32" xfId="27822"/>
    <cellStyle name="Separador de milhares 2 2 2 14 33" xfId="27823"/>
    <cellStyle name="Separador de milhares 2 2 2 14 34" xfId="27824"/>
    <cellStyle name="Separador de milhares 2 2 2 14 35" xfId="27825"/>
    <cellStyle name="Separador de milhares 2 2 2 14 36" xfId="27826"/>
    <cellStyle name="Separador de milhares 2 2 2 14 37" xfId="27827"/>
    <cellStyle name="Separador de milhares 2 2 2 14 38" xfId="27828"/>
    <cellStyle name="Separador de milhares 2 2 2 14 38 10" xfId="27829"/>
    <cellStyle name="Separador de milhares 2 2 2 14 38 2" xfId="27830"/>
    <cellStyle name="Separador de milhares 2 2 2 14 38 3" xfId="27831"/>
    <cellStyle name="Separador de milhares 2 2 2 14 38 4" xfId="27832"/>
    <cellStyle name="Separador de milhares 2 2 2 14 38 5" xfId="27833"/>
    <cellStyle name="Separador de milhares 2 2 2 14 38 6" xfId="27834"/>
    <cellStyle name="Separador de milhares 2 2 2 14 38 7" xfId="27835"/>
    <cellStyle name="Separador de milhares 2 2 2 14 38 8" xfId="27836"/>
    <cellStyle name="Separador de milhares 2 2 2 14 38 9" xfId="27837"/>
    <cellStyle name="Separador de milhares 2 2 2 14 39" xfId="27838"/>
    <cellStyle name="Separador de milhares 2 2 2 14 39 2" xfId="27839"/>
    <cellStyle name="Separador de milhares 2 2 2 14 4" xfId="27840"/>
    <cellStyle name="Separador de milhares 2 2 2 14 40" xfId="27841"/>
    <cellStyle name="Separador de milhares 2 2 2 14 41" xfId="27842"/>
    <cellStyle name="Separador de milhares 2 2 2 14 42" xfId="27843"/>
    <cellStyle name="Separador de milhares 2 2 2 14 43" xfId="27844"/>
    <cellStyle name="Separador de milhares 2 2 2 14 44" xfId="27845"/>
    <cellStyle name="Separador de milhares 2 2 2 14 45" xfId="27846"/>
    <cellStyle name="Separador de milhares 2 2 2 14 46" xfId="27847"/>
    <cellStyle name="Separador de milhares 2 2 2 14 47" xfId="27848"/>
    <cellStyle name="Separador de milhares 2 2 2 14 48" xfId="27849"/>
    <cellStyle name="Separador de milhares 2 2 2 14 49" xfId="27850"/>
    <cellStyle name="Separador de milhares 2 2 2 14 5" xfId="27851"/>
    <cellStyle name="Separador de milhares 2 2 2 14 50" xfId="27852"/>
    <cellStyle name="Separador de milhares 2 2 2 14 51" xfId="27853"/>
    <cellStyle name="Separador de milhares 2 2 2 14 52" xfId="27854"/>
    <cellStyle name="Separador de milhares 2 2 2 14 6" xfId="27855"/>
    <cellStyle name="Separador de milhares 2 2 2 14 7" xfId="27856"/>
    <cellStyle name="Separador de milhares 2 2 2 14 8" xfId="27857"/>
    <cellStyle name="Separador de milhares 2 2 2 14 9" xfId="27858"/>
    <cellStyle name="Separador de milhares 2 2 2 15" xfId="27859"/>
    <cellStyle name="Separador de milhares 2 2 2 15 10" xfId="27860"/>
    <cellStyle name="Separador de milhares 2 2 2 15 11" xfId="27861"/>
    <cellStyle name="Separador de milhares 2 2 2 15 12" xfId="27862"/>
    <cellStyle name="Separador de milhares 2 2 2 15 2" xfId="27863"/>
    <cellStyle name="Separador de milhares 2 2 2 15 2 10" xfId="27864"/>
    <cellStyle name="Separador de milhares 2 2 2 15 2 2" xfId="27865"/>
    <cellStyle name="Separador de milhares 2 2 2 15 2 3" xfId="27866"/>
    <cellStyle name="Separador de milhares 2 2 2 15 2 4" xfId="27867"/>
    <cellStyle name="Separador de milhares 2 2 2 15 2 5" xfId="27868"/>
    <cellStyle name="Separador de milhares 2 2 2 15 2 6" xfId="27869"/>
    <cellStyle name="Separador de milhares 2 2 2 15 2 7" xfId="27870"/>
    <cellStyle name="Separador de milhares 2 2 2 15 2 8" xfId="27871"/>
    <cellStyle name="Separador de milhares 2 2 2 15 2 9" xfId="27872"/>
    <cellStyle name="Separador de milhares 2 2 2 15 3" xfId="27873"/>
    <cellStyle name="Separador de milhares 2 2 2 15 4" xfId="27874"/>
    <cellStyle name="Separador de milhares 2 2 2 15 5" xfId="27875"/>
    <cellStyle name="Separador de milhares 2 2 2 15 6" xfId="27876"/>
    <cellStyle name="Separador de milhares 2 2 2 15 7" xfId="27877"/>
    <cellStyle name="Separador de milhares 2 2 2 15 8" xfId="27878"/>
    <cellStyle name="Separador de milhares 2 2 2 15 9" xfId="27879"/>
    <cellStyle name="Separador de milhares 2 2 2 16" xfId="27880"/>
    <cellStyle name="Separador de milhares 2 2 2 16 10" xfId="27881"/>
    <cellStyle name="Separador de milhares 2 2 2 16 11" xfId="27882"/>
    <cellStyle name="Separador de milhares 2 2 2 16 12" xfId="27883"/>
    <cellStyle name="Separador de milhares 2 2 2 16 2" xfId="27884"/>
    <cellStyle name="Separador de milhares 2 2 2 16 2 10" xfId="27885"/>
    <cellStyle name="Separador de milhares 2 2 2 16 2 2" xfId="27886"/>
    <cellStyle name="Separador de milhares 2 2 2 16 2 3" xfId="27887"/>
    <cellStyle name="Separador de milhares 2 2 2 16 2 4" xfId="27888"/>
    <cellStyle name="Separador de milhares 2 2 2 16 2 5" xfId="27889"/>
    <cellStyle name="Separador de milhares 2 2 2 16 2 6" xfId="27890"/>
    <cellStyle name="Separador de milhares 2 2 2 16 2 7" xfId="27891"/>
    <cellStyle name="Separador de milhares 2 2 2 16 2 8" xfId="27892"/>
    <cellStyle name="Separador de milhares 2 2 2 16 2 9" xfId="27893"/>
    <cellStyle name="Separador de milhares 2 2 2 16 3" xfId="27894"/>
    <cellStyle name="Separador de milhares 2 2 2 16 4" xfId="27895"/>
    <cellStyle name="Separador de milhares 2 2 2 16 5" xfId="27896"/>
    <cellStyle name="Separador de milhares 2 2 2 16 6" xfId="27897"/>
    <cellStyle name="Separador de milhares 2 2 2 16 7" xfId="27898"/>
    <cellStyle name="Separador de milhares 2 2 2 16 8" xfId="27899"/>
    <cellStyle name="Separador de milhares 2 2 2 16 9" xfId="27900"/>
    <cellStyle name="Separador de milhares 2 2 2 17" xfId="27901"/>
    <cellStyle name="Separador de milhares 2 2 2 17 10" xfId="27902"/>
    <cellStyle name="Separador de milhares 2 2 2 17 11" xfId="27903"/>
    <cellStyle name="Separador de milhares 2 2 2 17 12" xfId="27904"/>
    <cellStyle name="Separador de milhares 2 2 2 17 2" xfId="27905"/>
    <cellStyle name="Separador de milhares 2 2 2 17 2 10" xfId="27906"/>
    <cellStyle name="Separador de milhares 2 2 2 17 2 2" xfId="27907"/>
    <cellStyle name="Separador de milhares 2 2 2 17 2 3" xfId="27908"/>
    <cellStyle name="Separador de milhares 2 2 2 17 2 4" xfId="27909"/>
    <cellStyle name="Separador de milhares 2 2 2 17 2 5" xfId="27910"/>
    <cellStyle name="Separador de milhares 2 2 2 17 2 6" xfId="27911"/>
    <cellStyle name="Separador de milhares 2 2 2 17 2 7" xfId="27912"/>
    <cellStyle name="Separador de milhares 2 2 2 17 2 8" xfId="27913"/>
    <cellStyle name="Separador de milhares 2 2 2 17 2 9" xfId="27914"/>
    <cellStyle name="Separador de milhares 2 2 2 17 3" xfId="27915"/>
    <cellStyle name="Separador de milhares 2 2 2 17 4" xfId="27916"/>
    <cellStyle name="Separador de milhares 2 2 2 17 5" xfId="27917"/>
    <cellStyle name="Separador de milhares 2 2 2 17 6" xfId="27918"/>
    <cellStyle name="Separador de milhares 2 2 2 17 7" xfId="27919"/>
    <cellStyle name="Separador de milhares 2 2 2 17 8" xfId="27920"/>
    <cellStyle name="Separador de milhares 2 2 2 17 9" xfId="27921"/>
    <cellStyle name="Separador de milhares 2 2 2 18" xfId="27922"/>
    <cellStyle name="Separador de milhares 2 2 2 18 10" xfId="27923"/>
    <cellStyle name="Separador de milhares 2 2 2 18 11" xfId="27924"/>
    <cellStyle name="Separador de milhares 2 2 2 18 12" xfId="27925"/>
    <cellStyle name="Separador de milhares 2 2 2 18 2" xfId="27926"/>
    <cellStyle name="Separador de milhares 2 2 2 18 2 10" xfId="27927"/>
    <cellStyle name="Separador de milhares 2 2 2 18 2 2" xfId="27928"/>
    <cellStyle name="Separador de milhares 2 2 2 18 2 3" xfId="27929"/>
    <cellStyle name="Separador de milhares 2 2 2 18 2 4" xfId="27930"/>
    <cellStyle name="Separador de milhares 2 2 2 18 2 5" xfId="27931"/>
    <cellStyle name="Separador de milhares 2 2 2 18 2 6" xfId="27932"/>
    <cellStyle name="Separador de milhares 2 2 2 18 2 7" xfId="27933"/>
    <cellStyle name="Separador de milhares 2 2 2 18 2 8" xfId="27934"/>
    <cellStyle name="Separador de milhares 2 2 2 18 2 9" xfId="27935"/>
    <cellStyle name="Separador de milhares 2 2 2 18 3" xfId="27936"/>
    <cellStyle name="Separador de milhares 2 2 2 18 4" xfId="27937"/>
    <cellStyle name="Separador de milhares 2 2 2 18 5" xfId="27938"/>
    <cellStyle name="Separador de milhares 2 2 2 18 6" xfId="27939"/>
    <cellStyle name="Separador de milhares 2 2 2 18 7" xfId="27940"/>
    <cellStyle name="Separador de milhares 2 2 2 18 8" xfId="27941"/>
    <cellStyle name="Separador de milhares 2 2 2 18 9" xfId="27942"/>
    <cellStyle name="Separador de milhares 2 2 2 19" xfId="27943"/>
    <cellStyle name="Separador de milhares 2 2 2 19 10" xfId="27944"/>
    <cellStyle name="Separador de milhares 2 2 2 19 11" xfId="27945"/>
    <cellStyle name="Separador de milhares 2 2 2 19 12" xfId="27946"/>
    <cellStyle name="Separador de milhares 2 2 2 19 2" xfId="27947"/>
    <cellStyle name="Separador de milhares 2 2 2 19 2 10" xfId="27948"/>
    <cellStyle name="Separador de milhares 2 2 2 19 2 2" xfId="27949"/>
    <cellStyle name="Separador de milhares 2 2 2 19 2 3" xfId="27950"/>
    <cellStyle name="Separador de milhares 2 2 2 19 2 4" xfId="27951"/>
    <cellStyle name="Separador de milhares 2 2 2 19 2 5" xfId="27952"/>
    <cellStyle name="Separador de milhares 2 2 2 19 2 6" xfId="27953"/>
    <cellStyle name="Separador de milhares 2 2 2 19 2 7" xfId="27954"/>
    <cellStyle name="Separador de milhares 2 2 2 19 2 8" xfId="27955"/>
    <cellStyle name="Separador de milhares 2 2 2 19 2 9" xfId="27956"/>
    <cellStyle name="Separador de milhares 2 2 2 19 3" xfId="27957"/>
    <cellStyle name="Separador de milhares 2 2 2 19 4" xfId="27958"/>
    <cellStyle name="Separador de milhares 2 2 2 19 5" xfId="27959"/>
    <cellStyle name="Separador de milhares 2 2 2 19 6" xfId="27960"/>
    <cellStyle name="Separador de milhares 2 2 2 19 7" xfId="27961"/>
    <cellStyle name="Separador de milhares 2 2 2 19 8" xfId="27962"/>
    <cellStyle name="Separador de milhares 2 2 2 19 9" xfId="27963"/>
    <cellStyle name="Separador de milhares 2 2 2 2" xfId="27964"/>
    <cellStyle name="Separador de milhares 2 2 2 2 10" xfId="27965"/>
    <cellStyle name="Separador de milhares 2 2 2 2 10 10" xfId="27966"/>
    <cellStyle name="Separador de milhares 2 2 2 2 10 11" xfId="27967"/>
    <cellStyle name="Separador de milhares 2 2 2 2 10 12" xfId="27968"/>
    <cellStyle name="Separador de milhares 2 2 2 2 10 13" xfId="27969"/>
    <cellStyle name="Separador de milhares 2 2 2 2 10 14" xfId="27970"/>
    <cellStyle name="Separador de milhares 2 2 2 2 10 15" xfId="27971"/>
    <cellStyle name="Separador de milhares 2 2 2 2 10 16" xfId="27972"/>
    <cellStyle name="Separador de milhares 2 2 2 2 10 17" xfId="27973"/>
    <cellStyle name="Separador de milhares 2 2 2 2 10 18" xfId="27974"/>
    <cellStyle name="Separador de milhares 2 2 2 2 10 19" xfId="27975"/>
    <cellStyle name="Separador de milhares 2 2 2 2 10 2" xfId="27976"/>
    <cellStyle name="Separador de milhares 2 2 2 2 10 2 10" xfId="27977"/>
    <cellStyle name="Separador de milhares 2 2 2 2 10 2 11" xfId="27978"/>
    <cellStyle name="Separador de milhares 2 2 2 2 10 2 12" xfId="27979"/>
    <cellStyle name="Separador de milhares 2 2 2 2 10 2 2" xfId="27980"/>
    <cellStyle name="Separador de milhares 2 2 2 2 10 2 2 10" xfId="27981"/>
    <cellStyle name="Separador de milhares 2 2 2 2 10 2 2 2" xfId="27982"/>
    <cellStyle name="Separador de milhares 2 2 2 2 10 2 2 3" xfId="27983"/>
    <cellStyle name="Separador de milhares 2 2 2 2 10 2 2 4" xfId="27984"/>
    <cellStyle name="Separador de milhares 2 2 2 2 10 2 2 5" xfId="27985"/>
    <cellStyle name="Separador de milhares 2 2 2 2 10 2 2 6" xfId="27986"/>
    <cellStyle name="Separador de milhares 2 2 2 2 10 2 2 7" xfId="27987"/>
    <cellStyle name="Separador de milhares 2 2 2 2 10 2 2 8" xfId="27988"/>
    <cellStyle name="Separador de milhares 2 2 2 2 10 2 2 9" xfId="27989"/>
    <cellStyle name="Separador de milhares 2 2 2 2 10 2 3" xfId="27990"/>
    <cellStyle name="Separador de milhares 2 2 2 2 10 2 4" xfId="27991"/>
    <cellStyle name="Separador de milhares 2 2 2 2 10 2 5" xfId="27992"/>
    <cellStyle name="Separador de milhares 2 2 2 2 10 2 6" xfId="27993"/>
    <cellStyle name="Separador de milhares 2 2 2 2 10 2 7" xfId="27994"/>
    <cellStyle name="Separador de milhares 2 2 2 2 10 2 8" xfId="27995"/>
    <cellStyle name="Separador de milhares 2 2 2 2 10 2 9" xfId="27996"/>
    <cellStyle name="Separador de milhares 2 2 2 2 10 20" xfId="27997"/>
    <cellStyle name="Separador de milhares 2 2 2 2 10 21" xfId="27998"/>
    <cellStyle name="Separador de milhares 2 2 2 2 10 22" xfId="27999"/>
    <cellStyle name="Separador de milhares 2 2 2 2 10 23" xfId="28000"/>
    <cellStyle name="Separador de milhares 2 2 2 2 10 24" xfId="28001"/>
    <cellStyle name="Separador de milhares 2 2 2 2 10 25" xfId="28002"/>
    <cellStyle name="Separador de milhares 2 2 2 2 10 26" xfId="28003"/>
    <cellStyle name="Separador de milhares 2 2 2 2 10 27" xfId="28004"/>
    <cellStyle name="Separador de milhares 2 2 2 2 10 28" xfId="28005"/>
    <cellStyle name="Separador de milhares 2 2 2 2 10 29" xfId="28006"/>
    <cellStyle name="Separador de milhares 2 2 2 2 10 3" xfId="28007"/>
    <cellStyle name="Separador de milhares 2 2 2 2 10 30" xfId="28008"/>
    <cellStyle name="Separador de milhares 2 2 2 2 10 31" xfId="28009"/>
    <cellStyle name="Separador de milhares 2 2 2 2 10 32" xfId="28010"/>
    <cellStyle name="Separador de milhares 2 2 2 2 10 33" xfId="28011"/>
    <cellStyle name="Separador de milhares 2 2 2 2 10 34" xfId="28012"/>
    <cellStyle name="Separador de milhares 2 2 2 2 10 35" xfId="28013"/>
    <cellStyle name="Separador de milhares 2 2 2 2 10 36" xfId="28014"/>
    <cellStyle name="Separador de milhares 2 2 2 2 10 37" xfId="28015"/>
    <cellStyle name="Separador de milhares 2 2 2 2 10 38" xfId="28016"/>
    <cellStyle name="Separador de milhares 2 2 2 2 10 38 10" xfId="28017"/>
    <cellStyle name="Separador de milhares 2 2 2 2 10 38 2" xfId="28018"/>
    <cellStyle name="Separador de milhares 2 2 2 2 10 38 3" xfId="28019"/>
    <cellStyle name="Separador de milhares 2 2 2 2 10 38 4" xfId="28020"/>
    <cellStyle name="Separador de milhares 2 2 2 2 10 38 5" xfId="28021"/>
    <cellStyle name="Separador de milhares 2 2 2 2 10 38 6" xfId="28022"/>
    <cellStyle name="Separador de milhares 2 2 2 2 10 38 7" xfId="28023"/>
    <cellStyle name="Separador de milhares 2 2 2 2 10 38 8" xfId="28024"/>
    <cellStyle name="Separador de milhares 2 2 2 2 10 38 9" xfId="28025"/>
    <cellStyle name="Separador de milhares 2 2 2 2 10 39" xfId="28026"/>
    <cellStyle name="Separador de milhares 2 2 2 2 10 39 2" xfId="28027"/>
    <cellStyle name="Separador de milhares 2 2 2 2 10 4" xfId="28028"/>
    <cellStyle name="Separador de milhares 2 2 2 2 10 40" xfId="28029"/>
    <cellStyle name="Separador de milhares 2 2 2 2 10 41" xfId="28030"/>
    <cellStyle name="Separador de milhares 2 2 2 2 10 42" xfId="28031"/>
    <cellStyle name="Separador de milhares 2 2 2 2 10 43" xfId="28032"/>
    <cellStyle name="Separador de milhares 2 2 2 2 10 44" xfId="28033"/>
    <cellStyle name="Separador de milhares 2 2 2 2 10 45" xfId="28034"/>
    <cellStyle name="Separador de milhares 2 2 2 2 10 46" xfId="28035"/>
    <cellStyle name="Separador de milhares 2 2 2 2 10 47" xfId="28036"/>
    <cellStyle name="Separador de milhares 2 2 2 2 10 48" xfId="28037"/>
    <cellStyle name="Separador de milhares 2 2 2 2 10 5" xfId="28038"/>
    <cellStyle name="Separador de milhares 2 2 2 2 10 6" xfId="28039"/>
    <cellStyle name="Separador de milhares 2 2 2 2 10 7" xfId="28040"/>
    <cellStyle name="Separador de milhares 2 2 2 2 10 8" xfId="28041"/>
    <cellStyle name="Separador de milhares 2 2 2 2 10 9" xfId="28042"/>
    <cellStyle name="Separador de milhares 2 2 2 2 11" xfId="28043"/>
    <cellStyle name="Separador de milhares 2 2 2 2 11 10" xfId="28044"/>
    <cellStyle name="Separador de milhares 2 2 2 2 11 11" xfId="28045"/>
    <cellStyle name="Separador de milhares 2 2 2 2 11 12" xfId="28046"/>
    <cellStyle name="Separador de milhares 2 2 2 2 11 13" xfId="28047"/>
    <cellStyle name="Separador de milhares 2 2 2 2 11 14" xfId="28048"/>
    <cellStyle name="Separador de milhares 2 2 2 2 11 15" xfId="28049"/>
    <cellStyle name="Separador de milhares 2 2 2 2 11 16" xfId="28050"/>
    <cellStyle name="Separador de milhares 2 2 2 2 11 17" xfId="28051"/>
    <cellStyle name="Separador de milhares 2 2 2 2 11 18" xfId="28052"/>
    <cellStyle name="Separador de milhares 2 2 2 2 11 19" xfId="28053"/>
    <cellStyle name="Separador de milhares 2 2 2 2 11 2" xfId="28054"/>
    <cellStyle name="Separador de milhares 2 2 2 2 11 2 10" xfId="28055"/>
    <cellStyle name="Separador de milhares 2 2 2 2 11 2 11" xfId="28056"/>
    <cellStyle name="Separador de milhares 2 2 2 2 11 2 12" xfId="28057"/>
    <cellStyle name="Separador de milhares 2 2 2 2 11 2 2" xfId="28058"/>
    <cellStyle name="Separador de milhares 2 2 2 2 11 2 2 10" xfId="28059"/>
    <cellStyle name="Separador de milhares 2 2 2 2 11 2 2 2" xfId="28060"/>
    <cellStyle name="Separador de milhares 2 2 2 2 11 2 2 3" xfId="28061"/>
    <cellStyle name="Separador de milhares 2 2 2 2 11 2 2 4" xfId="28062"/>
    <cellStyle name="Separador de milhares 2 2 2 2 11 2 2 5" xfId="28063"/>
    <cellStyle name="Separador de milhares 2 2 2 2 11 2 2 6" xfId="28064"/>
    <cellStyle name="Separador de milhares 2 2 2 2 11 2 2 7" xfId="28065"/>
    <cellStyle name="Separador de milhares 2 2 2 2 11 2 2 8" xfId="28066"/>
    <cellStyle name="Separador de milhares 2 2 2 2 11 2 2 9" xfId="28067"/>
    <cellStyle name="Separador de milhares 2 2 2 2 11 2 3" xfId="28068"/>
    <cellStyle name="Separador de milhares 2 2 2 2 11 2 4" xfId="28069"/>
    <cellStyle name="Separador de milhares 2 2 2 2 11 2 5" xfId="28070"/>
    <cellStyle name="Separador de milhares 2 2 2 2 11 2 6" xfId="28071"/>
    <cellStyle name="Separador de milhares 2 2 2 2 11 2 7" xfId="28072"/>
    <cellStyle name="Separador de milhares 2 2 2 2 11 2 8" xfId="28073"/>
    <cellStyle name="Separador de milhares 2 2 2 2 11 2 9" xfId="28074"/>
    <cellStyle name="Separador de milhares 2 2 2 2 11 20" xfId="28075"/>
    <cellStyle name="Separador de milhares 2 2 2 2 11 21" xfId="28076"/>
    <cellStyle name="Separador de milhares 2 2 2 2 11 22" xfId="28077"/>
    <cellStyle name="Separador de milhares 2 2 2 2 11 23" xfId="28078"/>
    <cellStyle name="Separador de milhares 2 2 2 2 11 24" xfId="28079"/>
    <cellStyle name="Separador de milhares 2 2 2 2 11 25" xfId="28080"/>
    <cellStyle name="Separador de milhares 2 2 2 2 11 26" xfId="28081"/>
    <cellStyle name="Separador de milhares 2 2 2 2 11 27" xfId="28082"/>
    <cellStyle name="Separador de milhares 2 2 2 2 11 28" xfId="28083"/>
    <cellStyle name="Separador de milhares 2 2 2 2 11 29" xfId="28084"/>
    <cellStyle name="Separador de milhares 2 2 2 2 11 3" xfId="28085"/>
    <cellStyle name="Separador de milhares 2 2 2 2 11 30" xfId="28086"/>
    <cellStyle name="Separador de milhares 2 2 2 2 11 31" xfId="28087"/>
    <cellStyle name="Separador de milhares 2 2 2 2 11 32" xfId="28088"/>
    <cellStyle name="Separador de milhares 2 2 2 2 11 33" xfId="28089"/>
    <cellStyle name="Separador de milhares 2 2 2 2 11 34" xfId="28090"/>
    <cellStyle name="Separador de milhares 2 2 2 2 11 35" xfId="28091"/>
    <cellStyle name="Separador de milhares 2 2 2 2 11 36" xfId="28092"/>
    <cellStyle name="Separador de milhares 2 2 2 2 11 37" xfId="28093"/>
    <cellStyle name="Separador de milhares 2 2 2 2 11 38" xfId="28094"/>
    <cellStyle name="Separador de milhares 2 2 2 2 11 38 10" xfId="28095"/>
    <cellStyle name="Separador de milhares 2 2 2 2 11 38 2" xfId="28096"/>
    <cellStyle name="Separador de milhares 2 2 2 2 11 38 3" xfId="28097"/>
    <cellStyle name="Separador de milhares 2 2 2 2 11 38 4" xfId="28098"/>
    <cellStyle name="Separador de milhares 2 2 2 2 11 38 5" xfId="28099"/>
    <cellStyle name="Separador de milhares 2 2 2 2 11 38 6" xfId="28100"/>
    <cellStyle name="Separador de milhares 2 2 2 2 11 38 7" xfId="28101"/>
    <cellStyle name="Separador de milhares 2 2 2 2 11 38 8" xfId="28102"/>
    <cellStyle name="Separador de milhares 2 2 2 2 11 38 9" xfId="28103"/>
    <cellStyle name="Separador de milhares 2 2 2 2 11 39" xfId="28104"/>
    <cellStyle name="Separador de milhares 2 2 2 2 11 39 2" xfId="28105"/>
    <cellStyle name="Separador de milhares 2 2 2 2 11 4" xfId="28106"/>
    <cellStyle name="Separador de milhares 2 2 2 2 11 40" xfId="28107"/>
    <cellStyle name="Separador de milhares 2 2 2 2 11 41" xfId="28108"/>
    <cellStyle name="Separador de milhares 2 2 2 2 11 42" xfId="28109"/>
    <cellStyle name="Separador de milhares 2 2 2 2 11 43" xfId="28110"/>
    <cellStyle name="Separador de milhares 2 2 2 2 11 44" xfId="28111"/>
    <cellStyle name="Separador de milhares 2 2 2 2 11 45" xfId="28112"/>
    <cellStyle name="Separador de milhares 2 2 2 2 11 46" xfId="28113"/>
    <cellStyle name="Separador de milhares 2 2 2 2 11 47" xfId="28114"/>
    <cellStyle name="Separador de milhares 2 2 2 2 11 48" xfId="28115"/>
    <cellStyle name="Separador de milhares 2 2 2 2 11 5" xfId="28116"/>
    <cellStyle name="Separador de milhares 2 2 2 2 11 6" xfId="28117"/>
    <cellStyle name="Separador de milhares 2 2 2 2 11 7" xfId="28118"/>
    <cellStyle name="Separador de milhares 2 2 2 2 11 8" xfId="28119"/>
    <cellStyle name="Separador de milhares 2 2 2 2 11 9" xfId="28120"/>
    <cellStyle name="Separador de milhares 2 2 2 2 12" xfId="28121"/>
    <cellStyle name="Separador de milhares 2 2 2 2 12 10" xfId="28122"/>
    <cellStyle name="Separador de milhares 2 2 2 2 12 11" xfId="28123"/>
    <cellStyle name="Separador de milhares 2 2 2 2 12 12" xfId="28124"/>
    <cellStyle name="Separador de milhares 2 2 2 2 12 13" xfId="28125"/>
    <cellStyle name="Separador de milhares 2 2 2 2 12 14" xfId="28126"/>
    <cellStyle name="Separador de milhares 2 2 2 2 12 15" xfId="28127"/>
    <cellStyle name="Separador de milhares 2 2 2 2 12 16" xfId="28128"/>
    <cellStyle name="Separador de milhares 2 2 2 2 12 17" xfId="28129"/>
    <cellStyle name="Separador de milhares 2 2 2 2 12 18" xfId="28130"/>
    <cellStyle name="Separador de milhares 2 2 2 2 12 19" xfId="28131"/>
    <cellStyle name="Separador de milhares 2 2 2 2 12 2" xfId="28132"/>
    <cellStyle name="Separador de milhares 2 2 2 2 12 2 10" xfId="28133"/>
    <cellStyle name="Separador de milhares 2 2 2 2 12 2 11" xfId="28134"/>
    <cellStyle name="Separador de milhares 2 2 2 2 12 2 12" xfId="28135"/>
    <cellStyle name="Separador de milhares 2 2 2 2 12 2 2" xfId="28136"/>
    <cellStyle name="Separador de milhares 2 2 2 2 12 2 2 10" xfId="28137"/>
    <cellStyle name="Separador de milhares 2 2 2 2 12 2 2 2" xfId="28138"/>
    <cellStyle name="Separador de milhares 2 2 2 2 12 2 2 3" xfId="28139"/>
    <cellStyle name="Separador de milhares 2 2 2 2 12 2 2 4" xfId="28140"/>
    <cellStyle name="Separador de milhares 2 2 2 2 12 2 2 5" xfId="28141"/>
    <cellStyle name="Separador de milhares 2 2 2 2 12 2 2 6" xfId="28142"/>
    <cellStyle name="Separador de milhares 2 2 2 2 12 2 2 7" xfId="28143"/>
    <cellStyle name="Separador de milhares 2 2 2 2 12 2 2 8" xfId="28144"/>
    <cellStyle name="Separador de milhares 2 2 2 2 12 2 2 9" xfId="28145"/>
    <cellStyle name="Separador de milhares 2 2 2 2 12 2 3" xfId="28146"/>
    <cellStyle name="Separador de milhares 2 2 2 2 12 2 4" xfId="28147"/>
    <cellStyle name="Separador de milhares 2 2 2 2 12 2 5" xfId="28148"/>
    <cellStyle name="Separador de milhares 2 2 2 2 12 2 6" xfId="28149"/>
    <cellStyle name="Separador de milhares 2 2 2 2 12 2 7" xfId="28150"/>
    <cellStyle name="Separador de milhares 2 2 2 2 12 2 8" xfId="28151"/>
    <cellStyle name="Separador de milhares 2 2 2 2 12 2 9" xfId="28152"/>
    <cellStyle name="Separador de milhares 2 2 2 2 12 20" xfId="28153"/>
    <cellStyle name="Separador de milhares 2 2 2 2 12 21" xfId="28154"/>
    <cellStyle name="Separador de milhares 2 2 2 2 12 22" xfId="28155"/>
    <cellStyle name="Separador de milhares 2 2 2 2 12 23" xfId="28156"/>
    <cellStyle name="Separador de milhares 2 2 2 2 12 24" xfId="28157"/>
    <cellStyle name="Separador de milhares 2 2 2 2 12 25" xfId="28158"/>
    <cellStyle name="Separador de milhares 2 2 2 2 12 26" xfId="28159"/>
    <cellStyle name="Separador de milhares 2 2 2 2 12 27" xfId="28160"/>
    <cellStyle name="Separador de milhares 2 2 2 2 12 28" xfId="28161"/>
    <cellStyle name="Separador de milhares 2 2 2 2 12 29" xfId="28162"/>
    <cellStyle name="Separador de milhares 2 2 2 2 12 3" xfId="28163"/>
    <cellStyle name="Separador de milhares 2 2 2 2 12 30" xfId="28164"/>
    <cellStyle name="Separador de milhares 2 2 2 2 12 31" xfId="28165"/>
    <cellStyle name="Separador de milhares 2 2 2 2 12 32" xfId="28166"/>
    <cellStyle name="Separador de milhares 2 2 2 2 12 33" xfId="28167"/>
    <cellStyle name="Separador de milhares 2 2 2 2 12 34" xfId="28168"/>
    <cellStyle name="Separador de milhares 2 2 2 2 12 35" xfId="28169"/>
    <cellStyle name="Separador de milhares 2 2 2 2 12 36" xfId="28170"/>
    <cellStyle name="Separador de milhares 2 2 2 2 12 37" xfId="28171"/>
    <cellStyle name="Separador de milhares 2 2 2 2 12 38" xfId="28172"/>
    <cellStyle name="Separador de milhares 2 2 2 2 12 38 10" xfId="28173"/>
    <cellStyle name="Separador de milhares 2 2 2 2 12 38 2" xfId="28174"/>
    <cellStyle name="Separador de milhares 2 2 2 2 12 38 3" xfId="28175"/>
    <cellStyle name="Separador de milhares 2 2 2 2 12 38 4" xfId="28176"/>
    <cellStyle name="Separador de milhares 2 2 2 2 12 38 5" xfId="28177"/>
    <cellStyle name="Separador de milhares 2 2 2 2 12 38 6" xfId="28178"/>
    <cellStyle name="Separador de milhares 2 2 2 2 12 38 7" xfId="28179"/>
    <cellStyle name="Separador de milhares 2 2 2 2 12 38 8" xfId="28180"/>
    <cellStyle name="Separador de milhares 2 2 2 2 12 38 9" xfId="28181"/>
    <cellStyle name="Separador de milhares 2 2 2 2 12 39" xfId="28182"/>
    <cellStyle name="Separador de milhares 2 2 2 2 12 39 2" xfId="28183"/>
    <cellStyle name="Separador de milhares 2 2 2 2 12 4" xfId="28184"/>
    <cellStyle name="Separador de milhares 2 2 2 2 12 40" xfId="28185"/>
    <cellStyle name="Separador de milhares 2 2 2 2 12 41" xfId="28186"/>
    <cellStyle name="Separador de milhares 2 2 2 2 12 42" xfId="28187"/>
    <cellStyle name="Separador de milhares 2 2 2 2 12 43" xfId="28188"/>
    <cellStyle name="Separador de milhares 2 2 2 2 12 44" xfId="28189"/>
    <cellStyle name="Separador de milhares 2 2 2 2 12 45" xfId="28190"/>
    <cellStyle name="Separador de milhares 2 2 2 2 12 46" xfId="28191"/>
    <cellStyle name="Separador de milhares 2 2 2 2 12 47" xfId="28192"/>
    <cellStyle name="Separador de milhares 2 2 2 2 12 48" xfId="28193"/>
    <cellStyle name="Separador de milhares 2 2 2 2 12 49" xfId="28194"/>
    <cellStyle name="Separador de milhares 2 2 2 2 12 5" xfId="28195"/>
    <cellStyle name="Separador de milhares 2 2 2 2 12 50" xfId="28196"/>
    <cellStyle name="Separador de milhares 2 2 2 2 12 51" xfId="28197"/>
    <cellStyle name="Separador de milhares 2 2 2 2 12 52" xfId="28198"/>
    <cellStyle name="Separador de milhares 2 2 2 2 12 6" xfId="28199"/>
    <cellStyle name="Separador de milhares 2 2 2 2 12 7" xfId="28200"/>
    <cellStyle name="Separador de milhares 2 2 2 2 12 8" xfId="28201"/>
    <cellStyle name="Separador de milhares 2 2 2 2 12 9" xfId="28202"/>
    <cellStyle name="Separador de milhares 2 2 2 2 13" xfId="28203"/>
    <cellStyle name="Separador de milhares 2 2 2 2 13 10" xfId="28204"/>
    <cellStyle name="Separador de milhares 2 2 2 2 13 11" xfId="28205"/>
    <cellStyle name="Separador de milhares 2 2 2 2 13 12" xfId="28206"/>
    <cellStyle name="Separador de milhares 2 2 2 2 13 2" xfId="28207"/>
    <cellStyle name="Separador de milhares 2 2 2 2 13 2 10" xfId="28208"/>
    <cellStyle name="Separador de milhares 2 2 2 2 13 2 2" xfId="28209"/>
    <cellStyle name="Separador de milhares 2 2 2 2 13 2 3" xfId="28210"/>
    <cellStyle name="Separador de milhares 2 2 2 2 13 2 4" xfId="28211"/>
    <cellStyle name="Separador de milhares 2 2 2 2 13 2 5" xfId="28212"/>
    <cellStyle name="Separador de milhares 2 2 2 2 13 2 6" xfId="28213"/>
    <cellStyle name="Separador de milhares 2 2 2 2 13 2 7" xfId="28214"/>
    <cellStyle name="Separador de milhares 2 2 2 2 13 2 8" xfId="28215"/>
    <cellStyle name="Separador de milhares 2 2 2 2 13 2 9" xfId="28216"/>
    <cellStyle name="Separador de milhares 2 2 2 2 13 3" xfId="28217"/>
    <cellStyle name="Separador de milhares 2 2 2 2 13 4" xfId="28218"/>
    <cellStyle name="Separador de milhares 2 2 2 2 13 5" xfId="28219"/>
    <cellStyle name="Separador de milhares 2 2 2 2 13 6" xfId="28220"/>
    <cellStyle name="Separador de milhares 2 2 2 2 13 7" xfId="28221"/>
    <cellStyle name="Separador de milhares 2 2 2 2 13 8" xfId="28222"/>
    <cellStyle name="Separador de milhares 2 2 2 2 13 9" xfId="28223"/>
    <cellStyle name="Separador de milhares 2 2 2 2 14" xfId="28224"/>
    <cellStyle name="Separador de milhares 2 2 2 2 14 10" xfId="28225"/>
    <cellStyle name="Separador de milhares 2 2 2 2 14 11" xfId="28226"/>
    <cellStyle name="Separador de milhares 2 2 2 2 14 12" xfId="28227"/>
    <cellStyle name="Separador de milhares 2 2 2 2 14 2" xfId="28228"/>
    <cellStyle name="Separador de milhares 2 2 2 2 14 2 10" xfId="28229"/>
    <cellStyle name="Separador de milhares 2 2 2 2 14 2 2" xfId="28230"/>
    <cellStyle name="Separador de milhares 2 2 2 2 14 2 3" xfId="28231"/>
    <cellStyle name="Separador de milhares 2 2 2 2 14 2 4" xfId="28232"/>
    <cellStyle name="Separador de milhares 2 2 2 2 14 2 5" xfId="28233"/>
    <cellStyle name="Separador de milhares 2 2 2 2 14 2 6" xfId="28234"/>
    <cellStyle name="Separador de milhares 2 2 2 2 14 2 7" xfId="28235"/>
    <cellStyle name="Separador de milhares 2 2 2 2 14 2 8" xfId="28236"/>
    <cellStyle name="Separador de milhares 2 2 2 2 14 2 9" xfId="28237"/>
    <cellStyle name="Separador de milhares 2 2 2 2 14 3" xfId="28238"/>
    <cellStyle name="Separador de milhares 2 2 2 2 14 4" xfId="28239"/>
    <cellStyle name="Separador de milhares 2 2 2 2 14 5" xfId="28240"/>
    <cellStyle name="Separador de milhares 2 2 2 2 14 6" xfId="28241"/>
    <cellStyle name="Separador de milhares 2 2 2 2 14 7" xfId="28242"/>
    <cellStyle name="Separador de milhares 2 2 2 2 14 8" xfId="28243"/>
    <cellStyle name="Separador de milhares 2 2 2 2 14 9" xfId="28244"/>
    <cellStyle name="Separador de milhares 2 2 2 2 15" xfId="28245"/>
    <cellStyle name="Separador de milhares 2 2 2 2 15 10" xfId="28246"/>
    <cellStyle name="Separador de milhares 2 2 2 2 15 11" xfId="28247"/>
    <cellStyle name="Separador de milhares 2 2 2 2 15 12" xfId="28248"/>
    <cellStyle name="Separador de milhares 2 2 2 2 15 2" xfId="28249"/>
    <cellStyle name="Separador de milhares 2 2 2 2 15 2 10" xfId="28250"/>
    <cellStyle name="Separador de milhares 2 2 2 2 15 2 2" xfId="28251"/>
    <cellStyle name="Separador de milhares 2 2 2 2 15 2 3" xfId="28252"/>
    <cellStyle name="Separador de milhares 2 2 2 2 15 2 4" xfId="28253"/>
    <cellStyle name="Separador de milhares 2 2 2 2 15 2 5" xfId="28254"/>
    <cellStyle name="Separador de milhares 2 2 2 2 15 2 6" xfId="28255"/>
    <cellStyle name="Separador de milhares 2 2 2 2 15 2 7" xfId="28256"/>
    <cellStyle name="Separador de milhares 2 2 2 2 15 2 8" xfId="28257"/>
    <cellStyle name="Separador de milhares 2 2 2 2 15 2 9" xfId="28258"/>
    <cellStyle name="Separador de milhares 2 2 2 2 15 3" xfId="28259"/>
    <cellStyle name="Separador de milhares 2 2 2 2 15 4" xfId="28260"/>
    <cellStyle name="Separador de milhares 2 2 2 2 15 5" xfId="28261"/>
    <cellStyle name="Separador de milhares 2 2 2 2 15 6" xfId="28262"/>
    <cellStyle name="Separador de milhares 2 2 2 2 15 7" xfId="28263"/>
    <cellStyle name="Separador de milhares 2 2 2 2 15 8" xfId="28264"/>
    <cellStyle name="Separador de milhares 2 2 2 2 15 9" xfId="28265"/>
    <cellStyle name="Separador de milhares 2 2 2 2 16" xfId="28266"/>
    <cellStyle name="Separador de milhares 2 2 2 2 16 10" xfId="28267"/>
    <cellStyle name="Separador de milhares 2 2 2 2 16 11" xfId="28268"/>
    <cellStyle name="Separador de milhares 2 2 2 2 16 12" xfId="28269"/>
    <cellStyle name="Separador de milhares 2 2 2 2 16 2" xfId="28270"/>
    <cellStyle name="Separador de milhares 2 2 2 2 16 2 10" xfId="28271"/>
    <cellStyle name="Separador de milhares 2 2 2 2 16 2 2" xfId="28272"/>
    <cellStyle name="Separador de milhares 2 2 2 2 16 2 3" xfId="28273"/>
    <cellStyle name="Separador de milhares 2 2 2 2 16 2 4" xfId="28274"/>
    <cellStyle name="Separador de milhares 2 2 2 2 16 2 5" xfId="28275"/>
    <cellStyle name="Separador de milhares 2 2 2 2 16 2 6" xfId="28276"/>
    <cellStyle name="Separador de milhares 2 2 2 2 16 2 7" xfId="28277"/>
    <cellStyle name="Separador de milhares 2 2 2 2 16 2 8" xfId="28278"/>
    <cellStyle name="Separador de milhares 2 2 2 2 16 2 9" xfId="28279"/>
    <cellStyle name="Separador de milhares 2 2 2 2 16 3" xfId="28280"/>
    <cellStyle name="Separador de milhares 2 2 2 2 16 4" xfId="28281"/>
    <cellStyle name="Separador de milhares 2 2 2 2 16 5" xfId="28282"/>
    <cellStyle name="Separador de milhares 2 2 2 2 16 6" xfId="28283"/>
    <cellStyle name="Separador de milhares 2 2 2 2 16 7" xfId="28284"/>
    <cellStyle name="Separador de milhares 2 2 2 2 16 8" xfId="28285"/>
    <cellStyle name="Separador de milhares 2 2 2 2 16 9" xfId="28286"/>
    <cellStyle name="Separador de milhares 2 2 2 2 17" xfId="28287"/>
    <cellStyle name="Separador de milhares 2 2 2 2 17 10" xfId="28288"/>
    <cellStyle name="Separador de milhares 2 2 2 2 17 11" xfId="28289"/>
    <cellStyle name="Separador de milhares 2 2 2 2 17 12" xfId="28290"/>
    <cellStyle name="Separador de milhares 2 2 2 2 17 2" xfId="28291"/>
    <cellStyle name="Separador de milhares 2 2 2 2 17 2 10" xfId="28292"/>
    <cellStyle name="Separador de milhares 2 2 2 2 17 2 2" xfId="28293"/>
    <cellStyle name="Separador de milhares 2 2 2 2 17 2 3" xfId="28294"/>
    <cellStyle name="Separador de milhares 2 2 2 2 17 2 4" xfId="28295"/>
    <cellStyle name="Separador de milhares 2 2 2 2 17 2 5" xfId="28296"/>
    <cellStyle name="Separador de milhares 2 2 2 2 17 2 6" xfId="28297"/>
    <cellStyle name="Separador de milhares 2 2 2 2 17 2 7" xfId="28298"/>
    <cellStyle name="Separador de milhares 2 2 2 2 17 2 8" xfId="28299"/>
    <cellStyle name="Separador de milhares 2 2 2 2 17 2 9" xfId="28300"/>
    <cellStyle name="Separador de milhares 2 2 2 2 17 3" xfId="28301"/>
    <cellStyle name="Separador de milhares 2 2 2 2 17 4" xfId="28302"/>
    <cellStyle name="Separador de milhares 2 2 2 2 17 5" xfId="28303"/>
    <cellStyle name="Separador de milhares 2 2 2 2 17 6" xfId="28304"/>
    <cellStyle name="Separador de milhares 2 2 2 2 17 7" xfId="28305"/>
    <cellStyle name="Separador de milhares 2 2 2 2 17 8" xfId="28306"/>
    <cellStyle name="Separador de milhares 2 2 2 2 17 9" xfId="28307"/>
    <cellStyle name="Separador de milhares 2 2 2 2 18" xfId="28308"/>
    <cellStyle name="Separador de milhares 2 2 2 2 18 10" xfId="28309"/>
    <cellStyle name="Separador de milhares 2 2 2 2 18 11" xfId="28310"/>
    <cellStyle name="Separador de milhares 2 2 2 2 18 12" xfId="28311"/>
    <cellStyle name="Separador de milhares 2 2 2 2 18 2" xfId="28312"/>
    <cellStyle name="Separador de milhares 2 2 2 2 18 2 10" xfId="28313"/>
    <cellStyle name="Separador de milhares 2 2 2 2 18 2 2" xfId="28314"/>
    <cellStyle name="Separador de milhares 2 2 2 2 18 2 3" xfId="28315"/>
    <cellStyle name="Separador de milhares 2 2 2 2 18 2 4" xfId="28316"/>
    <cellStyle name="Separador de milhares 2 2 2 2 18 2 5" xfId="28317"/>
    <cellStyle name="Separador de milhares 2 2 2 2 18 2 6" xfId="28318"/>
    <cellStyle name="Separador de milhares 2 2 2 2 18 2 7" xfId="28319"/>
    <cellStyle name="Separador de milhares 2 2 2 2 18 2 8" xfId="28320"/>
    <cellStyle name="Separador de milhares 2 2 2 2 18 2 9" xfId="28321"/>
    <cellStyle name="Separador de milhares 2 2 2 2 18 3" xfId="28322"/>
    <cellStyle name="Separador de milhares 2 2 2 2 18 4" xfId="28323"/>
    <cellStyle name="Separador de milhares 2 2 2 2 18 5" xfId="28324"/>
    <cellStyle name="Separador de milhares 2 2 2 2 18 6" xfId="28325"/>
    <cellStyle name="Separador de milhares 2 2 2 2 18 7" xfId="28326"/>
    <cellStyle name="Separador de milhares 2 2 2 2 18 8" xfId="28327"/>
    <cellStyle name="Separador de milhares 2 2 2 2 18 9" xfId="28328"/>
    <cellStyle name="Separador de milhares 2 2 2 2 19" xfId="28329"/>
    <cellStyle name="Separador de milhares 2 2 2 2 19 10" xfId="28330"/>
    <cellStyle name="Separador de milhares 2 2 2 2 19 11" xfId="28331"/>
    <cellStyle name="Separador de milhares 2 2 2 2 19 12" xfId="28332"/>
    <cellStyle name="Separador de milhares 2 2 2 2 19 2" xfId="28333"/>
    <cellStyle name="Separador de milhares 2 2 2 2 19 2 10" xfId="28334"/>
    <cellStyle name="Separador de milhares 2 2 2 2 19 2 2" xfId="28335"/>
    <cellStyle name="Separador de milhares 2 2 2 2 19 2 3" xfId="28336"/>
    <cellStyle name="Separador de milhares 2 2 2 2 19 2 4" xfId="28337"/>
    <cellStyle name="Separador de milhares 2 2 2 2 19 2 5" xfId="28338"/>
    <cellStyle name="Separador de milhares 2 2 2 2 19 2 6" xfId="28339"/>
    <cellStyle name="Separador de milhares 2 2 2 2 19 2 7" xfId="28340"/>
    <cellStyle name="Separador de milhares 2 2 2 2 19 2 8" xfId="28341"/>
    <cellStyle name="Separador de milhares 2 2 2 2 19 2 9" xfId="28342"/>
    <cellStyle name="Separador de milhares 2 2 2 2 19 3" xfId="28343"/>
    <cellStyle name="Separador de milhares 2 2 2 2 19 4" xfId="28344"/>
    <cellStyle name="Separador de milhares 2 2 2 2 19 5" xfId="28345"/>
    <cellStyle name="Separador de milhares 2 2 2 2 19 6" xfId="28346"/>
    <cellStyle name="Separador de milhares 2 2 2 2 19 7" xfId="28347"/>
    <cellStyle name="Separador de milhares 2 2 2 2 19 8" xfId="28348"/>
    <cellStyle name="Separador de milhares 2 2 2 2 19 9" xfId="28349"/>
    <cellStyle name="Separador de milhares 2 2 2 2 2" xfId="28350"/>
    <cellStyle name="Separador de milhares 2 2 2 2 2 10" xfId="28351"/>
    <cellStyle name="Separador de milhares 2 2 2 2 2 11" xfId="28352"/>
    <cellStyle name="Separador de milhares 2 2 2 2 2 12" xfId="28353"/>
    <cellStyle name="Separador de milhares 2 2 2 2 2 13" xfId="28354"/>
    <cellStyle name="Separador de milhares 2 2 2 2 2 13 10" xfId="28355"/>
    <cellStyle name="Separador de milhares 2 2 2 2 2 13 11" xfId="28356"/>
    <cellStyle name="Separador de milhares 2 2 2 2 2 13 12" xfId="28357"/>
    <cellStyle name="Separador de milhares 2 2 2 2 2 13 2" xfId="28358"/>
    <cellStyle name="Separador de milhares 2 2 2 2 2 13 2 10" xfId="28359"/>
    <cellStyle name="Separador de milhares 2 2 2 2 2 13 2 2" xfId="28360"/>
    <cellStyle name="Separador de milhares 2 2 2 2 2 13 2 3" xfId="28361"/>
    <cellStyle name="Separador de milhares 2 2 2 2 2 13 2 4" xfId="28362"/>
    <cellStyle name="Separador de milhares 2 2 2 2 2 13 2 5" xfId="28363"/>
    <cellStyle name="Separador de milhares 2 2 2 2 2 13 2 6" xfId="28364"/>
    <cellStyle name="Separador de milhares 2 2 2 2 2 13 2 7" xfId="28365"/>
    <cellStyle name="Separador de milhares 2 2 2 2 2 13 2 8" xfId="28366"/>
    <cellStyle name="Separador de milhares 2 2 2 2 2 13 2 9" xfId="28367"/>
    <cellStyle name="Separador de milhares 2 2 2 2 2 13 3" xfId="28368"/>
    <cellStyle name="Separador de milhares 2 2 2 2 2 13 4" xfId="28369"/>
    <cellStyle name="Separador de milhares 2 2 2 2 2 13 5" xfId="28370"/>
    <cellStyle name="Separador de milhares 2 2 2 2 2 13 6" xfId="28371"/>
    <cellStyle name="Separador de milhares 2 2 2 2 2 13 7" xfId="28372"/>
    <cellStyle name="Separador de milhares 2 2 2 2 2 13 8" xfId="28373"/>
    <cellStyle name="Separador de milhares 2 2 2 2 2 13 9" xfId="28374"/>
    <cellStyle name="Separador de milhares 2 2 2 2 2 14" xfId="28375"/>
    <cellStyle name="Separador de milhares 2 2 2 2 2 14 10" xfId="28376"/>
    <cellStyle name="Separador de milhares 2 2 2 2 2 14 11" xfId="28377"/>
    <cellStyle name="Separador de milhares 2 2 2 2 2 14 12" xfId="28378"/>
    <cellStyle name="Separador de milhares 2 2 2 2 2 14 2" xfId="28379"/>
    <cellStyle name="Separador de milhares 2 2 2 2 2 14 2 10" xfId="28380"/>
    <cellStyle name="Separador de milhares 2 2 2 2 2 14 2 2" xfId="28381"/>
    <cellStyle name="Separador de milhares 2 2 2 2 2 14 2 3" xfId="28382"/>
    <cellStyle name="Separador de milhares 2 2 2 2 2 14 2 4" xfId="28383"/>
    <cellStyle name="Separador de milhares 2 2 2 2 2 14 2 5" xfId="28384"/>
    <cellStyle name="Separador de milhares 2 2 2 2 2 14 2 6" xfId="28385"/>
    <cellStyle name="Separador de milhares 2 2 2 2 2 14 2 7" xfId="28386"/>
    <cellStyle name="Separador de milhares 2 2 2 2 2 14 2 8" xfId="28387"/>
    <cellStyle name="Separador de milhares 2 2 2 2 2 14 2 9" xfId="28388"/>
    <cellStyle name="Separador de milhares 2 2 2 2 2 14 3" xfId="28389"/>
    <cellStyle name="Separador de milhares 2 2 2 2 2 14 4" xfId="28390"/>
    <cellStyle name="Separador de milhares 2 2 2 2 2 14 5" xfId="28391"/>
    <cellStyle name="Separador de milhares 2 2 2 2 2 14 6" xfId="28392"/>
    <cellStyle name="Separador de milhares 2 2 2 2 2 14 7" xfId="28393"/>
    <cellStyle name="Separador de milhares 2 2 2 2 2 14 8" xfId="28394"/>
    <cellStyle name="Separador de milhares 2 2 2 2 2 14 9" xfId="28395"/>
    <cellStyle name="Separador de milhares 2 2 2 2 2 15" xfId="28396"/>
    <cellStyle name="Separador de milhares 2 2 2 2 2 15 10" xfId="28397"/>
    <cellStyle name="Separador de milhares 2 2 2 2 2 15 11" xfId="28398"/>
    <cellStyle name="Separador de milhares 2 2 2 2 2 15 12" xfId="28399"/>
    <cellStyle name="Separador de milhares 2 2 2 2 2 15 2" xfId="28400"/>
    <cellStyle name="Separador de milhares 2 2 2 2 2 15 2 10" xfId="28401"/>
    <cellStyle name="Separador de milhares 2 2 2 2 2 15 2 2" xfId="28402"/>
    <cellStyle name="Separador de milhares 2 2 2 2 2 15 2 3" xfId="28403"/>
    <cellStyle name="Separador de milhares 2 2 2 2 2 15 2 4" xfId="28404"/>
    <cellStyle name="Separador de milhares 2 2 2 2 2 15 2 5" xfId="28405"/>
    <cellStyle name="Separador de milhares 2 2 2 2 2 15 2 6" xfId="28406"/>
    <cellStyle name="Separador de milhares 2 2 2 2 2 15 2 7" xfId="28407"/>
    <cellStyle name="Separador de milhares 2 2 2 2 2 15 2 8" xfId="28408"/>
    <cellStyle name="Separador de milhares 2 2 2 2 2 15 2 9" xfId="28409"/>
    <cellStyle name="Separador de milhares 2 2 2 2 2 15 3" xfId="28410"/>
    <cellStyle name="Separador de milhares 2 2 2 2 2 15 4" xfId="28411"/>
    <cellStyle name="Separador de milhares 2 2 2 2 2 15 5" xfId="28412"/>
    <cellStyle name="Separador de milhares 2 2 2 2 2 15 6" xfId="28413"/>
    <cellStyle name="Separador de milhares 2 2 2 2 2 15 7" xfId="28414"/>
    <cellStyle name="Separador de milhares 2 2 2 2 2 15 8" xfId="28415"/>
    <cellStyle name="Separador de milhares 2 2 2 2 2 15 9" xfId="28416"/>
    <cellStyle name="Separador de milhares 2 2 2 2 2 16" xfId="28417"/>
    <cellStyle name="Separador de milhares 2 2 2 2 2 16 10" xfId="28418"/>
    <cellStyle name="Separador de milhares 2 2 2 2 2 16 11" xfId="28419"/>
    <cellStyle name="Separador de milhares 2 2 2 2 2 16 12" xfId="28420"/>
    <cellStyle name="Separador de milhares 2 2 2 2 2 16 2" xfId="28421"/>
    <cellStyle name="Separador de milhares 2 2 2 2 2 16 2 10" xfId="28422"/>
    <cellStyle name="Separador de milhares 2 2 2 2 2 16 2 2" xfId="28423"/>
    <cellStyle name="Separador de milhares 2 2 2 2 2 16 2 3" xfId="28424"/>
    <cellStyle name="Separador de milhares 2 2 2 2 2 16 2 4" xfId="28425"/>
    <cellStyle name="Separador de milhares 2 2 2 2 2 16 2 5" xfId="28426"/>
    <cellStyle name="Separador de milhares 2 2 2 2 2 16 2 6" xfId="28427"/>
    <cellStyle name="Separador de milhares 2 2 2 2 2 16 2 7" xfId="28428"/>
    <cellStyle name="Separador de milhares 2 2 2 2 2 16 2 8" xfId="28429"/>
    <cellStyle name="Separador de milhares 2 2 2 2 2 16 2 9" xfId="28430"/>
    <cellStyle name="Separador de milhares 2 2 2 2 2 16 3" xfId="28431"/>
    <cellStyle name="Separador de milhares 2 2 2 2 2 16 4" xfId="28432"/>
    <cellStyle name="Separador de milhares 2 2 2 2 2 16 5" xfId="28433"/>
    <cellStyle name="Separador de milhares 2 2 2 2 2 16 6" xfId="28434"/>
    <cellStyle name="Separador de milhares 2 2 2 2 2 16 7" xfId="28435"/>
    <cellStyle name="Separador de milhares 2 2 2 2 2 16 8" xfId="28436"/>
    <cellStyle name="Separador de milhares 2 2 2 2 2 16 9" xfId="28437"/>
    <cellStyle name="Separador de milhares 2 2 2 2 2 17" xfId="28438"/>
    <cellStyle name="Separador de milhares 2 2 2 2 2 17 10" xfId="28439"/>
    <cellStyle name="Separador de milhares 2 2 2 2 2 17 11" xfId="28440"/>
    <cellStyle name="Separador de milhares 2 2 2 2 2 17 12" xfId="28441"/>
    <cellStyle name="Separador de milhares 2 2 2 2 2 17 2" xfId="28442"/>
    <cellStyle name="Separador de milhares 2 2 2 2 2 17 2 10" xfId="28443"/>
    <cellStyle name="Separador de milhares 2 2 2 2 2 17 2 2" xfId="28444"/>
    <cellStyle name="Separador de milhares 2 2 2 2 2 17 2 3" xfId="28445"/>
    <cellStyle name="Separador de milhares 2 2 2 2 2 17 2 4" xfId="28446"/>
    <cellStyle name="Separador de milhares 2 2 2 2 2 17 2 5" xfId="28447"/>
    <cellStyle name="Separador de milhares 2 2 2 2 2 17 2 6" xfId="28448"/>
    <cellStyle name="Separador de milhares 2 2 2 2 2 17 2 7" xfId="28449"/>
    <cellStyle name="Separador de milhares 2 2 2 2 2 17 2 8" xfId="28450"/>
    <cellStyle name="Separador de milhares 2 2 2 2 2 17 2 9" xfId="28451"/>
    <cellStyle name="Separador de milhares 2 2 2 2 2 17 3" xfId="28452"/>
    <cellStyle name="Separador de milhares 2 2 2 2 2 17 4" xfId="28453"/>
    <cellStyle name="Separador de milhares 2 2 2 2 2 17 5" xfId="28454"/>
    <cellStyle name="Separador de milhares 2 2 2 2 2 17 6" xfId="28455"/>
    <cellStyle name="Separador de milhares 2 2 2 2 2 17 7" xfId="28456"/>
    <cellStyle name="Separador de milhares 2 2 2 2 2 17 8" xfId="28457"/>
    <cellStyle name="Separador de milhares 2 2 2 2 2 17 9" xfId="28458"/>
    <cellStyle name="Separador de milhares 2 2 2 2 2 18" xfId="28459"/>
    <cellStyle name="Separador de milhares 2 2 2 2 2 18 10" xfId="28460"/>
    <cellStyle name="Separador de milhares 2 2 2 2 2 18 11" xfId="28461"/>
    <cellStyle name="Separador de milhares 2 2 2 2 2 18 12" xfId="28462"/>
    <cellStyle name="Separador de milhares 2 2 2 2 2 18 2" xfId="28463"/>
    <cellStyle name="Separador de milhares 2 2 2 2 2 18 2 10" xfId="28464"/>
    <cellStyle name="Separador de milhares 2 2 2 2 2 18 2 2" xfId="28465"/>
    <cellStyle name="Separador de milhares 2 2 2 2 2 18 2 3" xfId="28466"/>
    <cellStyle name="Separador de milhares 2 2 2 2 2 18 2 4" xfId="28467"/>
    <cellStyle name="Separador de milhares 2 2 2 2 2 18 2 5" xfId="28468"/>
    <cellStyle name="Separador de milhares 2 2 2 2 2 18 2 6" xfId="28469"/>
    <cellStyle name="Separador de milhares 2 2 2 2 2 18 2 7" xfId="28470"/>
    <cellStyle name="Separador de milhares 2 2 2 2 2 18 2 8" xfId="28471"/>
    <cellStyle name="Separador de milhares 2 2 2 2 2 18 2 9" xfId="28472"/>
    <cellStyle name="Separador de milhares 2 2 2 2 2 18 3" xfId="28473"/>
    <cellStyle name="Separador de milhares 2 2 2 2 2 18 4" xfId="28474"/>
    <cellStyle name="Separador de milhares 2 2 2 2 2 18 5" xfId="28475"/>
    <cellStyle name="Separador de milhares 2 2 2 2 2 18 6" xfId="28476"/>
    <cellStyle name="Separador de milhares 2 2 2 2 2 18 7" xfId="28477"/>
    <cellStyle name="Separador de milhares 2 2 2 2 2 18 8" xfId="28478"/>
    <cellStyle name="Separador de milhares 2 2 2 2 2 18 9" xfId="28479"/>
    <cellStyle name="Separador de milhares 2 2 2 2 2 19" xfId="28480"/>
    <cellStyle name="Separador de milhares 2 2 2 2 2 19 10" xfId="28481"/>
    <cellStyle name="Separador de milhares 2 2 2 2 2 19 11" xfId="28482"/>
    <cellStyle name="Separador de milhares 2 2 2 2 2 19 12" xfId="28483"/>
    <cellStyle name="Separador de milhares 2 2 2 2 2 19 2" xfId="28484"/>
    <cellStyle name="Separador de milhares 2 2 2 2 2 19 2 10" xfId="28485"/>
    <cellStyle name="Separador de milhares 2 2 2 2 2 19 2 2" xfId="28486"/>
    <cellStyle name="Separador de milhares 2 2 2 2 2 19 2 3" xfId="28487"/>
    <cellStyle name="Separador de milhares 2 2 2 2 2 19 2 4" xfId="28488"/>
    <cellStyle name="Separador de milhares 2 2 2 2 2 19 2 5" xfId="28489"/>
    <cellStyle name="Separador de milhares 2 2 2 2 2 19 2 6" xfId="28490"/>
    <cellStyle name="Separador de milhares 2 2 2 2 2 19 2 7" xfId="28491"/>
    <cellStyle name="Separador de milhares 2 2 2 2 2 19 2 8" xfId="28492"/>
    <cellStyle name="Separador de milhares 2 2 2 2 2 19 2 9" xfId="28493"/>
    <cellStyle name="Separador de milhares 2 2 2 2 2 19 3" xfId="28494"/>
    <cellStyle name="Separador de milhares 2 2 2 2 2 19 4" xfId="28495"/>
    <cellStyle name="Separador de milhares 2 2 2 2 2 19 5" xfId="28496"/>
    <cellStyle name="Separador de milhares 2 2 2 2 2 19 6" xfId="28497"/>
    <cellStyle name="Separador de milhares 2 2 2 2 2 19 7" xfId="28498"/>
    <cellStyle name="Separador de milhares 2 2 2 2 2 19 8" xfId="28499"/>
    <cellStyle name="Separador de milhares 2 2 2 2 2 19 9" xfId="28500"/>
    <cellStyle name="Separador de milhares 2 2 2 2 2 2" xfId="28501"/>
    <cellStyle name="Separador de milhares 2 2 2 2 2 2 10" xfId="28502"/>
    <cellStyle name="Separador de milhares 2 2 2 2 2 2 11" xfId="28503"/>
    <cellStyle name="Separador de milhares 2 2 2 2 2 2 12" xfId="28504"/>
    <cellStyle name="Separador de milhares 2 2 2 2 2 2 13" xfId="28505"/>
    <cellStyle name="Separador de milhares 2 2 2 2 2 2 14" xfId="28506"/>
    <cellStyle name="Separador de milhares 2 2 2 2 2 2 15" xfId="28507"/>
    <cellStyle name="Separador de milhares 2 2 2 2 2 2 15 2" xfId="28508"/>
    <cellStyle name="Separador de milhares 2 2 2 2 2 2 15 2 2" xfId="28509"/>
    <cellStyle name="Separador de milhares 2 2 2 2 2 2 15 3" xfId="28510"/>
    <cellStyle name="Separador de milhares 2 2 2 2 2 2 15 4" xfId="28511"/>
    <cellStyle name="Separador de milhares 2 2 2 2 2 2 15 5" xfId="28512"/>
    <cellStyle name="Separador de milhares 2 2 2 2 2 2 15 6" xfId="28513"/>
    <cellStyle name="Separador de milhares 2 2 2 2 2 2 15 7" xfId="28514"/>
    <cellStyle name="Separador de milhares 2 2 2 2 2 2 16" xfId="28515"/>
    <cellStyle name="Separador de milhares 2 2 2 2 2 2 16 2" xfId="28516"/>
    <cellStyle name="Separador de milhares 2 2 2 2 2 2 16 2 2" xfId="28517"/>
    <cellStyle name="Separador de milhares 2 2 2 2 2 2 16 3" xfId="28518"/>
    <cellStyle name="Separador de milhares 2 2 2 2 2 2 16 4" xfId="28519"/>
    <cellStyle name="Separador de milhares 2 2 2 2 2 2 16 5" xfId="28520"/>
    <cellStyle name="Separador de milhares 2 2 2 2 2 2 16 6" xfId="28521"/>
    <cellStyle name="Separador de milhares 2 2 2 2 2 2 16 7" xfId="28522"/>
    <cellStyle name="Separador de milhares 2 2 2 2 2 2 17" xfId="28523"/>
    <cellStyle name="Separador de milhares 2 2 2 2 2 2 17 2" xfId="28524"/>
    <cellStyle name="Separador de milhares 2 2 2 2 2 2 17 3" xfId="28525"/>
    <cellStyle name="Separador de milhares 2 2 2 2 2 2 17 4" xfId="28526"/>
    <cellStyle name="Separador de milhares 2 2 2 2 2 2 17 5" xfId="28527"/>
    <cellStyle name="Separador de milhares 2 2 2 2 2 2 17 6" xfId="28528"/>
    <cellStyle name="Separador de milhares 2 2 2 2 2 2 17 7" xfId="28529"/>
    <cellStyle name="Separador de milhares 2 2 2 2 2 2 18" xfId="28530"/>
    <cellStyle name="Separador de milhares 2 2 2 2 2 2 18 2" xfId="28531"/>
    <cellStyle name="Separador de milhares 2 2 2 2 2 2 18 3" xfId="28532"/>
    <cellStyle name="Separador de milhares 2 2 2 2 2 2 18 4" xfId="28533"/>
    <cellStyle name="Separador de milhares 2 2 2 2 2 2 18 5" xfId="28534"/>
    <cellStyle name="Separador de milhares 2 2 2 2 2 2 18 6" xfId="28535"/>
    <cellStyle name="Separador de milhares 2 2 2 2 2 2 18 7" xfId="28536"/>
    <cellStyle name="Separador de milhares 2 2 2 2 2 2 19" xfId="28537"/>
    <cellStyle name="Separador de milhares 2 2 2 2 2 2 19 2" xfId="28538"/>
    <cellStyle name="Separador de milhares 2 2 2 2 2 2 19 3" xfId="28539"/>
    <cellStyle name="Separador de milhares 2 2 2 2 2 2 19 4" xfId="28540"/>
    <cellStyle name="Separador de milhares 2 2 2 2 2 2 19 5" xfId="28541"/>
    <cellStyle name="Separador de milhares 2 2 2 2 2 2 19 6" xfId="28542"/>
    <cellStyle name="Separador de milhares 2 2 2 2 2 2 19 7" xfId="28543"/>
    <cellStyle name="Separador de milhares 2 2 2 2 2 2 2" xfId="28544"/>
    <cellStyle name="Separador de milhares 2 2 2 2 2 2 2 10" xfId="28545"/>
    <cellStyle name="Separador de milhares 2 2 2 2 2 2 2 10 2" xfId="28546"/>
    <cellStyle name="Separador de milhares 2 2 2 2 2 2 2 11" xfId="28547"/>
    <cellStyle name="Separador de milhares 2 2 2 2 2 2 2 11 2" xfId="28548"/>
    <cellStyle name="Separador de milhares 2 2 2 2 2 2 2 12" xfId="28549"/>
    <cellStyle name="Separador de milhares 2 2 2 2 2 2 2 12 2" xfId="28550"/>
    <cellStyle name="Separador de milhares 2 2 2 2 2 2 2 13" xfId="28551"/>
    <cellStyle name="Separador de milhares 2 2 2 2 2 2 2 14" xfId="28552"/>
    <cellStyle name="Separador de milhares 2 2 2 2 2 2 2 15" xfId="28553"/>
    <cellStyle name="Separador de milhares 2 2 2 2 2 2 2 16" xfId="28554"/>
    <cellStyle name="Separador de milhares 2 2 2 2 2 2 2 17" xfId="28555"/>
    <cellStyle name="Separador de milhares 2 2 2 2 2 2 2 18" xfId="28556"/>
    <cellStyle name="Separador de milhares 2 2 2 2 2 2 2 2" xfId="28557"/>
    <cellStyle name="Separador de milhares 2 2 2 2 2 2 2 2 10" xfId="28558"/>
    <cellStyle name="Separador de milhares 2 2 2 2 2 2 2 2 2" xfId="28559"/>
    <cellStyle name="Separador de milhares 2 2 2 2 2 2 2 2 3" xfId="28560"/>
    <cellStyle name="Separador de milhares 2 2 2 2 2 2 2 2 4" xfId="28561"/>
    <cellStyle name="Separador de milhares 2 2 2 2 2 2 2 2 5" xfId="28562"/>
    <cellStyle name="Separador de milhares 2 2 2 2 2 2 2 2 6" xfId="28563"/>
    <cellStyle name="Separador de milhares 2 2 2 2 2 2 2 2 7" xfId="28564"/>
    <cellStyle name="Separador de milhares 2 2 2 2 2 2 2 2 8" xfId="28565"/>
    <cellStyle name="Separador de milhares 2 2 2 2 2 2 2 2 9" xfId="28566"/>
    <cellStyle name="Separador de milhares 2 2 2 2 2 2 2 3" xfId="28567"/>
    <cellStyle name="Separador de milhares 2 2 2 2 2 2 2 4" xfId="28568"/>
    <cellStyle name="Separador de milhares 2 2 2 2 2 2 2 5" xfId="28569"/>
    <cellStyle name="Separador de milhares 2 2 2 2 2 2 2 5 2" xfId="28570"/>
    <cellStyle name="Separador de milhares 2 2 2 2 2 2 2 6" xfId="28571"/>
    <cellStyle name="Separador de milhares 2 2 2 2 2 2 2 6 2" xfId="28572"/>
    <cellStyle name="Separador de milhares 2 2 2 2 2 2 2 7" xfId="28573"/>
    <cellStyle name="Separador de milhares 2 2 2 2 2 2 2 7 2" xfId="28574"/>
    <cellStyle name="Separador de milhares 2 2 2 2 2 2 2 8" xfId="28575"/>
    <cellStyle name="Separador de milhares 2 2 2 2 2 2 2 8 2" xfId="28576"/>
    <cellStyle name="Separador de milhares 2 2 2 2 2 2 2 9" xfId="28577"/>
    <cellStyle name="Separador de milhares 2 2 2 2 2 2 2 9 2" xfId="28578"/>
    <cellStyle name="Separador de milhares 2 2 2 2 2 2 20" xfId="28579"/>
    <cellStyle name="Separador de milhares 2 2 2 2 2 2 20 2" xfId="28580"/>
    <cellStyle name="Separador de milhares 2 2 2 2 2 2 20 3" xfId="28581"/>
    <cellStyle name="Separador de milhares 2 2 2 2 2 2 20 4" xfId="28582"/>
    <cellStyle name="Separador de milhares 2 2 2 2 2 2 20 5" xfId="28583"/>
    <cellStyle name="Separador de milhares 2 2 2 2 2 2 20 6" xfId="28584"/>
    <cellStyle name="Separador de milhares 2 2 2 2 2 2 20 7" xfId="28585"/>
    <cellStyle name="Separador de milhares 2 2 2 2 2 2 21" xfId="28586"/>
    <cellStyle name="Separador de milhares 2 2 2 2 2 2 21 2" xfId="28587"/>
    <cellStyle name="Separador de milhares 2 2 2 2 2 2 21 3" xfId="28588"/>
    <cellStyle name="Separador de milhares 2 2 2 2 2 2 21 4" xfId="28589"/>
    <cellStyle name="Separador de milhares 2 2 2 2 2 2 21 5" xfId="28590"/>
    <cellStyle name="Separador de milhares 2 2 2 2 2 2 21 6" xfId="28591"/>
    <cellStyle name="Separador de milhares 2 2 2 2 2 2 21 7" xfId="28592"/>
    <cellStyle name="Separador de milhares 2 2 2 2 2 2 22" xfId="28593"/>
    <cellStyle name="Separador de milhares 2 2 2 2 2 2 22 2" xfId="28594"/>
    <cellStyle name="Separador de milhares 2 2 2 2 2 2 22 3" xfId="28595"/>
    <cellStyle name="Separador de milhares 2 2 2 2 2 2 22 4" xfId="28596"/>
    <cellStyle name="Separador de milhares 2 2 2 2 2 2 22 5" xfId="28597"/>
    <cellStyle name="Separador de milhares 2 2 2 2 2 2 22 6" xfId="28598"/>
    <cellStyle name="Separador de milhares 2 2 2 2 2 2 22 7" xfId="28599"/>
    <cellStyle name="Separador de milhares 2 2 2 2 2 2 23" xfId="28600"/>
    <cellStyle name="Separador de milhares 2 2 2 2 2 2 23 2" xfId="28601"/>
    <cellStyle name="Separador de milhares 2 2 2 2 2 2 23 3" xfId="28602"/>
    <cellStyle name="Separador de milhares 2 2 2 2 2 2 23 4" xfId="28603"/>
    <cellStyle name="Separador de milhares 2 2 2 2 2 2 23 5" xfId="28604"/>
    <cellStyle name="Separador de milhares 2 2 2 2 2 2 23 6" xfId="28605"/>
    <cellStyle name="Separador de milhares 2 2 2 2 2 2 23 7" xfId="28606"/>
    <cellStyle name="Separador de milhares 2 2 2 2 2 2 24" xfId="28607"/>
    <cellStyle name="Separador de milhares 2 2 2 2 2 2 24 2" xfId="28608"/>
    <cellStyle name="Separador de milhares 2 2 2 2 2 2 24 3" xfId="28609"/>
    <cellStyle name="Separador de milhares 2 2 2 2 2 2 24 4" xfId="28610"/>
    <cellStyle name="Separador de milhares 2 2 2 2 2 2 24 5" xfId="28611"/>
    <cellStyle name="Separador de milhares 2 2 2 2 2 2 24 6" xfId="28612"/>
    <cellStyle name="Separador de milhares 2 2 2 2 2 2 24 7" xfId="28613"/>
    <cellStyle name="Separador de milhares 2 2 2 2 2 2 25" xfId="28614"/>
    <cellStyle name="Separador de milhares 2 2 2 2 2 2 25 2" xfId="28615"/>
    <cellStyle name="Separador de milhares 2 2 2 2 2 2 25 3" xfId="28616"/>
    <cellStyle name="Separador de milhares 2 2 2 2 2 2 25 4" xfId="28617"/>
    <cellStyle name="Separador de milhares 2 2 2 2 2 2 25 5" xfId="28618"/>
    <cellStyle name="Separador de milhares 2 2 2 2 2 2 25 6" xfId="28619"/>
    <cellStyle name="Separador de milhares 2 2 2 2 2 2 25 7" xfId="28620"/>
    <cellStyle name="Separador de milhares 2 2 2 2 2 2 26" xfId="28621"/>
    <cellStyle name="Separador de milhares 2 2 2 2 2 2 26 2" xfId="28622"/>
    <cellStyle name="Separador de milhares 2 2 2 2 2 2 27" xfId="28623"/>
    <cellStyle name="Separador de milhares 2 2 2 2 2 2 27 2" xfId="28624"/>
    <cellStyle name="Separador de milhares 2 2 2 2 2 2 28" xfId="28625"/>
    <cellStyle name="Separador de milhares 2 2 2 2 2 2 28 2" xfId="28626"/>
    <cellStyle name="Separador de milhares 2 2 2 2 2 2 29" xfId="28627"/>
    <cellStyle name="Separador de milhares 2 2 2 2 2 2 29 2" xfId="28628"/>
    <cellStyle name="Separador de milhares 2 2 2 2 2 2 3" xfId="28629"/>
    <cellStyle name="Separador de milhares 2 2 2 2 2 2 30" xfId="28630"/>
    <cellStyle name="Separador de milhares 2 2 2 2 2 2 31" xfId="28631"/>
    <cellStyle name="Separador de milhares 2 2 2 2 2 2 32" xfId="28632"/>
    <cellStyle name="Separador de milhares 2 2 2 2 2 2 33" xfId="28633"/>
    <cellStyle name="Separador de milhares 2 2 2 2 2 2 34" xfId="28634"/>
    <cellStyle name="Separador de milhares 2 2 2 2 2 2 35" xfId="28635"/>
    <cellStyle name="Separador de milhares 2 2 2 2 2 2 36" xfId="28636"/>
    <cellStyle name="Separador de milhares 2 2 2 2 2 2 37" xfId="28637"/>
    <cellStyle name="Separador de milhares 2 2 2 2 2 2 38" xfId="28638"/>
    <cellStyle name="Separador de milhares 2 2 2 2 2 2 38 10" xfId="28639"/>
    <cellStyle name="Separador de milhares 2 2 2 2 2 2 38 2" xfId="28640"/>
    <cellStyle name="Separador de milhares 2 2 2 2 2 2 38 3" xfId="28641"/>
    <cellStyle name="Separador de milhares 2 2 2 2 2 2 38 4" xfId="28642"/>
    <cellStyle name="Separador de milhares 2 2 2 2 2 2 38 5" xfId="28643"/>
    <cellStyle name="Separador de milhares 2 2 2 2 2 2 38 6" xfId="28644"/>
    <cellStyle name="Separador de milhares 2 2 2 2 2 2 38 7" xfId="28645"/>
    <cellStyle name="Separador de milhares 2 2 2 2 2 2 38 8" xfId="28646"/>
    <cellStyle name="Separador de milhares 2 2 2 2 2 2 38 9" xfId="28647"/>
    <cellStyle name="Separador de milhares 2 2 2 2 2 2 39" xfId="28648"/>
    <cellStyle name="Separador de milhares 2 2 2 2 2 2 39 2" xfId="28649"/>
    <cellStyle name="Separador de milhares 2 2 2 2 2 2 4" xfId="28650"/>
    <cellStyle name="Separador de milhares 2 2 2 2 2 2 40" xfId="28651"/>
    <cellStyle name="Separador de milhares 2 2 2 2 2 2 41" xfId="28652"/>
    <cellStyle name="Separador de milhares 2 2 2 2 2 2 42" xfId="28653"/>
    <cellStyle name="Separador de milhares 2 2 2 2 2 2 43" xfId="28654"/>
    <cellStyle name="Separador de milhares 2 2 2 2 2 2 44" xfId="28655"/>
    <cellStyle name="Separador de milhares 2 2 2 2 2 2 45" xfId="28656"/>
    <cellStyle name="Separador de milhares 2 2 2 2 2 2 46" xfId="28657"/>
    <cellStyle name="Separador de milhares 2 2 2 2 2 2 47" xfId="28658"/>
    <cellStyle name="Separador de milhares 2 2 2 2 2 2 48" xfId="28659"/>
    <cellStyle name="Separador de milhares 2 2 2 2 2 2 49" xfId="28660"/>
    <cellStyle name="Separador de milhares 2 2 2 2 2 2 5" xfId="28661"/>
    <cellStyle name="Separador de milhares 2 2 2 2 2 2 50" xfId="28662"/>
    <cellStyle name="Separador de milhares 2 2 2 2 2 2 51" xfId="28663"/>
    <cellStyle name="Separador de milhares 2 2 2 2 2 2 52" xfId="28664"/>
    <cellStyle name="Separador de milhares 2 2 2 2 2 2 6" xfId="28665"/>
    <cellStyle name="Separador de milhares 2 2 2 2 2 2 7" xfId="28666"/>
    <cellStyle name="Separador de milhares 2 2 2 2 2 2 8" xfId="28667"/>
    <cellStyle name="Separador de milhares 2 2 2 2 2 2 9" xfId="28668"/>
    <cellStyle name="Separador de milhares 2 2 2 2 2 20" xfId="28669"/>
    <cellStyle name="Separador de milhares 2 2 2 2 2 20 10" xfId="28670"/>
    <cellStyle name="Separador de milhares 2 2 2 2 2 20 11" xfId="28671"/>
    <cellStyle name="Separador de milhares 2 2 2 2 2 20 12" xfId="28672"/>
    <cellStyle name="Separador de milhares 2 2 2 2 2 20 2" xfId="28673"/>
    <cellStyle name="Separador de milhares 2 2 2 2 2 20 2 10" xfId="28674"/>
    <cellStyle name="Separador de milhares 2 2 2 2 2 20 2 2" xfId="28675"/>
    <cellStyle name="Separador de milhares 2 2 2 2 2 20 2 3" xfId="28676"/>
    <cellStyle name="Separador de milhares 2 2 2 2 2 20 2 4" xfId="28677"/>
    <cellStyle name="Separador de milhares 2 2 2 2 2 20 2 5" xfId="28678"/>
    <cellStyle name="Separador de milhares 2 2 2 2 2 20 2 6" xfId="28679"/>
    <cellStyle name="Separador de milhares 2 2 2 2 2 20 2 7" xfId="28680"/>
    <cellStyle name="Separador de milhares 2 2 2 2 2 20 2 8" xfId="28681"/>
    <cellStyle name="Separador de milhares 2 2 2 2 2 20 2 9" xfId="28682"/>
    <cellStyle name="Separador de milhares 2 2 2 2 2 20 3" xfId="28683"/>
    <cellStyle name="Separador de milhares 2 2 2 2 2 20 4" xfId="28684"/>
    <cellStyle name="Separador de milhares 2 2 2 2 2 20 5" xfId="28685"/>
    <cellStyle name="Separador de milhares 2 2 2 2 2 20 6" xfId="28686"/>
    <cellStyle name="Separador de milhares 2 2 2 2 2 20 7" xfId="28687"/>
    <cellStyle name="Separador de milhares 2 2 2 2 2 20 8" xfId="28688"/>
    <cellStyle name="Separador de milhares 2 2 2 2 2 20 9" xfId="28689"/>
    <cellStyle name="Separador de milhares 2 2 2 2 2 21" xfId="28690"/>
    <cellStyle name="Separador de milhares 2 2 2 2 2 22" xfId="28691"/>
    <cellStyle name="Separador de milhares 2 2 2 2 2 23" xfId="28692"/>
    <cellStyle name="Separador de milhares 2 2 2 2 2 24" xfId="28693"/>
    <cellStyle name="Separador de milhares 2 2 2 2 2 25" xfId="28694"/>
    <cellStyle name="Separador de milhares 2 2 2 2 2 25 2" xfId="28695"/>
    <cellStyle name="Separador de milhares 2 2 2 2 2 25 2 2" xfId="28696"/>
    <cellStyle name="Separador de milhares 2 2 2 2 2 25 3" xfId="28697"/>
    <cellStyle name="Separador de milhares 2 2 2 2 2 25 4" xfId="28698"/>
    <cellStyle name="Separador de milhares 2 2 2 2 2 25 5" xfId="28699"/>
    <cellStyle name="Separador de milhares 2 2 2 2 2 25 6" xfId="28700"/>
    <cellStyle name="Separador de milhares 2 2 2 2 2 25 7" xfId="28701"/>
    <cellStyle name="Separador de milhares 2 2 2 2 2 26" xfId="28702"/>
    <cellStyle name="Separador de milhares 2 2 2 2 2 26 2" xfId="28703"/>
    <cellStyle name="Separador de milhares 2 2 2 2 2 26 2 2" xfId="28704"/>
    <cellStyle name="Separador de milhares 2 2 2 2 2 26 3" xfId="28705"/>
    <cellStyle name="Separador de milhares 2 2 2 2 2 26 4" xfId="28706"/>
    <cellStyle name="Separador de milhares 2 2 2 2 2 26 5" xfId="28707"/>
    <cellStyle name="Separador de milhares 2 2 2 2 2 26 6" xfId="28708"/>
    <cellStyle name="Separador de milhares 2 2 2 2 2 26 7" xfId="28709"/>
    <cellStyle name="Separador de milhares 2 2 2 2 2 27" xfId="28710"/>
    <cellStyle name="Separador de milhares 2 2 2 2 2 27 2" xfId="28711"/>
    <cellStyle name="Separador de milhares 2 2 2 2 2 27 3" xfId="28712"/>
    <cellStyle name="Separador de milhares 2 2 2 2 2 27 4" xfId="28713"/>
    <cellStyle name="Separador de milhares 2 2 2 2 2 27 5" xfId="28714"/>
    <cellStyle name="Separador de milhares 2 2 2 2 2 27 6" xfId="28715"/>
    <cellStyle name="Separador de milhares 2 2 2 2 2 27 7" xfId="28716"/>
    <cellStyle name="Separador de milhares 2 2 2 2 2 28" xfId="28717"/>
    <cellStyle name="Separador de milhares 2 2 2 2 2 28 2" xfId="28718"/>
    <cellStyle name="Separador de milhares 2 2 2 2 2 28 3" xfId="28719"/>
    <cellStyle name="Separador de milhares 2 2 2 2 2 28 4" xfId="28720"/>
    <cellStyle name="Separador de milhares 2 2 2 2 2 28 5" xfId="28721"/>
    <cellStyle name="Separador de milhares 2 2 2 2 2 28 6" xfId="28722"/>
    <cellStyle name="Separador de milhares 2 2 2 2 2 28 7" xfId="28723"/>
    <cellStyle name="Separador de milhares 2 2 2 2 2 29" xfId="28724"/>
    <cellStyle name="Separador de milhares 2 2 2 2 2 29 2" xfId="28725"/>
    <cellStyle name="Separador de milhares 2 2 2 2 2 29 3" xfId="28726"/>
    <cellStyle name="Separador de milhares 2 2 2 2 2 29 4" xfId="28727"/>
    <cellStyle name="Separador de milhares 2 2 2 2 2 29 5" xfId="28728"/>
    <cellStyle name="Separador de milhares 2 2 2 2 2 29 6" xfId="28729"/>
    <cellStyle name="Separador de milhares 2 2 2 2 2 29 7" xfId="28730"/>
    <cellStyle name="Separador de milhares 2 2 2 2 2 3" xfId="28731"/>
    <cellStyle name="Separador de milhares 2 2 2 2 2 30" xfId="28732"/>
    <cellStyle name="Separador de milhares 2 2 2 2 2 30 2" xfId="28733"/>
    <cellStyle name="Separador de milhares 2 2 2 2 2 30 3" xfId="28734"/>
    <cellStyle name="Separador de milhares 2 2 2 2 2 30 4" xfId="28735"/>
    <cellStyle name="Separador de milhares 2 2 2 2 2 30 5" xfId="28736"/>
    <cellStyle name="Separador de milhares 2 2 2 2 2 30 6" xfId="28737"/>
    <cellStyle name="Separador de milhares 2 2 2 2 2 30 7" xfId="28738"/>
    <cellStyle name="Separador de milhares 2 2 2 2 2 31" xfId="28739"/>
    <cellStyle name="Separador de milhares 2 2 2 2 2 31 2" xfId="28740"/>
    <cellStyle name="Separador de milhares 2 2 2 2 2 31 3" xfId="28741"/>
    <cellStyle name="Separador de milhares 2 2 2 2 2 31 4" xfId="28742"/>
    <cellStyle name="Separador de milhares 2 2 2 2 2 31 5" xfId="28743"/>
    <cellStyle name="Separador de milhares 2 2 2 2 2 31 6" xfId="28744"/>
    <cellStyle name="Separador de milhares 2 2 2 2 2 31 7" xfId="28745"/>
    <cellStyle name="Separador de milhares 2 2 2 2 2 32" xfId="28746"/>
    <cellStyle name="Separador de milhares 2 2 2 2 2 32 2" xfId="28747"/>
    <cellStyle name="Separador de milhares 2 2 2 2 2 32 3" xfId="28748"/>
    <cellStyle name="Separador de milhares 2 2 2 2 2 32 4" xfId="28749"/>
    <cellStyle name="Separador de milhares 2 2 2 2 2 32 5" xfId="28750"/>
    <cellStyle name="Separador de milhares 2 2 2 2 2 32 6" xfId="28751"/>
    <cellStyle name="Separador de milhares 2 2 2 2 2 32 7" xfId="28752"/>
    <cellStyle name="Separador de milhares 2 2 2 2 2 33" xfId="28753"/>
    <cellStyle name="Separador de milhares 2 2 2 2 2 33 2" xfId="28754"/>
    <cellStyle name="Separador de milhares 2 2 2 2 2 33 3" xfId="28755"/>
    <cellStyle name="Separador de milhares 2 2 2 2 2 33 4" xfId="28756"/>
    <cellStyle name="Separador de milhares 2 2 2 2 2 33 5" xfId="28757"/>
    <cellStyle name="Separador de milhares 2 2 2 2 2 33 6" xfId="28758"/>
    <cellStyle name="Separador de milhares 2 2 2 2 2 33 7" xfId="28759"/>
    <cellStyle name="Separador de milhares 2 2 2 2 2 34" xfId="28760"/>
    <cellStyle name="Separador de milhares 2 2 2 2 2 34 2" xfId="28761"/>
    <cellStyle name="Separador de milhares 2 2 2 2 2 34 3" xfId="28762"/>
    <cellStyle name="Separador de milhares 2 2 2 2 2 34 4" xfId="28763"/>
    <cellStyle name="Separador de milhares 2 2 2 2 2 34 5" xfId="28764"/>
    <cellStyle name="Separador de milhares 2 2 2 2 2 34 6" xfId="28765"/>
    <cellStyle name="Separador de milhares 2 2 2 2 2 34 7" xfId="28766"/>
    <cellStyle name="Separador de milhares 2 2 2 2 2 35" xfId="28767"/>
    <cellStyle name="Separador de milhares 2 2 2 2 2 35 2" xfId="28768"/>
    <cellStyle name="Separador de milhares 2 2 2 2 2 35 3" xfId="28769"/>
    <cellStyle name="Separador de milhares 2 2 2 2 2 35 4" xfId="28770"/>
    <cellStyle name="Separador de milhares 2 2 2 2 2 35 5" xfId="28771"/>
    <cellStyle name="Separador de milhares 2 2 2 2 2 35 6" xfId="28772"/>
    <cellStyle name="Separador de milhares 2 2 2 2 2 35 7" xfId="28773"/>
    <cellStyle name="Separador de milhares 2 2 2 2 2 36" xfId="28774"/>
    <cellStyle name="Separador de milhares 2 2 2 2 2 36 2" xfId="28775"/>
    <cellStyle name="Separador de milhares 2 2 2 2 2 37" xfId="28776"/>
    <cellStyle name="Separador de milhares 2 2 2 2 2 37 2" xfId="28777"/>
    <cellStyle name="Separador de milhares 2 2 2 2 2 38" xfId="28778"/>
    <cellStyle name="Separador de milhares 2 2 2 2 2 38 2" xfId="28779"/>
    <cellStyle name="Separador de milhares 2 2 2 2 2 39" xfId="28780"/>
    <cellStyle name="Separador de milhares 2 2 2 2 2 39 2" xfId="28781"/>
    <cellStyle name="Separador de milhares 2 2 2 2 2 4" xfId="28782"/>
    <cellStyle name="Separador de milhares 2 2 2 2 2 40" xfId="28783"/>
    <cellStyle name="Separador de milhares 2 2 2 2 2 41" xfId="28784"/>
    <cellStyle name="Separador de milhares 2 2 2 2 2 42" xfId="28785"/>
    <cellStyle name="Separador de milhares 2 2 2 2 2 43" xfId="28786"/>
    <cellStyle name="Separador de milhares 2 2 2 2 2 44" xfId="28787"/>
    <cellStyle name="Separador de milhares 2 2 2 2 2 45" xfId="28788"/>
    <cellStyle name="Separador de milhares 2 2 2 2 2 46" xfId="28789"/>
    <cellStyle name="Separador de milhares 2 2 2 2 2 47" xfId="28790"/>
    <cellStyle name="Separador de milhares 2 2 2 2 2 48" xfId="28791"/>
    <cellStyle name="Separador de milhares 2 2 2 2 2 48 10" xfId="28792"/>
    <cellStyle name="Separador de milhares 2 2 2 2 2 48 2" xfId="28793"/>
    <cellStyle name="Separador de milhares 2 2 2 2 2 48 3" xfId="28794"/>
    <cellStyle name="Separador de milhares 2 2 2 2 2 48 4" xfId="28795"/>
    <cellStyle name="Separador de milhares 2 2 2 2 2 48 5" xfId="28796"/>
    <cellStyle name="Separador de milhares 2 2 2 2 2 48 6" xfId="28797"/>
    <cellStyle name="Separador de milhares 2 2 2 2 2 48 7" xfId="28798"/>
    <cellStyle name="Separador de milhares 2 2 2 2 2 48 8" xfId="28799"/>
    <cellStyle name="Separador de milhares 2 2 2 2 2 48 9" xfId="28800"/>
    <cellStyle name="Separador de milhares 2 2 2 2 2 49" xfId="28801"/>
    <cellStyle name="Separador de milhares 2 2 2 2 2 49 2" xfId="28802"/>
    <cellStyle name="Separador de milhares 2 2 2 2 2 5" xfId="28803"/>
    <cellStyle name="Separador de milhares 2 2 2 2 2 50" xfId="28804"/>
    <cellStyle name="Separador de milhares 2 2 2 2 2 51" xfId="28805"/>
    <cellStyle name="Separador de milhares 2 2 2 2 2 52" xfId="28806"/>
    <cellStyle name="Separador de milhares 2 2 2 2 2 53" xfId="28807"/>
    <cellStyle name="Separador de milhares 2 2 2 2 2 54" xfId="28808"/>
    <cellStyle name="Separador de milhares 2 2 2 2 2 55" xfId="28809"/>
    <cellStyle name="Separador de milhares 2 2 2 2 2 56" xfId="28810"/>
    <cellStyle name="Separador de milhares 2 2 2 2 2 57" xfId="28811"/>
    <cellStyle name="Separador de milhares 2 2 2 2 2 58" xfId="28812"/>
    <cellStyle name="Separador de milhares 2 2 2 2 2 59" xfId="28813"/>
    <cellStyle name="Separador de milhares 2 2 2 2 2 6" xfId="28814"/>
    <cellStyle name="Separador de milhares 2 2 2 2 2 60" xfId="28815"/>
    <cellStyle name="Separador de milhares 2 2 2 2 2 61" xfId="28816"/>
    <cellStyle name="Separador de milhares 2 2 2 2 2 62" xfId="28817"/>
    <cellStyle name="Separador de milhares 2 2 2 2 2 7" xfId="28818"/>
    <cellStyle name="Separador de milhares 2 2 2 2 2 8" xfId="28819"/>
    <cellStyle name="Separador de milhares 2 2 2 2 2 9" xfId="28820"/>
    <cellStyle name="Separador de milhares 2 2 2 2 20" xfId="28821"/>
    <cellStyle name="Separador de milhares 2 2 2 2 20 10" xfId="28822"/>
    <cellStyle name="Separador de milhares 2 2 2 2 20 11" xfId="28823"/>
    <cellStyle name="Separador de milhares 2 2 2 2 20 12" xfId="28824"/>
    <cellStyle name="Separador de milhares 2 2 2 2 20 2" xfId="28825"/>
    <cellStyle name="Separador de milhares 2 2 2 2 20 2 10" xfId="28826"/>
    <cellStyle name="Separador de milhares 2 2 2 2 20 2 2" xfId="28827"/>
    <cellStyle name="Separador de milhares 2 2 2 2 20 2 3" xfId="28828"/>
    <cellStyle name="Separador de milhares 2 2 2 2 20 2 4" xfId="28829"/>
    <cellStyle name="Separador de milhares 2 2 2 2 20 2 5" xfId="28830"/>
    <cellStyle name="Separador de milhares 2 2 2 2 20 2 6" xfId="28831"/>
    <cellStyle name="Separador de milhares 2 2 2 2 20 2 7" xfId="28832"/>
    <cellStyle name="Separador de milhares 2 2 2 2 20 2 8" xfId="28833"/>
    <cellStyle name="Separador de milhares 2 2 2 2 20 2 9" xfId="28834"/>
    <cellStyle name="Separador de milhares 2 2 2 2 20 3" xfId="28835"/>
    <cellStyle name="Separador de milhares 2 2 2 2 20 4" xfId="28836"/>
    <cellStyle name="Separador de milhares 2 2 2 2 20 5" xfId="28837"/>
    <cellStyle name="Separador de milhares 2 2 2 2 20 6" xfId="28838"/>
    <cellStyle name="Separador de milhares 2 2 2 2 20 7" xfId="28839"/>
    <cellStyle name="Separador de milhares 2 2 2 2 20 8" xfId="28840"/>
    <cellStyle name="Separador de milhares 2 2 2 2 20 9" xfId="28841"/>
    <cellStyle name="Separador de milhares 2 2 2 2 21" xfId="28842"/>
    <cellStyle name="Separador de milhares 2 2 2 2 22" xfId="28843"/>
    <cellStyle name="Separador de milhares 2 2 2 2 23" xfId="28844"/>
    <cellStyle name="Separador de milhares 2 2 2 2 24" xfId="28845"/>
    <cellStyle name="Separador de milhares 2 2 2 2 25" xfId="28846"/>
    <cellStyle name="Separador de milhares 2 2 2 2 25 2" xfId="28847"/>
    <cellStyle name="Separador de milhares 2 2 2 2 25 2 2" xfId="28848"/>
    <cellStyle name="Separador de milhares 2 2 2 2 25 3" xfId="28849"/>
    <cellStyle name="Separador de milhares 2 2 2 2 25 4" xfId="28850"/>
    <cellStyle name="Separador de milhares 2 2 2 2 25 5" xfId="28851"/>
    <cellStyle name="Separador de milhares 2 2 2 2 25 6" xfId="28852"/>
    <cellStyle name="Separador de milhares 2 2 2 2 25 7" xfId="28853"/>
    <cellStyle name="Separador de milhares 2 2 2 2 26" xfId="28854"/>
    <cellStyle name="Separador de milhares 2 2 2 2 26 2" xfId="28855"/>
    <cellStyle name="Separador de milhares 2 2 2 2 26 2 2" xfId="28856"/>
    <cellStyle name="Separador de milhares 2 2 2 2 26 3" xfId="28857"/>
    <cellStyle name="Separador de milhares 2 2 2 2 26 4" xfId="28858"/>
    <cellStyle name="Separador de milhares 2 2 2 2 26 5" xfId="28859"/>
    <cellStyle name="Separador de milhares 2 2 2 2 26 6" xfId="28860"/>
    <cellStyle name="Separador de milhares 2 2 2 2 26 7" xfId="28861"/>
    <cellStyle name="Separador de milhares 2 2 2 2 27" xfId="28862"/>
    <cellStyle name="Separador de milhares 2 2 2 2 27 2" xfId="28863"/>
    <cellStyle name="Separador de milhares 2 2 2 2 27 3" xfId="28864"/>
    <cellStyle name="Separador de milhares 2 2 2 2 27 4" xfId="28865"/>
    <cellStyle name="Separador de milhares 2 2 2 2 27 5" xfId="28866"/>
    <cellStyle name="Separador de milhares 2 2 2 2 27 6" xfId="28867"/>
    <cellStyle name="Separador de milhares 2 2 2 2 27 7" xfId="28868"/>
    <cellStyle name="Separador de milhares 2 2 2 2 28" xfId="28869"/>
    <cellStyle name="Separador de milhares 2 2 2 2 28 2" xfId="28870"/>
    <cellStyle name="Separador de milhares 2 2 2 2 28 3" xfId="28871"/>
    <cellStyle name="Separador de milhares 2 2 2 2 28 4" xfId="28872"/>
    <cellStyle name="Separador de milhares 2 2 2 2 28 5" xfId="28873"/>
    <cellStyle name="Separador de milhares 2 2 2 2 28 6" xfId="28874"/>
    <cellStyle name="Separador de milhares 2 2 2 2 28 7" xfId="28875"/>
    <cellStyle name="Separador de milhares 2 2 2 2 29" xfId="28876"/>
    <cellStyle name="Separador de milhares 2 2 2 2 29 2" xfId="28877"/>
    <cellStyle name="Separador de milhares 2 2 2 2 29 3" xfId="28878"/>
    <cellStyle name="Separador de milhares 2 2 2 2 29 4" xfId="28879"/>
    <cellStyle name="Separador de milhares 2 2 2 2 29 5" xfId="28880"/>
    <cellStyle name="Separador de milhares 2 2 2 2 29 6" xfId="28881"/>
    <cellStyle name="Separador de milhares 2 2 2 2 29 7" xfId="28882"/>
    <cellStyle name="Separador de milhares 2 2 2 2 3" xfId="28883"/>
    <cellStyle name="Separador de milhares 2 2 2 2 3 10" xfId="28884"/>
    <cellStyle name="Separador de milhares 2 2 2 2 3 11" xfId="28885"/>
    <cellStyle name="Separador de milhares 2 2 2 2 3 12" xfId="28886"/>
    <cellStyle name="Separador de milhares 2 2 2 2 3 13" xfId="28887"/>
    <cellStyle name="Separador de milhares 2 2 2 2 3 14" xfId="28888"/>
    <cellStyle name="Separador de milhares 2 2 2 2 3 15" xfId="28889"/>
    <cellStyle name="Separador de milhares 2 2 2 2 3 16" xfId="28890"/>
    <cellStyle name="Separador de milhares 2 2 2 2 3 17" xfId="28891"/>
    <cellStyle name="Separador de milhares 2 2 2 2 3 18" xfId="28892"/>
    <cellStyle name="Separador de milhares 2 2 2 2 3 19" xfId="28893"/>
    <cellStyle name="Separador de milhares 2 2 2 2 3 2" xfId="28894"/>
    <cellStyle name="Separador de milhares 2 2 2 2 3 2 10" xfId="28895"/>
    <cellStyle name="Separador de milhares 2 2 2 2 3 2 11" xfId="28896"/>
    <cellStyle name="Separador de milhares 2 2 2 2 3 2 12" xfId="28897"/>
    <cellStyle name="Separador de milhares 2 2 2 2 3 2 2" xfId="28898"/>
    <cellStyle name="Separador de milhares 2 2 2 2 3 2 2 10" xfId="28899"/>
    <cellStyle name="Separador de milhares 2 2 2 2 3 2 2 2" xfId="28900"/>
    <cellStyle name="Separador de milhares 2 2 2 2 3 2 2 3" xfId="28901"/>
    <cellStyle name="Separador de milhares 2 2 2 2 3 2 2 4" xfId="28902"/>
    <cellStyle name="Separador de milhares 2 2 2 2 3 2 2 5" xfId="28903"/>
    <cellStyle name="Separador de milhares 2 2 2 2 3 2 2 6" xfId="28904"/>
    <cellStyle name="Separador de milhares 2 2 2 2 3 2 2 7" xfId="28905"/>
    <cellStyle name="Separador de milhares 2 2 2 2 3 2 2 8" xfId="28906"/>
    <cellStyle name="Separador de milhares 2 2 2 2 3 2 2 9" xfId="28907"/>
    <cellStyle name="Separador de milhares 2 2 2 2 3 2 3" xfId="28908"/>
    <cellStyle name="Separador de milhares 2 2 2 2 3 2 4" xfId="28909"/>
    <cellStyle name="Separador de milhares 2 2 2 2 3 2 5" xfId="28910"/>
    <cellStyle name="Separador de milhares 2 2 2 2 3 2 6" xfId="28911"/>
    <cellStyle name="Separador de milhares 2 2 2 2 3 2 7" xfId="28912"/>
    <cellStyle name="Separador de milhares 2 2 2 2 3 2 8" xfId="28913"/>
    <cellStyle name="Separador de milhares 2 2 2 2 3 2 9" xfId="28914"/>
    <cellStyle name="Separador de milhares 2 2 2 2 3 20" xfId="28915"/>
    <cellStyle name="Separador de milhares 2 2 2 2 3 21" xfId="28916"/>
    <cellStyle name="Separador de milhares 2 2 2 2 3 22" xfId="28917"/>
    <cellStyle name="Separador de milhares 2 2 2 2 3 23" xfId="28918"/>
    <cellStyle name="Separador de milhares 2 2 2 2 3 24" xfId="28919"/>
    <cellStyle name="Separador de milhares 2 2 2 2 3 25" xfId="28920"/>
    <cellStyle name="Separador de milhares 2 2 2 2 3 26" xfId="28921"/>
    <cellStyle name="Separador de milhares 2 2 2 2 3 27" xfId="28922"/>
    <cellStyle name="Separador de milhares 2 2 2 2 3 28" xfId="28923"/>
    <cellStyle name="Separador de milhares 2 2 2 2 3 29" xfId="28924"/>
    <cellStyle name="Separador de milhares 2 2 2 2 3 3" xfId="28925"/>
    <cellStyle name="Separador de milhares 2 2 2 2 3 30" xfId="28926"/>
    <cellStyle name="Separador de milhares 2 2 2 2 3 31" xfId="28927"/>
    <cellStyle name="Separador de milhares 2 2 2 2 3 32" xfId="28928"/>
    <cellStyle name="Separador de milhares 2 2 2 2 3 33" xfId="28929"/>
    <cellStyle name="Separador de milhares 2 2 2 2 3 34" xfId="28930"/>
    <cellStyle name="Separador de milhares 2 2 2 2 3 35" xfId="28931"/>
    <cellStyle name="Separador de milhares 2 2 2 2 3 36" xfId="28932"/>
    <cellStyle name="Separador de milhares 2 2 2 2 3 37" xfId="28933"/>
    <cellStyle name="Separador de milhares 2 2 2 2 3 38" xfId="28934"/>
    <cellStyle name="Separador de milhares 2 2 2 2 3 38 10" xfId="28935"/>
    <cellStyle name="Separador de milhares 2 2 2 2 3 38 2" xfId="28936"/>
    <cellStyle name="Separador de milhares 2 2 2 2 3 38 3" xfId="28937"/>
    <cellStyle name="Separador de milhares 2 2 2 2 3 38 4" xfId="28938"/>
    <cellStyle name="Separador de milhares 2 2 2 2 3 38 5" xfId="28939"/>
    <cellStyle name="Separador de milhares 2 2 2 2 3 38 6" xfId="28940"/>
    <cellStyle name="Separador de milhares 2 2 2 2 3 38 7" xfId="28941"/>
    <cellStyle name="Separador de milhares 2 2 2 2 3 38 8" xfId="28942"/>
    <cellStyle name="Separador de milhares 2 2 2 2 3 38 9" xfId="28943"/>
    <cellStyle name="Separador de milhares 2 2 2 2 3 39" xfId="28944"/>
    <cellStyle name="Separador de milhares 2 2 2 2 3 39 2" xfId="28945"/>
    <cellStyle name="Separador de milhares 2 2 2 2 3 4" xfId="28946"/>
    <cellStyle name="Separador de milhares 2 2 2 2 3 40" xfId="28947"/>
    <cellStyle name="Separador de milhares 2 2 2 2 3 41" xfId="28948"/>
    <cellStyle name="Separador de milhares 2 2 2 2 3 42" xfId="28949"/>
    <cellStyle name="Separador de milhares 2 2 2 2 3 43" xfId="28950"/>
    <cellStyle name="Separador de milhares 2 2 2 2 3 44" xfId="28951"/>
    <cellStyle name="Separador de milhares 2 2 2 2 3 45" xfId="28952"/>
    <cellStyle name="Separador de milhares 2 2 2 2 3 46" xfId="28953"/>
    <cellStyle name="Separador de milhares 2 2 2 2 3 47" xfId="28954"/>
    <cellStyle name="Separador de milhares 2 2 2 2 3 48" xfId="28955"/>
    <cellStyle name="Separador de milhares 2 2 2 2 3 5" xfId="28956"/>
    <cellStyle name="Separador de milhares 2 2 2 2 3 6" xfId="28957"/>
    <cellStyle name="Separador de milhares 2 2 2 2 3 7" xfId="28958"/>
    <cellStyle name="Separador de milhares 2 2 2 2 3 8" xfId="28959"/>
    <cellStyle name="Separador de milhares 2 2 2 2 3 9" xfId="28960"/>
    <cellStyle name="Separador de milhares 2 2 2 2 30" xfId="28961"/>
    <cellStyle name="Separador de milhares 2 2 2 2 30 2" xfId="28962"/>
    <cellStyle name="Separador de milhares 2 2 2 2 30 3" xfId="28963"/>
    <cellStyle name="Separador de milhares 2 2 2 2 30 4" xfId="28964"/>
    <cellStyle name="Separador de milhares 2 2 2 2 30 5" xfId="28965"/>
    <cellStyle name="Separador de milhares 2 2 2 2 30 6" xfId="28966"/>
    <cellStyle name="Separador de milhares 2 2 2 2 30 7" xfId="28967"/>
    <cellStyle name="Separador de milhares 2 2 2 2 31" xfId="28968"/>
    <cellStyle name="Separador de milhares 2 2 2 2 31 2" xfId="28969"/>
    <cellStyle name="Separador de milhares 2 2 2 2 31 3" xfId="28970"/>
    <cellStyle name="Separador de milhares 2 2 2 2 31 4" xfId="28971"/>
    <cellStyle name="Separador de milhares 2 2 2 2 31 5" xfId="28972"/>
    <cellStyle name="Separador de milhares 2 2 2 2 31 6" xfId="28973"/>
    <cellStyle name="Separador de milhares 2 2 2 2 31 7" xfId="28974"/>
    <cellStyle name="Separador de milhares 2 2 2 2 32" xfId="28975"/>
    <cellStyle name="Separador de milhares 2 2 2 2 32 2" xfId="28976"/>
    <cellStyle name="Separador de milhares 2 2 2 2 32 3" xfId="28977"/>
    <cellStyle name="Separador de milhares 2 2 2 2 32 4" xfId="28978"/>
    <cellStyle name="Separador de milhares 2 2 2 2 32 5" xfId="28979"/>
    <cellStyle name="Separador de milhares 2 2 2 2 32 6" xfId="28980"/>
    <cellStyle name="Separador de milhares 2 2 2 2 32 7" xfId="28981"/>
    <cellStyle name="Separador de milhares 2 2 2 2 33" xfId="28982"/>
    <cellStyle name="Separador de milhares 2 2 2 2 33 2" xfId="28983"/>
    <cellStyle name="Separador de milhares 2 2 2 2 33 3" xfId="28984"/>
    <cellStyle name="Separador de milhares 2 2 2 2 33 4" xfId="28985"/>
    <cellStyle name="Separador de milhares 2 2 2 2 33 5" xfId="28986"/>
    <cellStyle name="Separador de milhares 2 2 2 2 33 6" xfId="28987"/>
    <cellStyle name="Separador de milhares 2 2 2 2 33 7" xfId="28988"/>
    <cellStyle name="Separador de milhares 2 2 2 2 34" xfId="28989"/>
    <cellStyle name="Separador de milhares 2 2 2 2 34 2" xfId="28990"/>
    <cellStyle name="Separador de milhares 2 2 2 2 34 3" xfId="28991"/>
    <cellStyle name="Separador de milhares 2 2 2 2 34 4" xfId="28992"/>
    <cellStyle name="Separador de milhares 2 2 2 2 34 5" xfId="28993"/>
    <cellStyle name="Separador de milhares 2 2 2 2 34 6" xfId="28994"/>
    <cellStyle name="Separador de milhares 2 2 2 2 34 7" xfId="28995"/>
    <cellStyle name="Separador de milhares 2 2 2 2 35" xfId="28996"/>
    <cellStyle name="Separador de milhares 2 2 2 2 35 2" xfId="28997"/>
    <cellStyle name="Separador de milhares 2 2 2 2 35 3" xfId="28998"/>
    <cellStyle name="Separador de milhares 2 2 2 2 35 4" xfId="28999"/>
    <cellStyle name="Separador de milhares 2 2 2 2 35 5" xfId="29000"/>
    <cellStyle name="Separador de milhares 2 2 2 2 35 6" xfId="29001"/>
    <cellStyle name="Separador de milhares 2 2 2 2 35 7" xfId="29002"/>
    <cellStyle name="Separador de milhares 2 2 2 2 36" xfId="29003"/>
    <cellStyle name="Separador de milhares 2 2 2 2 36 2" xfId="29004"/>
    <cellStyle name="Separador de milhares 2 2 2 2 37" xfId="29005"/>
    <cellStyle name="Separador de milhares 2 2 2 2 37 2" xfId="29006"/>
    <cellStyle name="Separador de milhares 2 2 2 2 38" xfId="29007"/>
    <cellStyle name="Separador de milhares 2 2 2 2 38 2" xfId="29008"/>
    <cellStyle name="Separador de milhares 2 2 2 2 39" xfId="29009"/>
    <cellStyle name="Separador de milhares 2 2 2 2 39 2" xfId="29010"/>
    <cellStyle name="Separador de milhares 2 2 2 2 4" xfId="29011"/>
    <cellStyle name="Separador de milhares 2 2 2 2 4 10" xfId="29012"/>
    <cellStyle name="Separador de milhares 2 2 2 2 4 11" xfId="29013"/>
    <cellStyle name="Separador de milhares 2 2 2 2 4 12" xfId="29014"/>
    <cellStyle name="Separador de milhares 2 2 2 2 4 13" xfId="29015"/>
    <cellStyle name="Separador de milhares 2 2 2 2 4 14" xfId="29016"/>
    <cellStyle name="Separador de milhares 2 2 2 2 4 15" xfId="29017"/>
    <cellStyle name="Separador de milhares 2 2 2 2 4 16" xfId="29018"/>
    <cellStyle name="Separador de milhares 2 2 2 2 4 17" xfId="29019"/>
    <cellStyle name="Separador de milhares 2 2 2 2 4 18" xfId="29020"/>
    <cellStyle name="Separador de milhares 2 2 2 2 4 19" xfId="29021"/>
    <cellStyle name="Separador de milhares 2 2 2 2 4 2" xfId="29022"/>
    <cellStyle name="Separador de milhares 2 2 2 2 4 2 10" xfId="29023"/>
    <cellStyle name="Separador de milhares 2 2 2 2 4 2 11" xfId="29024"/>
    <cellStyle name="Separador de milhares 2 2 2 2 4 2 12" xfId="29025"/>
    <cellStyle name="Separador de milhares 2 2 2 2 4 2 2" xfId="29026"/>
    <cellStyle name="Separador de milhares 2 2 2 2 4 2 2 10" xfId="29027"/>
    <cellStyle name="Separador de milhares 2 2 2 2 4 2 2 2" xfId="29028"/>
    <cellStyle name="Separador de milhares 2 2 2 2 4 2 2 3" xfId="29029"/>
    <cellStyle name="Separador de milhares 2 2 2 2 4 2 2 4" xfId="29030"/>
    <cellStyle name="Separador de milhares 2 2 2 2 4 2 2 5" xfId="29031"/>
    <cellStyle name="Separador de milhares 2 2 2 2 4 2 2 6" xfId="29032"/>
    <cellStyle name="Separador de milhares 2 2 2 2 4 2 2 7" xfId="29033"/>
    <cellStyle name="Separador de milhares 2 2 2 2 4 2 2 8" xfId="29034"/>
    <cellStyle name="Separador de milhares 2 2 2 2 4 2 2 9" xfId="29035"/>
    <cellStyle name="Separador de milhares 2 2 2 2 4 2 3" xfId="29036"/>
    <cellStyle name="Separador de milhares 2 2 2 2 4 2 4" xfId="29037"/>
    <cellStyle name="Separador de milhares 2 2 2 2 4 2 5" xfId="29038"/>
    <cellStyle name="Separador de milhares 2 2 2 2 4 2 6" xfId="29039"/>
    <cellStyle name="Separador de milhares 2 2 2 2 4 2 7" xfId="29040"/>
    <cellStyle name="Separador de milhares 2 2 2 2 4 2 8" xfId="29041"/>
    <cellStyle name="Separador de milhares 2 2 2 2 4 2 9" xfId="29042"/>
    <cellStyle name="Separador de milhares 2 2 2 2 4 20" xfId="29043"/>
    <cellStyle name="Separador de milhares 2 2 2 2 4 21" xfId="29044"/>
    <cellStyle name="Separador de milhares 2 2 2 2 4 22" xfId="29045"/>
    <cellStyle name="Separador de milhares 2 2 2 2 4 23" xfId="29046"/>
    <cellStyle name="Separador de milhares 2 2 2 2 4 24" xfId="29047"/>
    <cellStyle name="Separador de milhares 2 2 2 2 4 25" xfId="29048"/>
    <cellStyle name="Separador de milhares 2 2 2 2 4 26" xfId="29049"/>
    <cellStyle name="Separador de milhares 2 2 2 2 4 27" xfId="29050"/>
    <cellStyle name="Separador de milhares 2 2 2 2 4 28" xfId="29051"/>
    <cellStyle name="Separador de milhares 2 2 2 2 4 29" xfId="29052"/>
    <cellStyle name="Separador de milhares 2 2 2 2 4 3" xfId="29053"/>
    <cellStyle name="Separador de milhares 2 2 2 2 4 30" xfId="29054"/>
    <cellStyle name="Separador de milhares 2 2 2 2 4 31" xfId="29055"/>
    <cellStyle name="Separador de milhares 2 2 2 2 4 32" xfId="29056"/>
    <cellStyle name="Separador de milhares 2 2 2 2 4 33" xfId="29057"/>
    <cellStyle name="Separador de milhares 2 2 2 2 4 34" xfId="29058"/>
    <cellStyle name="Separador de milhares 2 2 2 2 4 35" xfId="29059"/>
    <cellStyle name="Separador de milhares 2 2 2 2 4 36" xfId="29060"/>
    <cellStyle name="Separador de milhares 2 2 2 2 4 37" xfId="29061"/>
    <cellStyle name="Separador de milhares 2 2 2 2 4 38" xfId="29062"/>
    <cellStyle name="Separador de milhares 2 2 2 2 4 38 10" xfId="29063"/>
    <cellStyle name="Separador de milhares 2 2 2 2 4 38 2" xfId="29064"/>
    <cellStyle name="Separador de milhares 2 2 2 2 4 38 3" xfId="29065"/>
    <cellStyle name="Separador de milhares 2 2 2 2 4 38 4" xfId="29066"/>
    <cellStyle name="Separador de milhares 2 2 2 2 4 38 5" xfId="29067"/>
    <cellStyle name="Separador de milhares 2 2 2 2 4 38 6" xfId="29068"/>
    <cellStyle name="Separador de milhares 2 2 2 2 4 38 7" xfId="29069"/>
    <cellStyle name="Separador de milhares 2 2 2 2 4 38 8" xfId="29070"/>
    <cellStyle name="Separador de milhares 2 2 2 2 4 38 9" xfId="29071"/>
    <cellStyle name="Separador de milhares 2 2 2 2 4 39" xfId="29072"/>
    <cellStyle name="Separador de milhares 2 2 2 2 4 39 2" xfId="29073"/>
    <cellStyle name="Separador de milhares 2 2 2 2 4 4" xfId="29074"/>
    <cellStyle name="Separador de milhares 2 2 2 2 4 40" xfId="29075"/>
    <cellStyle name="Separador de milhares 2 2 2 2 4 41" xfId="29076"/>
    <cellStyle name="Separador de milhares 2 2 2 2 4 42" xfId="29077"/>
    <cellStyle name="Separador de milhares 2 2 2 2 4 43" xfId="29078"/>
    <cellStyle name="Separador de milhares 2 2 2 2 4 44" xfId="29079"/>
    <cellStyle name="Separador de milhares 2 2 2 2 4 45" xfId="29080"/>
    <cellStyle name="Separador de milhares 2 2 2 2 4 46" xfId="29081"/>
    <cellStyle name="Separador de milhares 2 2 2 2 4 47" xfId="29082"/>
    <cellStyle name="Separador de milhares 2 2 2 2 4 48" xfId="29083"/>
    <cellStyle name="Separador de milhares 2 2 2 2 4 5" xfId="29084"/>
    <cellStyle name="Separador de milhares 2 2 2 2 4 6" xfId="29085"/>
    <cellStyle name="Separador de milhares 2 2 2 2 4 7" xfId="29086"/>
    <cellStyle name="Separador de milhares 2 2 2 2 4 8" xfId="29087"/>
    <cellStyle name="Separador de milhares 2 2 2 2 4 9" xfId="29088"/>
    <cellStyle name="Separador de milhares 2 2 2 2 40" xfId="29089"/>
    <cellStyle name="Separador de milhares 2 2 2 2 41" xfId="29090"/>
    <cellStyle name="Separador de milhares 2 2 2 2 42" xfId="29091"/>
    <cellStyle name="Separador de milhares 2 2 2 2 43" xfId="29092"/>
    <cellStyle name="Separador de milhares 2 2 2 2 44" xfId="29093"/>
    <cellStyle name="Separador de milhares 2 2 2 2 45" xfId="29094"/>
    <cellStyle name="Separador de milhares 2 2 2 2 46" xfId="29095"/>
    <cellStyle name="Separador de milhares 2 2 2 2 47" xfId="29096"/>
    <cellStyle name="Separador de milhares 2 2 2 2 48" xfId="29097"/>
    <cellStyle name="Separador de milhares 2 2 2 2 49" xfId="29098"/>
    <cellStyle name="Separador de milhares 2 2 2 2 5" xfId="29099"/>
    <cellStyle name="Separador de milhares 2 2 2 2 5 10" xfId="29100"/>
    <cellStyle name="Separador de milhares 2 2 2 2 5 11" xfId="29101"/>
    <cellStyle name="Separador de milhares 2 2 2 2 5 12" xfId="29102"/>
    <cellStyle name="Separador de milhares 2 2 2 2 5 13" xfId="29103"/>
    <cellStyle name="Separador de milhares 2 2 2 2 5 14" xfId="29104"/>
    <cellStyle name="Separador de milhares 2 2 2 2 5 15" xfId="29105"/>
    <cellStyle name="Separador de milhares 2 2 2 2 5 16" xfId="29106"/>
    <cellStyle name="Separador de milhares 2 2 2 2 5 17" xfId="29107"/>
    <cellStyle name="Separador de milhares 2 2 2 2 5 18" xfId="29108"/>
    <cellStyle name="Separador de milhares 2 2 2 2 5 19" xfId="29109"/>
    <cellStyle name="Separador de milhares 2 2 2 2 5 2" xfId="29110"/>
    <cellStyle name="Separador de milhares 2 2 2 2 5 2 10" xfId="29111"/>
    <cellStyle name="Separador de milhares 2 2 2 2 5 2 11" xfId="29112"/>
    <cellStyle name="Separador de milhares 2 2 2 2 5 2 12" xfId="29113"/>
    <cellStyle name="Separador de milhares 2 2 2 2 5 2 2" xfId="29114"/>
    <cellStyle name="Separador de milhares 2 2 2 2 5 2 2 10" xfId="29115"/>
    <cellStyle name="Separador de milhares 2 2 2 2 5 2 2 2" xfId="29116"/>
    <cellStyle name="Separador de milhares 2 2 2 2 5 2 2 3" xfId="29117"/>
    <cellStyle name="Separador de milhares 2 2 2 2 5 2 2 4" xfId="29118"/>
    <cellStyle name="Separador de milhares 2 2 2 2 5 2 2 5" xfId="29119"/>
    <cellStyle name="Separador de milhares 2 2 2 2 5 2 2 6" xfId="29120"/>
    <cellStyle name="Separador de milhares 2 2 2 2 5 2 2 7" xfId="29121"/>
    <cellStyle name="Separador de milhares 2 2 2 2 5 2 2 8" xfId="29122"/>
    <cellStyle name="Separador de milhares 2 2 2 2 5 2 2 9" xfId="29123"/>
    <cellStyle name="Separador de milhares 2 2 2 2 5 2 3" xfId="29124"/>
    <cellStyle name="Separador de milhares 2 2 2 2 5 2 4" xfId="29125"/>
    <cellStyle name="Separador de milhares 2 2 2 2 5 2 5" xfId="29126"/>
    <cellStyle name="Separador de milhares 2 2 2 2 5 2 6" xfId="29127"/>
    <cellStyle name="Separador de milhares 2 2 2 2 5 2 7" xfId="29128"/>
    <cellStyle name="Separador de milhares 2 2 2 2 5 2 8" xfId="29129"/>
    <cellStyle name="Separador de milhares 2 2 2 2 5 2 9" xfId="29130"/>
    <cellStyle name="Separador de milhares 2 2 2 2 5 20" xfId="29131"/>
    <cellStyle name="Separador de milhares 2 2 2 2 5 21" xfId="29132"/>
    <cellStyle name="Separador de milhares 2 2 2 2 5 22" xfId="29133"/>
    <cellStyle name="Separador de milhares 2 2 2 2 5 23" xfId="29134"/>
    <cellStyle name="Separador de milhares 2 2 2 2 5 24" xfId="29135"/>
    <cellStyle name="Separador de milhares 2 2 2 2 5 25" xfId="29136"/>
    <cellStyle name="Separador de milhares 2 2 2 2 5 26" xfId="29137"/>
    <cellStyle name="Separador de milhares 2 2 2 2 5 27" xfId="29138"/>
    <cellStyle name="Separador de milhares 2 2 2 2 5 28" xfId="29139"/>
    <cellStyle name="Separador de milhares 2 2 2 2 5 29" xfId="29140"/>
    <cellStyle name="Separador de milhares 2 2 2 2 5 3" xfId="29141"/>
    <cellStyle name="Separador de milhares 2 2 2 2 5 30" xfId="29142"/>
    <cellStyle name="Separador de milhares 2 2 2 2 5 31" xfId="29143"/>
    <cellStyle name="Separador de milhares 2 2 2 2 5 32" xfId="29144"/>
    <cellStyle name="Separador de milhares 2 2 2 2 5 33" xfId="29145"/>
    <cellStyle name="Separador de milhares 2 2 2 2 5 34" xfId="29146"/>
    <cellStyle name="Separador de milhares 2 2 2 2 5 35" xfId="29147"/>
    <cellStyle name="Separador de milhares 2 2 2 2 5 36" xfId="29148"/>
    <cellStyle name="Separador de milhares 2 2 2 2 5 37" xfId="29149"/>
    <cellStyle name="Separador de milhares 2 2 2 2 5 38" xfId="29150"/>
    <cellStyle name="Separador de milhares 2 2 2 2 5 38 10" xfId="29151"/>
    <cellStyle name="Separador de milhares 2 2 2 2 5 38 2" xfId="29152"/>
    <cellStyle name="Separador de milhares 2 2 2 2 5 38 3" xfId="29153"/>
    <cellStyle name="Separador de milhares 2 2 2 2 5 38 4" xfId="29154"/>
    <cellStyle name="Separador de milhares 2 2 2 2 5 38 5" xfId="29155"/>
    <cellStyle name="Separador de milhares 2 2 2 2 5 38 6" xfId="29156"/>
    <cellStyle name="Separador de milhares 2 2 2 2 5 38 7" xfId="29157"/>
    <cellStyle name="Separador de milhares 2 2 2 2 5 38 8" xfId="29158"/>
    <cellStyle name="Separador de milhares 2 2 2 2 5 38 9" xfId="29159"/>
    <cellStyle name="Separador de milhares 2 2 2 2 5 39" xfId="29160"/>
    <cellStyle name="Separador de milhares 2 2 2 2 5 39 2" xfId="29161"/>
    <cellStyle name="Separador de milhares 2 2 2 2 5 4" xfId="29162"/>
    <cellStyle name="Separador de milhares 2 2 2 2 5 40" xfId="29163"/>
    <cellStyle name="Separador de milhares 2 2 2 2 5 41" xfId="29164"/>
    <cellStyle name="Separador de milhares 2 2 2 2 5 42" xfId="29165"/>
    <cellStyle name="Separador de milhares 2 2 2 2 5 43" xfId="29166"/>
    <cellStyle name="Separador de milhares 2 2 2 2 5 44" xfId="29167"/>
    <cellStyle name="Separador de milhares 2 2 2 2 5 45" xfId="29168"/>
    <cellStyle name="Separador de milhares 2 2 2 2 5 46" xfId="29169"/>
    <cellStyle name="Separador de milhares 2 2 2 2 5 47" xfId="29170"/>
    <cellStyle name="Separador de milhares 2 2 2 2 5 48" xfId="29171"/>
    <cellStyle name="Separador de milhares 2 2 2 2 5 5" xfId="29172"/>
    <cellStyle name="Separador de milhares 2 2 2 2 5 6" xfId="29173"/>
    <cellStyle name="Separador de milhares 2 2 2 2 5 7" xfId="29174"/>
    <cellStyle name="Separador de milhares 2 2 2 2 5 8" xfId="29175"/>
    <cellStyle name="Separador de milhares 2 2 2 2 5 9" xfId="29176"/>
    <cellStyle name="Separador de milhares 2 2 2 2 50" xfId="29177"/>
    <cellStyle name="Separador de milhares 2 2 2 2 51" xfId="29178"/>
    <cellStyle name="Separador de milhares 2 2 2 2 52" xfId="29179"/>
    <cellStyle name="Separador de milhares 2 2 2 2 53" xfId="29180"/>
    <cellStyle name="Separador de milhares 2 2 2 2 53 10" xfId="29181"/>
    <cellStyle name="Separador de milhares 2 2 2 2 53 2" xfId="29182"/>
    <cellStyle name="Separador de milhares 2 2 2 2 53 3" xfId="29183"/>
    <cellStyle name="Separador de milhares 2 2 2 2 53 4" xfId="29184"/>
    <cellStyle name="Separador de milhares 2 2 2 2 53 5" xfId="29185"/>
    <cellStyle name="Separador de milhares 2 2 2 2 53 6" xfId="29186"/>
    <cellStyle name="Separador de milhares 2 2 2 2 53 7" xfId="29187"/>
    <cellStyle name="Separador de milhares 2 2 2 2 53 8" xfId="29188"/>
    <cellStyle name="Separador de milhares 2 2 2 2 53 9" xfId="29189"/>
    <cellStyle name="Separador de milhares 2 2 2 2 54" xfId="29190"/>
    <cellStyle name="Separador de milhares 2 2 2 2 54 2" xfId="29191"/>
    <cellStyle name="Separador de milhares 2 2 2 2 55" xfId="29192"/>
    <cellStyle name="Separador de milhares 2 2 2 2 56" xfId="29193"/>
    <cellStyle name="Separador de milhares 2 2 2 2 57" xfId="29194"/>
    <cellStyle name="Separador de milhares 2 2 2 2 58" xfId="29195"/>
    <cellStyle name="Separador de milhares 2 2 2 2 59" xfId="29196"/>
    <cellStyle name="Separador de milhares 2 2 2 2 6" xfId="29197"/>
    <cellStyle name="Separador de milhares 2 2 2 2 6 10" xfId="29198"/>
    <cellStyle name="Separador de milhares 2 2 2 2 6 11" xfId="29199"/>
    <cellStyle name="Separador de milhares 2 2 2 2 6 12" xfId="29200"/>
    <cellStyle name="Separador de milhares 2 2 2 2 6 13" xfId="29201"/>
    <cellStyle name="Separador de milhares 2 2 2 2 6 14" xfId="29202"/>
    <cellStyle name="Separador de milhares 2 2 2 2 6 15" xfId="29203"/>
    <cellStyle name="Separador de milhares 2 2 2 2 6 16" xfId="29204"/>
    <cellStyle name="Separador de milhares 2 2 2 2 6 17" xfId="29205"/>
    <cellStyle name="Separador de milhares 2 2 2 2 6 18" xfId="29206"/>
    <cellStyle name="Separador de milhares 2 2 2 2 6 19" xfId="29207"/>
    <cellStyle name="Separador de milhares 2 2 2 2 6 2" xfId="29208"/>
    <cellStyle name="Separador de milhares 2 2 2 2 6 2 10" xfId="29209"/>
    <cellStyle name="Separador de milhares 2 2 2 2 6 2 11" xfId="29210"/>
    <cellStyle name="Separador de milhares 2 2 2 2 6 2 12" xfId="29211"/>
    <cellStyle name="Separador de milhares 2 2 2 2 6 2 2" xfId="29212"/>
    <cellStyle name="Separador de milhares 2 2 2 2 6 2 2 10" xfId="29213"/>
    <cellStyle name="Separador de milhares 2 2 2 2 6 2 2 2" xfId="29214"/>
    <cellStyle name="Separador de milhares 2 2 2 2 6 2 2 3" xfId="29215"/>
    <cellStyle name="Separador de milhares 2 2 2 2 6 2 2 4" xfId="29216"/>
    <cellStyle name="Separador de milhares 2 2 2 2 6 2 2 5" xfId="29217"/>
    <cellStyle name="Separador de milhares 2 2 2 2 6 2 2 6" xfId="29218"/>
    <cellStyle name="Separador de milhares 2 2 2 2 6 2 2 7" xfId="29219"/>
    <cellStyle name="Separador de milhares 2 2 2 2 6 2 2 8" xfId="29220"/>
    <cellStyle name="Separador de milhares 2 2 2 2 6 2 2 9" xfId="29221"/>
    <cellStyle name="Separador de milhares 2 2 2 2 6 2 3" xfId="29222"/>
    <cellStyle name="Separador de milhares 2 2 2 2 6 2 4" xfId="29223"/>
    <cellStyle name="Separador de milhares 2 2 2 2 6 2 5" xfId="29224"/>
    <cellStyle name="Separador de milhares 2 2 2 2 6 2 6" xfId="29225"/>
    <cellStyle name="Separador de milhares 2 2 2 2 6 2 7" xfId="29226"/>
    <cellStyle name="Separador de milhares 2 2 2 2 6 2 8" xfId="29227"/>
    <cellStyle name="Separador de milhares 2 2 2 2 6 2 9" xfId="29228"/>
    <cellStyle name="Separador de milhares 2 2 2 2 6 20" xfId="29229"/>
    <cellStyle name="Separador de milhares 2 2 2 2 6 21" xfId="29230"/>
    <cellStyle name="Separador de milhares 2 2 2 2 6 22" xfId="29231"/>
    <cellStyle name="Separador de milhares 2 2 2 2 6 23" xfId="29232"/>
    <cellStyle name="Separador de milhares 2 2 2 2 6 24" xfId="29233"/>
    <cellStyle name="Separador de milhares 2 2 2 2 6 25" xfId="29234"/>
    <cellStyle name="Separador de milhares 2 2 2 2 6 26" xfId="29235"/>
    <cellStyle name="Separador de milhares 2 2 2 2 6 27" xfId="29236"/>
    <cellStyle name="Separador de milhares 2 2 2 2 6 28" xfId="29237"/>
    <cellStyle name="Separador de milhares 2 2 2 2 6 29" xfId="29238"/>
    <cellStyle name="Separador de milhares 2 2 2 2 6 3" xfId="29239"/>
    <cellStyle name="Separador de milhares 2 2 2 2 6 30" xfId="29240"/>
    <cellStyle name="Separador de milhares 2 2 2 2 6 31" xfId="29241"/>
    <cellStyle name="Separador de milhares 2 2 2 2 6 32" xfId="29242"/>
    <cellStyle name="Separador de milhares 2 2 2 2 6 33" xfId="29243"/>
    <cellStyle name="Separador de milhares 2 2 2 2 6 34" xfId="29244"/>
    <cellStyle name="Separador de milhares 2 2 2 2 6 35" xfId="29245"/>
    <cellStyle name="Separador de milhares 2 2 2 2 6 36" xfId="29246"/>
    <cellStyle name="Separador de milhares 2 2 2 2 6 37" xfId="29247"/>
    <cellStyle name="Separador de milhares 2 2 2 2 6 38" xfId="29248"/>
    <cellStyle name="Separador de milhares 2 2 2 2 6 38 10" xfId="29249"/>
    <cellStyle name="Separador de milhares 2 2 2 2 6 38 2" xfId="29250"/>
    <cellStyle name="Separador de milhares 2 2 2 2 6 38 3" xfId="29251"/>
    <cellStyle name="Separador de milhares 2 2 2 2 6 38 4" xfId="29252"/>
    <cellStyle name="Separador de milhares 2 2 2 2 6 38 5" xfId="29253"/>
    <cellStyle name="Separador de milhares 2 2 2 2 6 38 6" xfId="29254"/>
    <cellStyle name="Separador de milhares 2 2 2 2 6 38 7" xfId="29255"/>
    <cellStyle name="Separador de milhares 2 2 2 2 6 38 8" xfId="29256"/>
    <cellStyle name="Separador de milhares 2 2 2 2 6 38 9" xfId="29257"/>
    <cellStyle name="Separador de milhares 2 2 2 2 6 39" xfId="29258"/>
    <cellStyle name="Separador de milhares 2 2 2 2 6 39 2" xfId="29259"/>
    <cellStyle name="Separador de milhares 2 2 2 2 6 4" xfId="29260"/>
    <cellStyle name="Separador de milhares 2 2 2 2 6 40" xfId="29261"/>
    <cellStyle name="Separador de milhares 2 2 2 2 6 41" xfId="29262"/>
    <cellStyle name="Separador de milhares 2 2 2 2 6 42" xfId="29263"/>
    <cellStyle name="Separador de milhares 2 2 2 2 6 43" xfId="29264"/>
    <cellStyle name="Separador de milhares 2 2 2 2 6 44" xfId="29265"/>
    <cellStyle name="Separador de milhares 2 2 2 2 6 45" xfId="29266"/>
    <cellStyle name="Separador de milhares 2 2 2 2 6 46" xfId="29267"/>
    <cellStyle name="Separador de milhares 2 2 2 2 6 47" xfId="29268"/>
    <cellStyle name="Separador de milhares 2 2 2 2 6 48" xfId="29269"/>
    <cellStyle name="Separador de milhares 2 2 2 2 6 5" xfId="29270"/>
    <cellStyle name="Separador de milhares 2 2 2 2 6 6" xfId="29271"/>
    <cellStyle name="Separador de milhares 2 2 2 2 6 7" xfId="29272"/>
    <cellStyle name="Separador de milhares 2 2 2 2 6 8" xfId="29273"/>
    <cellStyle name="Separador de milhares 2 2 2 2 6 9" xfId="29274"/>
    <cellStyle name="Separador de milhares 2 2 2 2 60" xfId="29275"/>
    <cellStyle name="Separador de milhares 2 2 2 2 61" xfId="29276"/>
    <cellStyle name="Separador de milhares 2 2 2 2 62" xfId="29277"/>
    <cellStyle name="Separador de milhares 2 2 2 2 63" xfId="29278"/>
    <cellStyle name="Separador de milhares 2 2 2 2 64" xfId="29279"/>
    <cellStyle name="Separador de milhares 2 2 2 2 65" xfId="29280"/>
    <cellStyle name="Separador de milhares 2 2 2 2 66" xfId="29281"/>
    <cellStyle name="Separador de milhares 2 2 2 2 67" xfId="29282"/>
    <cellStyle name="Separador de milhares 2 2 2 2 7" xfId="29283"/>
    <cellStyle name="Separador de milhares 2 2 2 2 7 10" xfId="29284"/>
    <cellStyle name="Separador de milhares 2 2 2 2 7 11" xfId="29285"/>
    <cellStyle name="Separador de milhares 2 2 2 2 7 12" xfId="29286"/>
    <cellStyle name="Separador de milhares 2 2 2 2 7 13" xfId="29287"/>
    <cellStyle name="Separador de milhares 2 2 2 2 7 14" xfId="29288"/>
    <cellStyle name="Separador de milhares 2 2 2 2 7 15" xfId="29289"/>
    <cellStyle name="Separador de milhares 2 2 2 2 7 16" xfId="29290"/>
    <cellStyle name="Separador de milhares 2 2 2 2 7 17" xfId="29291"/>
    <cellStyle name="Separador de milhares 2 2 2 2 7 18" xfId="29292"/>
    <cellStyle name="Separador de milhares 2 2 2 2 7 19" xfId="29293"/>
    <cellStyle name="Separador de milhares 2 2 2 2 7 2" xfId="29294"/>
    <cellStyle name="Separador de milhares 2 2 2 2 7 2 10" xfId="29295"/>
    <cellStyle name="Separador de milhares 2 2 2 2 7 2 11" xfId="29296"/>
    <cellStyle name="Separador de milhares 2 2 2 2 7 2 12" xfId="29297"/>
    <cellStyle name="Separador de milhares 2 2 2 2 7 2 2" xfId="29298"/>
    <cellStyle name="Separador de milhares 2 2 2 2 7 2 2 10" xfId="29299"/>
    <cellStyle name="Separador de milhares 2 2 2 2 7 2 2 2" xfId="29300"/>
    <cellStyle name="Separador de milhares 2 2 2 2 7 2 2 3" xfId="29301"/>
    <cellStyle name="Separador de milhares 2 2 2 2 7 2 2 4" xfId="29302"/>
    <cellStyle name="Separador de milhares 2 2 2 2 7 2 2 5" xfId="29303"/>
    <cellStyle name="Separador de milhares 2 2 2 2 7 2 2 6" xfId="29304"/>
    <cellStyle name="Separador de milhares 2 2 2 2 7 2 2 7" xfId="29305"/>
    <cellStyle name="Separador de milhares 2 2 2 2 7 2 2 8" xfId="29306"/>
    <cellStyle name="Separador de milhares 2 2 2 2 7 2 2 9" xfId="29307"/>
    <cellStyle name="Separador de milhares 2 2 2 2 7 2 3" xfId="29308"/>
    <cellStyle name="Separador de milhares 2 2 2 2 7 2 4" xfId="29309"/>
    <cellStyle name="Separador de milhares 2 2 2 2 7 2 5" xfId="29310"/>
    <cellStyle name="Separador de milhares 2 2 2 2 7 2 6" xfId="29311"/>
    <cellStyle name="Separador de milhares 2 2 2 2 7 2 7" xfId="29312"/>
    <cellStyle name="Separador de milhares 2 2 2 2 7 2 8" xfId="29313"/>
    <cellStyle name="Separador de milhares 2 2 2 2 7 2 9" xfId="29314"/>
    <cellStyle name="Separador de milhares 2 2 2 2 7 20" xfId="29315"/>
    <cellStyle name="Separador de milhares 2 2 2 2 7 21" xfId="29316"/>
    <cellStyle name="Separador de milhares 2 2 2 2 7 22" xfId="29317"/>
    <cellStyle name="Separador de milhares 2 2 2 2 7 23" xfId="29318"/>
    <cellStyle name="Separador de milhares 2 2 2 2 7 24" xfId="29319"/>
    <cellStyle name="Separador de milhares 2 2 2 2 7 25" xfId="29320"/>
    <cellStyle name="Separador de milhares 2 2 2 2 7 26" xfId="29321"/>
    <cellStyle name="Separador de milhares 2 2 2 2 7 27" xfId="29322"/>
    <cellStyle name="Separador de milhares 2 2 2 2 7 28" xfId="29323"/>
    <cellStyle name="Separador de milhares 2 2 2 2 7 29" xfId="29324"/>
    <cellStyle name="Separador de milhares 2 2 2 2 7 3" xfId="29325"/>
    <cellStyle name="Separador de milhares 2 2 2 2 7 30" xfId="29326"/>
    <cellStyle name="Separador de milhares 2 2 2 2 7 31" xfId="29327"/>
    <cellStyle name="Separador de milhares 2 2 2 2 7 32" xfId="29328"/>
    <cellStyle name="Separador de milhares 2 2 2 2 7 33" xfId="29329"/>
    <cellStyle name="Separador de milhares 2 2 2 2 7 34" xfId="29330"/>
    <cellStyle name="Separador de milhares 2 2 2 2 7 35" xfId="29331"/>
    <cellStyle name="Separador de milhares 2 2 2 2 7 36" xfId="29332"/>
    <cellStyle name="Separador de milhares 2 2 2 2 7 37" xfId="29333"/>
    <cellStyle name="Separador de milhares 2 2 2 2 7 38" xfId="29334"/>
    <cellStyle name="Separador de milhares 2 2 2 2 7 38 10" xfId="29335"/>
    <cellStyle name="Separador de milhares 2 2 2 2 7 38 2" xfId="29336"/>
    <cellStyle name="Separador de milhares 2 2 2 2 7 38 3" xfId="29337"/>
    <cellStyle name="Separador de milhares 2 2 2 2 7 38 4" xfId="29338"/>
    <cellStyle name="Separador de milhares 2 2 2 2 7 38 5" xfId="29339"/>
    <cellStyle name="Separador de milhares 2 2 2 2 7 38 6" xfId="29340"/>
    <cellStyle name="Separador de milhares 2 2 2 2 7 38 7" xfId="29341"/>
    <cellStyle name="Separador de milhares 2 2 2 2 7 38 8" xfId="29342"/>
    <cellStyle name="Separador de milhares 2 2 2 2 7 38 9" xfId="29343"/>
    <cellStyle name="Separador de milhares 2 2 2 2 7 39" xfId="29344"/>
    <cellStyle name="Separador de milhares 2 2 2 2 7 39 2" xfId="29345"/>
    <cellStyle name="Separador de milhares 2 2 2 2 7 4" xfId="29346"/>
    <cellStyle name="Separador de milhares 2 2 2 2 7 40" xfId="29347"/>
    <cellStyle name="Separador de milhares 2 2 2 2 7 41" xfId="29348"/>
    <cellStyle name="Separador de milhares 2 2 2 2 7 42" xfId="29349"/>
    <cellStyle name="Separador de milhares 2 2 2 2 7 43" xfId="29350"/>
    <cellStyle name="Separador de milhares 2 2 2 2 7 44" xfId="29351"/>
    <cellStyle name="Separador de milhares 2 2 2 2 7 45" xfId="29352"/>
    <cellStyle name="Separador de milhares 2 2 2 2 7 46" xfId="29353"/>
    <cellStyle name="Separador de milhares 2 2 2 2 7 47" xfId="29354"/>
    <cellStyle name="Separador de milhares 2 2 2 2 7 48" xfId="29355"/>
    <cellStyle name="Separador de milhares 2 2 2 2 7 5" xfId="29356"/>
    <cellStyle name="Separador de milhares 2 2 2 2 7 6" xfId="29357"/>
    <cellStyle name="Separador de milhares 2 2 2 2 7 7" xfId="29358"/>
    <cellStyle name="Separador de milhares 2 2 2 2 7 8" xfId="29359"/>
    <cellStyle name="Separador de milhares 2 2 2 2 7 9" xfId="29360"/>
    <cellStyle name="Separador de milhares 2 2 2 2 8" xfId="29361"/>
    <cellStyle name="Separador de milhares 2 2 2 2 8 10" xfId="29362"/>
    <cellStyle name="Separador de milhares 2 2 2 2 8 11" xfId="29363"/>
    <cellStyle name="Separador de milhares 2 2 2 2 8 12" xfId="29364"/>
    <cellStyle name="Separador de milhares 2 2 2 2 8 13" xfId="29365"/>
    <cellStyle name="Separador de milhares 2 2 2 2 8 14" xfId="29366"/>
    <cellStyle name="Separador de milhares 2 2 2 2 8 15" xfId="29367"/>
    <cellStyle name="Separador de milhares 2 2 2 2 8 16" xfId="29368"/>
    <cellStyle name="Separador de milhares 2 2 2 2 8 17" xfId="29369"/>
    <cellStyle name="Separador de milhares 2 2 2 2 8 18" xfId="29370"/>
    <cellStyle name="Separador de milhares 2 2 2 2 8 19" xfId="29371"/>
    <cellStyle name="Separador de milhares 2 2 2 2 8 2" xfId="29372"/>
    <cellStyle name="Separador de milhares 2 2 2 2 8 2 10" xfId="29373"/>
    <cellStyle name="Separador de milhares 2 2 2 2 8 2 11" xfId="29374"/>
    <cellStyle name="Separador de milhares 2 2 2 2 8 2 12" xfId="29375"/>
    <cellStyle name="Separador de milhares 2 2 2 2 8 2 2" xfId="29376"/>
    <cellStyle name="Separador de milhares 2 2 2 2 8 2 2 10" xfId="29377"/>
    <cellStyle name="Separador de milhares 2 2 2 2 8 2 2 2" xfId="29378"/>
    <cellStyle name="Separador de milhares 2 2 2 2 8 2 2 3" xfId="29379"/>
    <cellStyle name="Separador de milhares 2 2 2 2 8 2 2 4" xfId="29380"/>
    <cellStyle name="Separador de milhares 2 2 2 2 8 2 2 5" xfId="29381"/>
    <cellStyle name="Separador de milhares 2 2 2 2 8 2 2 6" xfId="29382"/>
    <cellStyle name="Separador de milhares 2 2 2 2 8 2 2 7" xfId="29383"/>
    <cellStyle name="Separador de milhares 2 2 2 2 8 2 2 8" xfId="29384"/>
    <cellStyle name="Separador de milhares 2 2 2 2 8 2 2 9" xfId="29385"/>
    <cellStyle name="Separador de milhares 2 2 2 2 8 2 3" xfId="29386"/>
    <cellStyle name="Separador de milhares 2 2 2 2 8 2 4" xfId="29387"/>
    <cellStyle name="Separador de milhares 2 2 2 2 8 2 5" xfId="29388"/>
    <cellStyle name="Separador de milhares 2 2 2 2 8 2 6" xfId="29389"/>
    <cellStyle name="Separador de milhares 2 2 2 2 8 2 7" xfId="29390"/>
    <cellStyle name="Separador de milhares 2 2 2 2 8 2 8" xfId="29391"/>
    <cellStyle name="Separador de milhares 2 2 2 2 8 2 9" xfId="29392"/>
    <cellStyle name="Separador de milhares 2 2 2 2 8 20" xfId="29393"/>
    <cellStyle name="Separador de milhares 2 2 2 2 8 21" xfId="29394"/>
    <cellStyle name="Separador de milhares 2 2 2 2 8 22" xfId="29395"/>
    <cellStyle name="Separador de milhares 2 2 2 2 8 23" xfId="29396"/>
    <cellStyle name="Separador de milhares 2 2 2 2 8 24" xfId="29397"/>
    <cellStyle name="Separador de milhares 2 2 2 2 8 25" xfId="29398"/>
    <cellStyle name="Separador de milhares 2 2 2 2 8 26" xfId="29399"/>
    <cellStyle name="Separador de milhares 2 2 2 2 8 27" xfId="29400"/>
    <cellStyle name="Separador de milhares 2 2 2 2 8 28" xfId="29401"/>
    <cellStyle name="Separador de milhares 2 2 2 2 8 29" xfId="29402"/>
    <cellStyle name="Separador de milhares 2 2 2 2 8 3" xfId="29403"/>
    <cellStyle name="Separador de milhares 2 2 2 2 8 30" xfId="29404"/>
    <cellStyle name="Separador de milhares 2 2 2 2 8 31" xfId="29405"/>
    <cellStyle name="Separador de milhares 2 2 2 2 8 32" xfId="29406"/>
    <cellStyle name="Separador de milhares 2 2 2 2 8 33" xfId="29407"/>
    <cellStyle name="Separador de milhares 2 2 2 2 8 34" xfId="29408"/>
    <cellStyle name="Separador de milhares 2 2 2 2 8 35" xfId="29409"/>
    <cellStyle name="Separador de milhares 2 2 2 2 8 36" xfId="29410"/>
    <cellStyle name="Separador de milhares 2 2 2 2 8 37" xfId="29411"/>
    <cellStyle name="Separador de milhares 2 2 2 2 8 38" xfId="29412"/>
    <cellStyle name="Separador de milhares 2 2 2 2 8 38 10" xfId="29413"/>
    <cellStyle name="Separador de milhares 2 2 2 2 8 38 2" xfId="29414"/>
    <cellStyle name="Separador de milhares 2 2 2 2 8 38 3" xfId="29415"/>
    <cellStyle name="Separador de milhares 2 2 2 2 8 38 4" xfId="29416"/>
    <cellStyle name="Separador de milhares 2 2 2 2 8 38 5" xfId="29417"/>
    <cellStyle name="Separador de milhares 2 2 2 2 8 38 6" xfId="29418"/>
    <cellStyle name="Separador de milhares 2 2 2 2 8 38 7" xfId="29419"/>
    <cellStyle name="Separador de milhares 2 2 2 2 8 38 8" xfId="29420"/>
    <cellStyle name="Separador de milhares 2 2 2 2 8 38 9" xfId="29421"/>
    <cellStyle name="Separador de milhares 2 2 2 2 8 39" xfId="29422"/>
    <cellStyle name="Separador de milhares 2 2 2 2 8 39 2" xfId="29423"/>
    <cellStyle name="Separador de milhares 2 2 2 2 8 4" xfId="29424"/>
    <cellStyle name="Separador de milhares 2 2 2 2 8 40" xfId="29425"/>
    <cellStyle name="Separador de milhares 2 2 2 2 8 41" xfId="29426"/>
    <cellStyle name="Separador de milhares 2 2 2 2 8 42" xfId="29427"/>
    <cellStyle name="Separador de milhares 2 2 2 2 8 43" xfId="29428"/>
    <cellStyle name="Separador de milhares 2 2 2 2 8 44" xfId="29429"/>
    <cellStyle name="Separador de milhares 2 2 2 2 8 45" xfId="29430"/>
    <cellStyle name="Separador de milhares 2 2 2 2 8 46" xfId="29431"/>
    <cellStyle name="Separador de milhares 2 2 2 2 8 47" xfId="29432"/>
    <cellStyle name="Separador de milhares 2 2 2 2 8 48" xfId="29433"/>
    <cellStyle name="Separador de milhares 2 2 2 2 8 5" xfId="29434"/>
    <cellStyle name="Separador de milhares 2 2 2 2 8 6" xfId="29435"/>
    <cellStyle name="Separador de milhares 2 2 2 2 8 7" xfId="29436"/>
    <cellStyle name="Separador de milhares 2 2 2 2 8 8" xfId="29437"/>
    <cellStyle name="Separador de milhares 2 2 2 2 8 9" xfId="29438"/>
    <cellStyle name="Separador de milhares 2 2 2 2 9" xfId="29439"/>
    <cellStyle name="Separador de milhares 2 2 2 2 9 10" xfId="29440"/>
    <cellStyle name="Separador de milhares 2 2 2 2 9 11" xfId="29441"/>
    <cellStyle name="Separador de milhares 2 2 2 2 9 12" xfId="29442"/>
    <cellStyle name="Separador de milhares 2 2 2 2 9 13" xfId="29443"/>
    <cellStyle name="Separador de milhares 2 2 2 2 9 14" xfId="29444"/>
    <cellStyle name="Separador de milhares 2 2 2 2 9 15" xfId="29445"/>
    <cellStyle name="Separador de milhares 2 2 2 2 9 16" xfId="29446"/>
    <cellStyle name="Separador de milhares 2 2 2 2 9 17" xfId="29447"/>
    <cellStyle name="Separador de milhares 2 2 2 2 9 18" xfId="29448"/>
    <cellStyle name="Separador de milhares 2 2 2 2 9 19" xfId="29449"/>
    <cellStyle name="Separador de milhares 2 2 2 2 9 2" xfId="29450"/>
    <cellStyle name="Separador de milhares 2 2 2 2 9 2 10" xfId="29451"/>
    <cellStyle name="Separador de milhares 2 2 2 2 9 2 11" xfId="29452"/>
    <cellStyle name="Separador de milhares 2 2 2 2 9 2 12" xfId="29453"/>
    <cellStyle name="Separador de milhares 2 2 2 2 9 2 2" xfId="29454"/>
    <cellStyle name="Separador de milhares 2 2 2 2 9 2 2 10" xfId="29455"/>
    <cellStyle name="Separador de milhares 2 2 2 2 9 2 2 2" xfId="29456"/>
    <cellStyle name="Separador de milhares 2 2 2 2 9 2 2 3" xfId="29457"/>
    <cellStyle name="Separador de milhares 2 2 2 2 9 2 2 4" xfId="29458"/>
    <cellStyle name="Separador de milhares 2 2 2 2 9 2 2 5" xfId="29459"/>
    <cellStyle name="Separador de milhares 2 2 2 2 9 2 2 6" xfId="29460"/>
    <cellStyle name="Separador de milhares 2 2 2 2 9 2 2 7" xfId="29461"/>
    <cellStyle name="Separador de milhares 2 2 2 2 9 2 2 8" xfId="29462"/>
    <cellStyle name="Separador de milhares 2 2 2 2 9 2 2 9" xfId="29463"/>
    <cellStyle name="Separador de milhares 2 2 2 2 9 2 3" xfId="29464"/>
    <cellStyle name="Separador de milhares 2 2 2 2 9 2 4" xfId="29465"/>
    <cellStyle name="Separador de milhares 2 2 2 2 9 2 5" xfId="29466"/>
    <cellStyle name="Separador de milhares 2 2 2 2 9 2 6" xfId="29467"/>
    <cellStyle name="Separador de milhares 2 2 2 2 9 2 7" xfId="29468"/>
    <cellStyle name="Separador de milhares 2 2 2 2 9 2 8" xfId="29469"/>
    <cellStyle name="Separador de milhares 2 2 2 2 9 2 9" xfId="29470"/>
    <cellStyle name="Separador de milhares 2 2 2 2 9 20" xfId="29471"/>
    <cellStyle name="Separador de milhares 2 2 2 2 9 21" xfId="29472"/>
    <cellStyle name="Separador de milhares 2 2 2 2 9 22" xfId="29473"/>
    <cellStyle name="Separador de milhares 2 2 2 2 9 23" xfId="29474"/>
    <cellStyle name="Separador de milhares 2 2 2 2 9 24" xfId="29475"/>
    <cellStyle name="Separador de milhares 2 2 2 2 9 25" xfId="29476"/>
    <cellStyle name="Separador de milhares 2 2 2 2 9 26" xfId="29477"/>
    <cellStyle name="Separador de milhares 2 2 2 2 9 27" xfId="29478"/>
    <cellStyle name="Separador de milhares 2 2 2 2 9 28" xfId="29479"/>
    <cellStyle name="Separador de milhares 2 2 2 2 9 29" xfId="29480"/>
    <cellStyle name="Separador de milhares 2 2 2 2 9 3" xfId="29481"/>
    <cellStyle name="Separador de milhares 2 2 2 2 9 30" xfId="29482"/>
    <cellStyle name="Separador de milhares 2 2 2 2 9 31" xfId="29483"/>
    <cellStyle name="Separador de milhares 2 2 2 2 9 32" xfId="29484"/>
    <cellStyle name="Separador de milhares 2 2 2 2 9 33" xfId="29485"/>
    <cellStyle name="Separador de milhares 2 2 2 2 9 34" xfId="29486"/>
    <cellStyle name="Separador de milhares 2 2 2 2 9 35" xfId="29487"/>
    <cellStyle name="Separador de milhares 2 2 2 2 9 36" xfId="29488"/>
    <cellStyle name="Separador de milhares 2 2 2 2 9 37" xfId="29489"/>
    <cellStyle name="Separador de milhares 2 2 2 2 9 38" xfId="29490"/>
    <cellStyle name="Separador de milhares 2 2 2 2 9 38 10" xfId="29491"/>
    <cellStyle name="Separador de milhares 2 2 2 2 9 38 2" xfId="29492"/>
    <cellStyle name="Separador de milhares 2 2 2 2 9 38 3" xfId="29493"/>
    <cellStyle name="Separador de milhares 2 2 2 2 9 38 4" xfId="29494"/>
    <cellStyle name="Separador de milhares 2 2 2 2 9 38 5" xfId="29495"/>
    <cellStyle name="Separador de milhares 2 2 2 2 9 38 6" xfId="29496"/>
    <cellStyle name="Separador de milhares 2 2 2 2 9 38 7" xfId="29497"/>
    <cellStyle name="Separador de milhares 2 2 2 2 9 38 8" xfId="29498"/>
    <cellStyle name="Separador de milhares 2 2 2 2 9 38 9" xfId="29499"/>
    <cellStyle name="Separador de milhares 2 2 2 2 9 39" xfId="29500"/>
    <cellStyle name="Separador de milhares 2 2 2 2 9 39 2" xfId="29501"/>
    <cellStyle name="Separador de milhares 2 2 2 2 9 4" xfId="29502"/>
    <cellStyle name="Separador de milhares 2 2 2 2 9 40" xfId="29503"/>
    <cellStyle name="Separador de milhares 2 2 2 2 9 41" xfId="29504"/>
    <cellStyle name="Separador de milhares 2 2 2 2 9 42" xfId="29505"/>
    <cellStyle name="Separador de milhares 2 2 2 2 9 43" xfId="29506"/>
    <cellStyle name="Separador de milhares 2 2 2 2 9 44" xfId="29507"/>
    <cellStyle name="Separador de milhares 2 2 2 2 9 45" xfId="29508"/>
    <cellStyle name="Separador de milhares 2 2 2 2 9 46" xfId="29509"/>
    <cellStyle name="Separador de milhares 2 2 2 2 9 47" xfId="29510"/>
    <cellStyle name="Separador de milhares 2 2 2 2 9 48" xfId="29511"/>
    <cellStyle name="Separador de milhares 2 2 2 2 9 5" xfId="29512"/>
    <cellStyle name="Separador de milhares 2 2 2 2 9 6" xfId="29513"/>
    <cellStyle name="Separador de milhares 2 2 2 2 9 7" xfId="29514"/>
    <cellStyle name="Separador de milhares 2 2 2 2 9 8" xfId="29515"/>
    <cellStyle name="Separador de milhares 2 2 2 2 9 9" xfId="29516"/>
    <cellStyle name="Separador de milhares 2 2 2 20" xfId="29517"/>
    <cellStyle name="Separador de milhares 2 2 2 20 10" xfId="29518"/>
    <cellStyle name="Separador de milhares 2 2 2 20 11" xfId="29519"/>
    <cellStyle name="Separador de milhares 2 2 2 20 12" xfId="29520"/>
    <cellStyle name="Separador de milhares 2 2 2 20 2" xfId="29521"/>
    <cellStyle name="Separador de milhares 2 2 2 20 2 10" xfId="29522"/>
    <cellStyle name="Separador de milhares 2 2 2 20 2 2" xfId="29523"/>
    <cellStyle name="Separador de milhares 2 2 2 20 2 3" xfId="29524"/>
    <cellStyle name="Separador de milhares 2 2 2 20 2 4" xfId="29525"/>
    <cellStyle name="Separador de milhares 2 2 2 20 2 5" xfId="29526"/>
    <cellStyle name="Separador de milhares 2 2 2 20 2 6" xfId="29527"/>
    <cellStyle name="Separador de milhares 2 2 2 20 2 7" xfId="29528"/>
    <cellStyle name="Separador de milhares 2 2 2 20 2 8" xfId="29529"/>
    <cellStyle name="Separador de milhares 2 2 2 20 2 9" xfId="29530"/>
    <cellStyle name="Separador de milhares 2 2 2 20 3" xfId="29531"/>
    <cellStyle name="Separador de milhares 2 2 2 20 4" xfId="29532"/>
    <cellStyle name="Separador de milhares 2 2 2 20 5" xfId="29533"/>
    <cellStyle name="Separador de milhares 2 2 2 20 6" xfId="29534"/>
    <cellStyle name="Separador de milhares 2 2 2 20 7" xfId="29535"/>
    <cellStyle name="Separador de milhares 2 2 2 20 8" xfId="29536"/>
    <cellStyle name="Separador de milhares 2 2 2 20 9" xfId="29537"/>
    <cellStyle name="Separador de milhares 2 2 2 21" xfId="29538"/>
    <cellStyle name="Separador de milhares 2 2 2 21 10" xfId="29539"/>
    <cellStyle name="Separador de milhares 2 2 2 21 11" xfId="29540"/>
    <cellStyle name="Separador de milhares 2 2 2 21 12" xfId="29541"/>
    <cellStyle name="Separador de milhares 2 2 2 21 2" xfId="29542"/>
    <cellStyle name="Separador de milhares 2 2 2 21 2 10" xfId="29543"/>
    <cellStyle name="Separador de milhares 2 2 2 21 2 2" xfId="29544"/>
    <cellStyle name="Separador de milhares 2 2 2 21 2 3" xfId="29545"/>
    <cellStyle name="Separador de milhares 2 2 2 21 2 4" xfId="29546"/>
    <cellStyle name="Separador de milhares 2 2 2 21 2 5" xfId="29547"/>
    <cellStyle name="Separador de milhares 2 2 2 21 2 6" xfId="29548"/>
    <cellStyle name="Separador de milhares 2 2 2 21 2 7" xfId="29549"/>
    <cellStyle name="Separador de milhares 2 2 2 21 2 8" xfId="29550"/>
    <cellStyle name="Separador de milhares 2 2 2 21 2 9" xfId="29551"/>
    <cellStyle name="Separador de milhares 2 2 2 21 3" xfId="29552"/>
    <cellStyle name="Separador de milhares 2 2 2 21 4" xfId="29553"/>
    <cellStyle name="Separador de milhares 2 2 2 21 5" xfId="29554"/>
    <cellStyle name="Separador de milhares 2 2 2 21 6" xfId="29555"/>
    <cellStyle name="Separador de milhares 2 2 2 21 7" xfId="29556"/>
    <cellStyle name="Separador de milhares 2 2 2 21 8" xfId="29557"/>
    <cellStyle name="Separador de milhares 2 2 2 21 9" xfId="29558"/>
    <cellStyle name="Separador de milhares 2 2 2 22" xfId="29559"/>
    <cellStyle name="Separador de milhares 2 2 2 22 10" xfId="29560"/>
    <cellStyle name="Separador de milhares 2 2 2 22 11" xfId="29561"/>
    <cellStyle name="Separador de milhares 2 2 2 22 12" xfId="29562"/>
    <cellStyle name="Separador de milhares 2 2 2 22 2" xfId="29563"/>
    <cellStyle name="Separador de milhares 2 2 2 22 2 10" xfId="29564"/>
    <cellStyle name="Separador de milhares 2 2 2 22 2 2" xfId="29565"/>
    <cellStyle name="Separador de milhares 2 2 2 22 2 3" xfId="29566"/>
    <cellStyle name="Separador de milhares 2 2 2 22 2 4" xfId="29567"/>
    <cellStyle name="Separador de milhares 2 2 2 22 2 5" xfId="29568"/>
    <cellStyle name="Separador de milhares 2 2 2 22 2 6" xfId="29569"/>
    <cellStyle name="Separador de milhares 2 2 2 22 2 7" xfId="29570"/>
    <cellStyle name="Separador de milhares 2 2 2 22 2 8" xfId="29571"/>
    <cellStyle name="Separador de milhares 2 2 2 22 2 9" xfId="29572"/>
    <cellStyle name="Separador de milhares 2 2 2 22 3" xfId="29573"/>
    <cellStyle name="Separador de milhares 2 2 2 22 4" xfId="29574"/>
    <cellStyle name="Separador de milhares 2 2 2 22 5" xfId="29575"/>
    <cellStyle name="Separador de milhares 2 2 2 22 6" xfId="29576"/>
    <cellStyle name="Separador de milhares 2 2 2 22 7" xfId="29577"/>
    <cellStyle name="Separador de milhares 2 2 2 22 8" xfId="29578"/>
    <cellStyle name="Separador de milhares 2 2 2 22 9" xfId="29579"/>
    <cellStyle name="Separador de milhares 2 2 2 23" xfId="29580"/>
    <cellStyle name="Separador de milhares 2 2 2 24" xfId="29581"/>
    <cellStyle name="Separador de milhares 2 2 2 25" xfId="29582"/>
    <cellStyle name="Separador de milhares 2 2 2 26" xfId="29583"/>
    <cellStyle name="Separador de milhares 2 2 2 27" xfId="29584"/>
    <cellStyle name="Separador de milhares 2 2 2 27 2" xfId="29585"/>
    <cellStyle name="Separador de milhares 2 2 2 27 2 2" xfId="29586"/>
    <cellStyle name="Separador de milhares 2 2 2 27 3" xfId="29587"/>
    <cellStyle name="Separador de milhares 2 2 2 27 4" xfId="29588"/>
    <cellStyle name="Separador de milhares 2 2 2 27 5" xfId="29589"/>
    <cellStyle name="Separador de milhares 2 2 2 27 6" xfId="29590"/>
    <cellStyle name="Separador de milhares 2 2 2 27 7" xfId="29591"/>
    <cellStyle name="Separador de milhares 2 2 2 28" xfId="29592"/>
    <cellStyle name="Separador de milhares 2 2 2 28 2" xfId="29593"/>
    <cellStyle name="Separador de milhares 2 2 2 28 2 2" xfId="29594"/>
    <cellStyle name="Separador de milhares 2 2 2 28 3" xfId="29595"/>
    <cellStyle name="Separador de milhares 2 2 2 28 4" xfId="29596"/>
    <cellStyle name="Separador de milhares 2 2 2 28 5" xfId="29597"/>
    <cellStyle name="Separador de milhares 2 2 2 28 6" xfId="29598"/>
    <cellStyle name="Separador de milhares 2 2 2 28 7" xfId="29599"/>
    <cellStyle name="Separador de milhares 2 2 2 29" xfId="29600"/>
    <cellStyle name="Separador de milhares 2 2 2 29 2" xfId="29601"/>
    <cellStyle name="Separador de milhares 2 2 2 29 3" xfId="29602"/>
    <cellStyle name="Separador de milhares 2 2 2 29 4" xfId="29603"/>
    <cellStyle name="Separador de milhares 2 2 2 29 5" xfId="29604"/>
    <cellStyle name="Separador de milhares 2 2 2 29 6" xfId="29605"/>
    <cellStyle name="Separador de milhares 2 2 2 29 7" xfId="29606"/>
    <cellStyle name="Separador de milhares 2 2 2 3" xfId="29607"/>
    <cellStyle name="Separador de milhares 2 2 2 30" xfId="29608"/>
    <cellStyle name="Separador de milhares 2 2 2 30 2" xfId="29609"/>
    <cellStyle name="Separador de milhares 2 2 2 30 3" xfId="29610"/>
    <cellStyle name="Separador de milhares 2 2 2 30 4" xfId="29611"/>
    <cellStyle name="Separador de milhares 2 2 2 30 5" xfId="29612"/>
    <cellStyle name="Separador de milhares 2 2 2 30 6" xfId="29613"/>
    <cellStyle name="Separador de milhares 2 2 2 30 7" xfId="29614"/>
    <cellStyle name="Separador de milhares 2 2 2 31" xfId="29615"/>
    <cellStyle name="Separador de milhares 2 2 2 31 2" xfId="29616"/>
    <cellStyle name="Separador de milhares 2 2 2 31 3" xfId="29617"/>
    <cellStyle name="Separador de milhares 2 2 2 31 4" xfId="29618"/>
    <cellStyle name="Separador de milhares 2 2 2 31 5" xfId="29619"/>
    <cellStyle name="Separador de milhares 2 2 2 31 6" xfId="29620"/>
    <cellStyle name="Separador de milhares 2 2 2 31 7" xfId="29621"/>
    <cellStyle name="Separador de milhares 2 2 2 32" xfId="29622"/>
    <cellStyle name="Separador de milhares 2 2 2 32 2" xfId="29623"/>
    <cellStyle name="Separador de milhares 2 2 2 32 3" xfId="29624"/>
    <cellStyle name="Separador de milhares 2 2 2 32 4" xfId="29625"/>
    <cellStyle name="Separador de milhares 2 2 2 32 5" xfId="29626"/>
    <cellStyle name="Separador de milhares 2 2 2 32 6" xfId="29627"/>
    <cellStyle name="Separador de milhares 2 2 2 32 7" xfId="29628"/>
    <cellStyle name="Separador de milhares 2 2 2 33" xfId="29629"/>
    <cellStyle name="Separador de milhares 2 2 2 33 2" xfId="29630"/>
    <cellStyle name="Separador de milhares 2 2 2 33 3" xfId="29631"/>
    <cellStyle name="Separador de milhares 2 2 2 33 4" xfId="29632"/>
    <cellStyle name="Separador de milhares 2 2 2 33 5" xfId="29633"/>
    <cellStyle name="Separador de milhares 2 2 2 33 6" xfId="29634"/>
    <cellStyle name="Separador de milhares 2 2 2 33 7" xfId="29635"/>
    <cellStyle name="Separador de milhares 2 2 2 34" xfId="29636"/>
    <cellStyle name="Separador de milhares 2 2 2 34 2" xfId="29637"/>
    <cellStyle name="Separador de milhares 2 2 2 34 3" xfId="29638"/>
    <cellStyle name="Separador de milhares 2 2 2 34 4" xfId="29639"/>
    <cellStyle name="Separador de milhares 2 2 2 34 5" xfId="29640"/>
    <cellStyle name="Separador de milhares 2 2 2 34 6" xfId="29641"/>
    <cellStyle name="Separador de milhares 2 2 2 34 7" xfId="29642"/>
    <cellStyle name="Separador de milhares 2 2 2 35" xfId="29643"/>
    <cellStyle name="Separador de milhares 2 2 2 35 2" xfId="29644"/>
    <cellStyle name="Separador de milhares 2 2 2 35 3" xfId="29645"/>
    <cellStyle name="Separador de milhares 2 2 2 35 4" xfId="29646"/>
    <cellStyle name="Separador de milhares 2 2 2 35 5" xfId="29647"/>
    <cellStyle name="Separador de milhares 2 2 2 35 6" xfId="29648"/>
    <cellStyle name="Separador de milhares 2 2 2 35 7" xfId="29649"/>
    <cellStyle name="Separador de milhares 2 2 2 36" xfId="29650"/>
    <cellStyle name="Separador de milhares 2 2 2 36 2" xfId="29651"/>
    <cellStyle name="Separador de milhares 2 2 2 36 3" xfId="29652"/>
    <cellStyle name="Separador de milhares 2 2 2 36 4" xfId="29653"/>
    <cellStyle name="Separador de milhares 2 2 2 36 5" xfId="29654"/>
    <cellStyle name="Separador de milhares 2 2 2 36 6" xfId="29655"/>
    <cellStyle name="Separador de milhares 2 2 2 36 7" xfId="29656"/>
    <cellStyle name="Separador de milhares 2 2 2 37" xfId="29657"/>
    <cellStyle name="Separador de milhares 2 2 2 37 2" xfId="29658"/>
    <cellStyle name="Separador de milhares 2 2 2 37 3" xfId="29659"/>
    <cellStyle name="Separador de milhares 2 2 2 37 4" xfId="29660"/>
    <cellStyle name="Separador de milhares 2 2 2 37 5" xfId="29661"/>
    <cellStyle name="Separador de milhares 2 2 2 37 6" xfId="29662"/>
    <cellStyle name="Separador de milhares 2 2 2 37 7" xfId="29663"/>
    <cellStyle name="Separador de milhares 2 2 2 38" xfId="29664"/>
    <cellStyle name="Separador de milhares 2 2 2 38 2" xfId="29665"/>
    <cellStyle name="Separador de milhares 2 2 2 39" xfId="29666"/>
    <cellStyle name="Separador de milhares 2 2 2 39 2" xfId="29667"/>
    <cellStyle name="Separador de milhares 2 2 2 4" xfId="29668"/>
    <cellStyle name="Separador de milhares 2 2 2 40" xfId="29669"/>
    <cellStyle name="Separador de milhares 2 2 2 40 2" xfId="29670"/>
    <cellStyle name="Separador de milhares 2 2 2 41" xfId="29671"/>
    <cellStyle name="Separador de milhares 2 2 2 41 2" xfId="29672"/>
    <cellStyle name="Separador de milhares 2 2 2 42" xfId="29673"/>
    <cellStyle name="Separador de milhares 2 2 2 43" xfId="29674"/>
    <cellStyle name="Separador de milhares 2 2 2 44" xfId="29675"/>
    <cellStyle name="Separador de milhares 2 2 2 45" xfId="29676"/>
    <cellStyle name="Separador de milhares 2 2 2 46" xfId="29677"/>
    <cellStyle name="Separador de milhares 2 2 2 47" xfId="29678"/>
    <cellStyle name="Separador de milhares 2 2 2 48" xfId="29679"/>
    <cellStyle name="Separador de milhares 2 2 2 49" xfId="29680"/>
    <cellStyle name="Separador de milhares 2 2 2 5" xfId="29681"/>
    <cellStyle name="Separador de milhares 2 2 2 5 10" xfId="29682"/>
    <cellStyle name="Separador de milhares 2 2 2 5 11" xfId="29683"/>
    <cellStyle name="Separador de milhares 2 2 2 5 12" xfId="29684"/>
    <cellStyle name="Separador de milhares 2 2 2 5 13" xfId="29685"/>
    <cellStyle name="Separador de milhares 2 2 2 5 14" xfId="29686"/>
    <cellStyle name="Separador de milhares 2 2 2 5 15" xfId="29687"/>
    <cellStyle name="Separador de milhares 2 2 2 5 15 2" xfId="29688"/>
    <cellStyle name="Separador de milhares 2 2 2 5 15 3" xfId="29689"/>
    <cellStyle name="Separador de milhares 2 2 2 5 15 4" xfId="29690"/>
    <cellStyle name="Separador de milhares 2 2 2 5 15 5" xfId="29691"/>
    <cellStyle name="Separador de milhares 2 2 2 5 15 6" xfId="29692"/>
    <cellStyle name="Separador de milhares 2 2 2 5 15 7" xfId="29693"/>
    <cellStyle name="Separador de milhares 2 2 2 5 16" xfId="29694"/>
    <cellStyle name="Separador de milhares 2 2 2 5 16 2" xfId="29695"/>
    <cellStyle name="Separador de milhares 2 2 2 5 16 3" xfId="29696"/>
    <cellStyle name="Separador de milhares 2 2 2 5 16 4" xfId="29697"/>
    <cellStyle name="Separador de milhares 2 2 2 5 16 5" xfId="29698"/>
    <cellStyle name="Separador de milhares 2 2 2 5 16 6" xfId="29699"/>
    <cellStyle name="Separador de milhares 2 2 2 5 16 7" xfId="29700"/>
    <cellStyle name="Separador de milhares 2 2 2 5 17" xfId="29701"/>
    <cellStyle name="Separador de milhares 2 2 2 5 17 2" xfId="29702"/>
    <cellStyle name="Separador de milhares 2 2 2 5 17 3" xfId="29703"/>
    <cellStyle name="Separador de milhares 2 2 2 5 17 4" xfId="29704"/>
    <cellStyle name="Separador de milhares 2 2 2 5 17 5" xfId="29705"/>
    <cellStyle name="Separador de milhares 2 2 2 5 17 6" xfId="29706"/>
    <cellStyle name="Separador de milhares 2 2 2 5 17 7" xfId="29707"/>
    <cellStyle name="Separador de milhares 2 2 2 5 18" xfId="29708"/>
    <cellStyle name="Separador de milhares 2 2 2 5 18 2" xfId="29709"/>
    <cellStyle name="Separador de milhares 2 2 2 5 18 3" xfId="29710"/>
    <cellStyle name="Separador de milhares 2 2 2 5 18 4" xfId="29711"/>
    <cellStyle name="Separador de milhares 2 2 2 5 18 5" xfId="29712"/>
    <cellStyle name="Separador de milhares 2 2 2 5 18 6" xfId="29713"/>
    <cellStyle name="Separador de milhares 2 2 2 5 18 7" xfId="29714"/>
    <cellStyle name="Separador de milhares 2 2 2 5 19" xfId="29715"/>
    <cellStyle name="Separador de milhares 2 2 2 5 19 2" xfId="29716"/>
    <cellStyle name="Separador de milhares 2 2 2 5 19 3" xfId="29717"/>
    <cellStyle name="Separador de milhares 2 2 2 5 19 4" xfId="29718"/>
    <cellStyle name="Separador de milhares 2 2 2 5 19 5" xfId="29719"/>
    <cellStyle name="Separador de milhares 2 2 2 5 19 6" xfId="29720"/>
    <cellStyle name="Separador de milhares 2 2 2 5 19 7" xfId="29721"/>
    <cellStyle name="Separador de milhares 2 2 2 5 2" xfId="29722"/>
    <cellStyle name="Separador de milhares 2 2 2 5 2 10" xfId="29723"/>
    <cellStyle name="Separador de milhares 2 2 2 5 2 10 2" xfId="29724"/>
    <cellStyle name="Separador de milhares 2 2 2 5 2 11" xfId="29725"/>
    <cellStyle name="Separador de milhares 2 2 2 5 2 11 2" xfId="29726"/>
    <cellStyle name="Separador de milhares 2 2 2 5 2 12" xfId="29727"/>
    <cellStyle name="Separador de milhares 2 2 2 5 2 12 2" xfId="29728"/>
    <cellStyle name="Separador de milhares 2 2 2 5 2 13" xfId="29729"/>
    <cellStyle name="Separador de milhares 2 2 2 5 2 14" xfId="29730"/>
    <cellStyle name="Separador de milhares 2 2 2 5 2 15" xfId="29731"/>
    <cellStyle name="Separador de milhares 2 2 2 5 2 16" xfId="29732"/>
    <cellStyle name="Separador de milhares 2 2 2 5 2 17" xfId="29733"/>
    <cellStyle name="Separador de milhares 2 2 2 5 2 18" xfId="29734"/>
    <cellStyle name="Separador de milhares 2 2 2 5 2 2" xfId="29735"/>
    <cellStyle name="Separador de milhares 2 2 2 5 2 2 10" xfId="29736"/>
    <cellStyle name="Separador de milhares 2 2 2 5 2 2 11" xfId="29737"/>
    <cellStyle name="Separador de milhares 2 2 2 5 2 2 2" xfId="29738"/>
    <cellStyle name="Separador de milhares 2 2 2 5 2 2 3" xfId="29739"/>
    <cellStyle name="Separador de milhares 2 2 2 5 2 2 4" xfId="29740"/>
    <cellStyle name="Separador de milhares 2 2 2 5 2 2 5" xfId="29741"/>
    <cellStyle name="Separador de milhares 2 2 2 5 2 2 6" xfId="29742"/>
    <cellStyle name="Separador de milhares 2 2 2 5 2 2 7" xfId="29743"/>
    <cellStyle name="Separador de milhares 2 2 2 5 2 2 8" xfId="29744"/>
    <cellStyle name="Separador de milhares 2 2 2 5 2 2 9" xfId="29745"/>
    <cellStyle name="Separador de milhares 2 2 2 5 2 3" xfId="29746"/>
    <cellStyle name="Separador de milhares 2 2 2 5 2 4" xfId="29747"/>
    <cellStyle name="Separador de milhares 2 2 2 5 2 5" xfId="29748"/>
    <cellStyle name="Separador de milhares 2 2 2 5 2 5 2" xfId="29749"/>
    <cellStyle name="Separador de milhares 2 2 2 5 2 6" xfId="29750"/>
    <cellStyle name="Separador de milhares 2 2 2 5 2 6 2" xfId="29751"/>
    <cellStyle name="Separador de milhares 2 2 2 5 2 7" xfId="29752"/>
    <cellStyle name="Separador de milhares 2 2 2 5 2 7 2" xfId="29753"/>
    <cellStyle name="Separador de milhares 2 2 2 5 2 8" xfId="29754"/>
    <cellStyle name="Separador de milhares 2 2 2 5 2 8 2" xfId="29755"/>
    <cellStyle name="Separador de milhares 2 2 2 5 2 9" xfId="29756"/>
    <cellStyle name="Separador de milhares 2 2 2 5 2 9 2" xfId="29757"/>
    <cellStyle name="Separador de milhares 2 2 2 5 20" xfId="29758"/>
    <cellStyle name="Separador de milhares 2 2 2 5 20 2" xfId="29759"/>
    <cellStyle name="Separador de milhares 2 2 2 5 20 3" xfId="29760"/>
    <cellStyle name="Separador de milhares 2 2 2 5 20 4" xfId="29761"/>
    <cellStyle name="Separador de milhares 2 2 2 5 20 5" xfId="29762"/>
    <cellStyle name="Separador de milhares 2 2 2 5 20 6" xfId="29763"/>
    <cellStyle name="Separador de milhares 2 2 2 5 20 7" xfId="29764"/>
    <cellStyle name="Separador de milhares 2 2 2 5 21" xfId="29765"/>
    <cellStyle name="Separador de milhares 2 2 2 5 21 2" xfId="29766"/>
    <cellStyle name="Separador de milhares 2 2 2 5 21 3" xfId="29767"/>
    <cellStyle name="Separador de milhares 2 2 2 5 21 4" xfId="29768"/>
    <cellStyle name="Separador de milhares 2 2 2 5 21 5" xfId="29769"/>
    <cellStyle name="Separador de milhares 2 2 2 5 21 6" xfId="29770"/>
    <cellStyle name="Separador de milhares 2 2 2 5 21 7" xfId="29771"/>
    <cellStyle name="Separador de milhares 2 2 2 5 22" xfId="29772"/>
    <cellStyle name="Separador de milhares 2 2 2 5 22 2" xfId="29773"/>
    <cellStyle name="Separador de milhares 2 2 2 5 22 3" xfId="29774"/>
    <cellStyle name="Separador de milhares 2 2 2 5 22 4" xfId="29775"/>
    <cellStyle name="Separador de milhares 2 2 2 5 22 5" xfId="29776"/>
    <cellStyle name="Separador de milhares 2 2 2 5 22 6" xfId="29777"/>
    <cellStyle name="Separador de milhares 2 2 2 5 22 7" xfId="29778"/>
    <cellStyle name="Separador de milhares 2 2 2 5 23" xfId="29779"/>
    <cellStyle name="Separador de milhares 2 2 2 5 23 2" xfId="29780"/>
    <cellStyle name="Separador de milhares 2 2 2 5 23 3" xfId="29781"/>
    <cellStyle name="Separador de milhares 2 2 2 5 23 4" xfId="29782"/>
    <cellStyle name="Separador de milhares 2 2 2 5 23 5" xfId="29783"/>
    <cellStyle name="Separador de milhares 2 2 2 5 23 6" xfId="29784"/>
    <cellStyle name="Separador de milhares 2 2 2 5 23 7" xfId="29785"/>
    <cellStyle name="Separador de milhares 2 2 2 5 24" xfId="29786"/>
    <cellStyle name="Separador de milhares 2 2 2 5 24 2" xfId="29787"/>
    <cellStyle name="Separador de milhares 2 2 2 5 24 3" xfId="29788"/>
    <cellStyle name="Separador de milhares 2 2 2 5 24 4" xfId="29789"/>
    <cellStyle name="Separador de milhares 2 2 2 5 24 5" xfId="29790"/>
    <cellStyle name="Separador de milhares 2 2 2 5 24 6" xfId="29791"/>
    <cellStyle name="Separador de milhares 2 2 2 5 24 7" xfId="29792"/>
    <cellStyle name="Separador de milhares 2 2 2 5 25" xfId="29793"/>
    <cellStyle name="Separador de milhares 2 2 2 5 25 2" xfId="29794"/>
    <cellStyle name="Separador de milhares 2 2 2 5 25 3" xfId="29795"/>
    <cellStyle name="Separador de milhares 2 2 2 5 25 4" xfId="29796"/>
    <cellStyle name="Separador de milhares 2 2 2 5 25 5" xfId="29797"/>
    <cellStyle name="Separador de milhares 2 2 2 5 25 6" xfId="29798"/>
    <cellStyle name="Separador de milhares 2 2 2 5 25 7" xfId="29799"/>
    <cellStyle name="Separador de milhares 2 2 2 5 26" xfId="29800"/>
    <cellStyle name="Separador de milhares 2 2 2 5 27" xfId="29801"/>
    <cellStyle name="Separador de milhares 2 2 2 5 28" xfId="29802"/>
    <cellStyle name="Separador de milhares 2 2 2 5 29" xfId="29803"/>
    <cellStyle name="Separador de milhares 2 2 2 5 3" xfId="29804"/>
    <cellStyle name="Separador de milhares 2 2 2 5 30" xfId="29805"/>
    <cellStyle name="Separador de milhares 2 2 2 5 31" xfId="29806"/>
    <cellStyle name="Separador de milhares 2 2 2 5 32" xfId="29807"/>
    <cellStyle name="Separador de milhares 2 2 2 5 33" xfId="29808"/>
    <cellStyle name="Separador de milhares 2 2 2 5 34" xfId="29809"/>
    <cellStyle name="Separador de milhares 2 2 2 5 35" xfId="29810"/>
    <cellStyle name="Separador de milhares 2 2 2 5 36" xfId="29811"/>
    <cellStyle name="Separador de milhares 2 2 2 5 37" xfId="29812"/>
    <cellStyle name="Separador de milhares 2 2 2 5 38" xfId="29813"/>
    <cellStyle name="Separador de milhares 2 2 2 5 38 10" xfId="29814"/>
    <cellStyle name="Separador de milhares 2 2 2 5 38 2" xfId="29815"/>
    <cellStyle name="Separador de milhares 2 2 2 5 38 3" xfId="29816"/>
    <cellStyle name="Separador de milhares 2 2 2 5 38 4" xfId="29817"/>
    <cellStyle name="Separador de milhares 2 2 2 5 38 5" xfId="29818"/>
    <cellStyle name="Separador de milhares 2 2 2 5 38 6" xfId="29819"/>
    <cellStyle name="Separador de milhares 2 2 2 5 38 7" xfId="29820"/>
    <cellStyle name="Separador de milhares 2 2 2 5 38 8" xfId="29821"/>
    <cellStyle name="Separador de milhares 2 2 2 5 38 9" xfId="29822"/>
    <cellStyle name="Separador de milhares 2 2 2 5 39" xfId="29823"/>
    <cellStyle name="Separador de milhares 2 2 2 5 39 2" xfId="29824"/>
    <cellStyle name="Separador de milhares 2 2 2 5 4" xfId="29825"/>
    <cellStyle name="Separador de milhares 2 2 2 5 40" xfId="29826"/>
    <cellStyle name="Separador de milhares 2 2 2 5 41" xfId="29827"/>
    <cellStyle name="Separador de milhares 2 2 2 5 42" xfId="29828"/>
    <cellStyle name="Separador de milhares 2 2 2 5 43" xfId="29829"/>
    <cellStyle name="Separador de milhares 2 2 2 5 44" xfId="29830"/>
    <cellStyle name="Separador de milhares 2 2 2 5 45" xfId="29831"/>
    <cellStyle name="Separador de milhares 2 2 2 5 46" xfId="29832"/>
    <cellStyle name="Separador de milhares 2 2 2 5 47" xfId="29833"/>
    <cellStyle name="Separador de milhares 2 2 2 5 48" xfId="29834"/>
    <cellStyle name="Separador de milhares 2 2 2 5 49" xfId="29835"/>
    <cellStyle name="Separador de milhares 2 2 2 5 5" xfId="29836"/>
    <cellStyle name="Separador de milhares 2 2 2 5 50" xfId="29837"/>
    <cellStyle name="Separador de milhares 2 2 2 5 51" xfId="29838"/>
    <cellStyle name="Separador de milhares 2 2 2 5 52" xfId="29839"/>
    <cellStyle name="Separador de milhares 2 2 2 5 6" xfId="29840"/>
    <cellStyle name="Separador de milhares 2 2 2 5 7" xfId="29841"/>
    <cellStyle name="Separador de milhares 2 2 2 5 8" xfId="29842"/>
    <cellStyle name="Separador de milhares 2 2 2 5 9" xfId="29843"/>
    <cellStyle name="Separador de milhares 2 2 2 50" xfId="29844"/>
    <cellStyle name="Separador de milhares 2 2 2 51" xfId="29845"/>
    <cellStyle name="Separador de milhares 2 2 2 52" xfId="29846"/>
    <cellStyle name="Separador de milhares 2 2 2 53" xfId="29847"/>
    <cellStyle name="Separador de milhares 2 2 2 54" xfId="29848"/>
    <cellStyle name="Separador de milhares 2 2 2 55" xfId="29849"/>
    <cellStyle name="Separador de milhares 2 2 2 55 10" xfId="29850"/>
    <cellStyle name="Separador de milhares 2 2 2 55 2" xfId="29851"/>
    <cellStyle name="Separador de milhares 2 2 2 55 3" xfId="29852"/>
    <cellStyle name="Separador de milhares 2 2 2 55 4" xfId="29853"/>
    <cellStyle name="Separador de milhares 2 2 2 55 5" xfId="29854"/>
    <cellStyle name="Separador de milhares 2 2 2 55 6" xfId="29855"/>
    <cellStyle name="Separador de milhares 2 2 2 55 7" xfId="29856"/>
    <cellStyle name="Separador de milhares 2 2 2 55 8" xfId="29857"/>
    <cellStyle name="Separador de milhares 2 2 2 55 9" xfId="29858"/>
    <cellStyle name="Separador de milhares 2 2 2 56" xfId="29859"/>
    <cellStyle name="Separador de milhares 2 2 2 56 2" xfId="29860"/>
    <cellStyle name="Separador de milhares 2 2 2 57" xfId="29861"/>
    <cellStyle name="Separador de milhares 2 2 2 58" xfId="29862"/>
    <cellStyle name="Separador de milhares 2 2 2 59" xfId="29863"/>
    <cellStyle name="Separador de milhares 2 2 2 6" xfId="29864"/>
    <cellStyle name="Separador de milhares 2 2 2 6 10" xfId="29865"/>
    <cellStyle name="Separador de milhares 2 2 2 6 11" xfId="29866"/>
    <cellStyle name="Separador de milhares 2 2 2 6 12" xfId="29867"/>
    <cellStyle name="Separador de milhares 2 2 2 6 13" xfId="29868"/>
    <cellStyle name="Separador de milhares 2 2 2 6 14" xfId="29869"/>
    <cellStyle name="Separador de milhares 2 2 2 6 15" xfId="29870"/>
    <cellStyle name="Separador de milhares 2 2 2 6 16" xfId="29871"/>
    <cellStyle name="Separador de milhares 2 2 2 6 17" xfId="29872"/>
    <cellStyle name="Separador de milhares 2 2 2 6 18" xfId="29873"/>
    <cellStyle name="Separador de milhares 2 2 2 6 19" xfId="29874"/>
    <cellStyle name="Separador de milhares 2 2 2 6 2" xfId="29875"/>
    <cellStyle name="Separador de milhares 2 2 2 6 2 10" xfId="29876"/>
    <cellStyle name="Separador de milhares 2 2 2 6 2 11" xfId="29877"/>
    <cellStyle name="Separador de milhares 2 2 2 6 2 12" xfId="29878"/>
    <cellStyle name="Separador de milhares 2 2 2 6 2 2" xfId="29879"/>
    <cellStyle name="Separador de milhares 2 2 2 6 2 2 10" xfId="29880"/>
    <cellStyle name="Separador de milhares 2 2 2 6 2 2 2" xfId="29881"/>
    <cellStyle name="Separador de milhares 2 2 2 6 2 2 3" xfId="29882"/>
    <cellStyle name="Separador de milhares 2 2 2 6 2 2 4" xfId="29883"/>
    <cellStyle name="Separador de milhares 2 2 2 6 2 2 5" xfId="29884"/>
    <cellStyle name="Separador de milhares 2 2 2 6 2 2 6" xfId="29885"/>
    <cellStyle name="Separador de milhares 2 2 2 6 2 2 7" xfId="29886"/>
    <cellStyle name="Separador de milhares 2 2 2 6 2 2 8" xfId="29887"/>
    <cellStyle name="Separador de milhares 2 2 2 6 2 2 9" xfId="29888"/>
    <cellStyle name="Separador de milhares 2 2 2 6 2 3" xfId="29889"/>
    <cellStyle name="Separador de milhares 2 2 2 6 2 4" xfId="29890"/>
    <cellStyle name="Separador de milhares 2 2 2 6 2 5" xfId="29891"/>
    <cellStyle name="Separador de milhares 2 2 2 6 2 6" xfId="29892"/>
    <cellStyle name="Separador de milhares 2 2 2 6 2 7" xfId="29893"/>
    <cellStyle name="Separador de milhares 2 2 2 6 2 8" xfId="29894"/>
    <cellStyle name="Separador de milhares 2 2 2 6 2 9" xfId="29895"/>
    <cellStyle name="Separador de milhares 2 2 2 6 20" xfId="29896"/>
    <cellStyle name="Separador de milhares 2 2 2 6 21" xfId="29897"/>
    <cellStyle name="Separador de milhares 2 2 2 6 22" xfId="29898"/>
    <cellStyle name="Separador de milhares 2 2 2 6 23" xfId="29899"/>
    <cellStyle name="Separador de milhares 2 2 2 6 24" xfId="29900"/>
    <cellStyle name="Separador de milhares 2 2 2 6 25" xfId="29901"/>
    <cellStyle name="Separador de milhares 2 2 2 6 26" xfId="29902"/>
    <cellStyle name="Separador de milhares 2 2 2 6 27" xfId="29903"/>
    <cellStyle name="Separador de milhares 2 2 2 6 28" xfId="29904"/>
    <cellStyle name="Separador de milhares 2 2 2 6 29" xfId="29905"/>
    <cellStyle name="Separador de milhares 2 2 2 6 3" xfId="29906"/>
    <cellStyle name="Separador de milhares 2 2 2 6 30" xfId="29907"/>
    <cellStyle name="Separador de milhares 2 2 2 6 31" xfId="29908"/>
    <cellStyle name="Separador de milhares 2 2 2 6 32" xfId="29909"/>
    <cellStyle name="Separador de milhares 2 2 2 6 33" xfId="29910"/>
    <cellStyle name="Separador de milhares 2 2 2 6 34" xfId="29911"/>
    <cellStyle name="Separador de milhares 2 2 2 6 35" xfId="29912"/>
    <cellStyle name="Separador de milhares 2 2 2 6 36" xfId="29913"/>
    <cellStyle name="Separador de milhares 2 2 2 6 37" xfId="29914"/>
    <cellStyle name="Separador de milhares 2 2 2 6 38" xfId="29915"/>
    <cellStyle name="Separador de milhares 2 2 2 6 38 10" xfId="29916"/>
    <cellStyle name="Separador de milhares 2 2 2 6 38 2" xfId="29917"/>
    <cellStyle name="Separador de milhares 2 2 2 6 38 3" xfId="29918"/>
    <cellStyle name="Separador de milhares 2 2 2 6 38 4" xfId="29919"/>
    <cellStyle name="Separador de milhares 2 2 2 6 38 5" xfId="29920"/>
    <cellStyle name="Separador de milhares 2 2 2 6 38 6" xfId="29921"/>
    <cellStyle name="Separador de milhares 2 2 2 6 38 7" xfId="29922"/>
    <cellStyle name="Separador de milhares 2 2 2 6 38 8" xfId="29923"/>
    <cellStyle name="Separador de milhares 2 2 2 6 38 9" xfId="29924"/>
    <cellStyle name="Separador de milhares 2 2 2 6 39" xfId="29925"/>
    <cellStyle name="Separador de milhares 2 2 2 6 39 2" xfId="29926"/>
    <cellStyle name="Separador de milhares 2 2 2 6 4" xfId="29927"/>
    <cellStyle name="Separador de milhares 2 2 2 6 40" xfId="29928"/>
    <cellStyle name="Separador de milhares 2 2 2 6 41" xfId="29929"/>
    <cellStyle name="Separador de milhares 2 2 2 6 42" xfId="29930"/>
    <cellStyle name="Separador de milhares 2 2 2 6 43" xfId="29931"/>
    <cellStyle name="Separador de milhares 2 2 2 6 44" xfId="29932"/>
    <cellStyle name="Separador de milhares 2 2 2 6 45" xfId="29933"/>
    <cellStyle name="Separador de milhares 2 2 2 6 46" xfId="29934"/>
    <cellStyle name="Separador de milhares 2 2 2 6 47" xfId="29935"/>
    <cellStyle name="Separador de milhares 2 2 2 6 48" xfId="29936"/>
    <cellStyle name="Separador de milhares 2 2 2 6 5" xfId="29937"/>
    <cellStyle name="Separador de milhares 2 2 2 6 6" xfId="29938"/>
    <cellStyle name="Separador de milhares 2 2 2 6 7" xfId="29939"/>
    <cellStyle name="Separador de milhares 2 2 2 6 8" xfId="29940"/>
    <cellStyle name="Separador de milhares 2 2 2 6 9" xfId="29941"/>
    <cellStyle name="Separador de milhares 2 2 2 60" xfId="29942"/>
    <cellStyle name="Separador de milhares 2 2 2 61" xfId="29943"/>
    <cellStyle name="Separador de milhares 2 2 2 62" xfId="29944"/>
    <cellStyle name="Separador de milhares 2 2 2 63" xfId="29945"/>
    <cellStyle name="Separador de milhares 2 2 2 64" xfId="29946"/>
    <cellStyle name="Separador de milhares 2 2 2 65" xfId="29947"/>
    <cellStyle name="Separador de milhares 2 2 2 66" xfId="29948"/>
    <cellStyle name="Separador de milhares 2 2 2 67" xfId="29949"/>
    <cellStyle name="Separador de milhares 2 2 2 68" xfId="29950"/>
    <cellStyle name="Separador de milhares 2 2 2 69" xfId="29951"/>
    <cellStyle name="Separador de milhares 2 2 2 7" xfId="29952"/>
    <cellStyle name="Separador de milhares 2 2 2 7 10" xfId="29953"/>
    <cellStyle name="Separador de milhares 2 2 2 7 11" xfId="29954"/>
    <cellStyle name="Separador de milhares 2 2 2 7 12" xfId="29955"/>
    <cellStyle name="Separador de milhares 2 2 2 7 13" xfId="29956"/>
    <cellStyle name="Separador de milhares 2 2 2 7 14" xfId="29957"/>
    <cellStyle name="Separador de milhares 2 2 2 7 15" xfId="29958"/>
    <cellStyle name="Separador de milhares 2 2 2 7 16" xfId="29959"/>
    <cellStyle name="Separador de milhares 2 2 2 7 17" xfId="29960"/>
    <cellStyle name="Separador de milhares 2 2 2 7 18" xfId="29961"/>
    <cellStyle name="Separador de milhares 2 2 2 7 19" xfId="29962"/>
    <cellStyle name="Separador de milhares 2 2 2 7 2" xfId="29963"/>
    <cellStyle name="Separador de milhares 2 2 2 7 2 10" xfId="29964"/>
    <cellStyle name="Separador de milhares 2 2 2 7 2 11" xfId="29965"/>
    <cellStyle name="Separador de milhares 2 2 2 7 2 12" xfId="29966"/>
    <cellStyle name="Separador de milhares 2 2 2 7 2 2" xfId="29967"/>
    <cellStyle name="Separador de milhares 2 2 2 7 2 2 10" xfId="29968"/>
    <cellStyle name="Separador de milhares 2 2 2 7 2 2 2" xfId="29969"/>
    <cellStyle name="Separador de milhares 2 2 2 7 2 2 3" xfId="29970"/>
    <cellStyle name="Separador de milhares 2 2 2 7 2 2 4" xfId="29971"/>
    <cellStyle name="Separador de milhares 2 2 2 7 2 2 5" xfId="29972"/>
    <cellStyle name="Separador de milhares 2 2 2 7 2 2 6" xfId="29973"/>
    <cellStyle name="Separador de milhares 2 2 2 7 2 2 7" xfId="29974"/>
    <cellStyle name="Separador de milhares 2 2 2 7 2 2 8" xfId="29975"/>
    <cellStyle name="Separador de milhares 2 2 2 7 2 2 9" xfId="29976"/>
    <cellStyle name="Separador de milhares 2 2 2 7 2 3" xfId="29977"/>
    <cellStyle name="Separador de milhares 2 2 2 7 2 4" xfId="29978"/>
    <cellStyle name="Separador de milhares 2 2 2 7 2 5" xfId="29979"/>
    <cellStyle name="Separador de milhares 2 2 2 7 2 6" xfId="29980"/>
    <cellStyle name="Separador de milhares 2 2 2 7 2 7" xfId="29981"/>
    <cellStyle name="Separador de milhares 2 2 2 7 2 8" xfId="29982"/>
    <cellStyle name="Separador de milhares 2 2 2 7 2 9" xfId="29983"/>
    <cellStyle name="Separador de milhares 2 2 2 7 20" xfId="29984"/>
    <cellStyle name="Separador de milhares 2 2 2 7 21" xfId="29985"/>
    <cellStyle name="Separador de milhares 2 2 2 7 22" xfId="29986"/>
    <cellStyle name="Separador de milhares 2 2 2 7 23" xfId="29987"/>
    <cellStyle name="Separador de milhares 2 2 2 7 24" xfId="29988"/>
    <cellStyle name="Separador de milhares 2 2 2 7 25" xfId="29989"/>
    <cellStyle name="Separador de milhares 2 2 2 7 26" xfId="29990"/>
    <cellStyle name="Separador de milhares 2 2 2 7 27" xfId="29991"/>
    <cellStyle name="Separador de milhares 2 2 2 7 28" xfId="29992"/>
    <cellStyle name="Separador de milhares 2 2 2 7 29" xfId="29993"/>
    <cellStyle name="Separador de milhares 2 2 2 7 3" xfId="29994"/>
    <cellStyle name="Separador de milhares 2 2 2 7 30" xfId="29995"/>
    <cellStyle name="Separador de milhares 2 2 2 7 31" xfId="29996"/>
    <cellStyle name="Separador de milhares 2 2 2 7 32" xfId="29997"/>
    <cellStyle name="Separador de milhares 2 2 2 7 33" xfId="29998"/>
    <cellStyle name="Separador de milhares 2 2 2 7 34" xfId="29999"/>
    <cellStyle name="Separador de milhares 2 2 2 7 35" xfId="30000"/>
    <cellStyle name="Separador de milhares 2 2 2 7 36" xfId="30001"/>
    <cellStyle name="Separador de milhares 2 2 2 7 37" xfId="30002"/>
    <cellStyle name="Separador de milhares 2 2 2 7 38" xfId="30003"/>
    <cellStyle name="Separador de milhares 2 2 2 7 38 10" xfId="30004"/>
    <cellStyle name="Separador de milhares 2 2 2 7 38 2" xfId="30005"/>
    <cellStyle name="Separador de milhares 2 2 2 7 38 3" xfId="30006"/>
    <cellStyle name="Separador de milhares 2 2 2 7 38 4" xfId="30007"/>
    <cellStyle name="Separador de milhares 2 2 2 7 38 5" xfId="30008"/>
    <cellStyle name="Separador de milhares 2 2 2 7 38 6" xfId="30009"/>
    <cellStyle name="Separador de milhares 2 2 2 7 38 7" xfId="30010"/>
    <cellStyle name="Separador de milhares 2 2 2 7 38 8" xfId="30011"/>
    <cellStyle name="Separador de milhares 2 2 2 7 38 9" xfId="30012"/>
    <cellStyle name="Separador de milhares 2 2 2 7 39" xfId="30013"/>
    <cellStyle name="Separador de milhares 2 2 2 7 39 2" xfId="30014"/>
    <cellStyle name="Separador de milhares 2 2 2 7 4" xfId="30015"/>
    <cellStyle name="Separador de milhares 2 2 2 7 40" xfId="30016"/>
    <cellStyle name="Separador de milhares 2 2 2 7 41" xfId="30017"/>
    <cellStyle name="Separador de milhares 2 2 2 7 42" xfId="30018"/>
    <cellStyle name="Separador de milhares 2 2 2 7 43" xfId="30019"/>
    <cellStyle name="Separador de milhares 2 2 2 7 44" xfId="30020"/>
    <cellStyle name="Separador de milhares 2 2 2 7 45" xfId="30021"/>
    <cellStyle name="Separador de milhares 2 2 2 7 46" xfId="30022"/>
    <cellStyle name="Separador de milhares 2 2 2 7 47" xfId="30023"/>
    <cellStyle name="Separador de milhares 2 2 2 7 48" xfId="30024"/>
    <cellStyle name="Separador de milhares 2 2 2 7 5" xfId="30025"/>
    <cellStyle name="Separador de milhares 2 2 2 7 6" xfId="30026"/>
    <cellStyle name="Separador de milhares 2 2 2 7 7" xfId="30027"/>
    <cellStyle name="Separador de milhares 2 2 2 7 8" xfId="30028"/>
    <cellStyle name="Separador de milhares 2 2 2 7 9" xfId="30029"/>
    <cellStyle name="Separador de milhares 2 2 2 8" xfId="30030"/>
    <cellStyle name="Separador de milhares 2 2 2 8 10" xfId="30031"/>
    <cellStyle name="Separador de milhares 2 2 2 8 11" xfId="30032"/>
    <cellStyle name="Separador de milhares 2 2 2 8 12" xfId="30033"/>
    <cellStyle name="Separador de milhares 2 2 2 8 13" xfId="30034"/>
    <cellStyle name="Separador de milhares 2 2 2 8 14" xfId="30035"/>
    <cellStyle name="Separador de milhares 2 2 2 8 15" xfId="30036"/>
    <cellStyle name="Separador de milhares 2 2 2 8 16" xfId="30037"/>
    <cellStyle name="Separador de milhares 2 2 2 8 17" xfId="30038"/>
    <cellStyle name="Separador de milhares 2 2 2 8 18" xfId="30039"/>
    <cellStyle name="Separador de milhares 2 2 2 8 19" xfId="30040"/>
    <cellStyle name="Separador de milhares 2 2 2 8 2" xfId="30041"/>
    <cellStyle name="Separador de milhares 2 2 2 8 2 10" xfId="30042"/>
    <cellStyle name="Separador de milhares 2 2 2 8 2 11" xfId="30043"/>
    <cellStyle name="Separador de milhares 2 2 2 8 2 12" xfId="30044"/>
    <cellStyle name="Separador de milhares 2 2 2 8 2 2" xfId="30045"/>
    <cellStyle name="Separador de milhares 2 2 2 8 2 2 10" xfId="30046"/>
    <cellStyle name="Separador de milhares 2 2 2 8 2 2 2" xfId="30047"/>
    <cellStyle name="Separador de milhares 2 2 2 8 2 2 3" xfId="30048"/>
    <cellStyle name="Separador de milhares 2 2 2 8 2 2 4" xfId="30049"/>
    <cellStyle name="Separador de milhares 2 2 2 8 2 2 5" xfId="30050"/>
    <cellStyle name="Separador de milhares 2 2 2 8 2 2 6" xfId="30051"/>
    <cellStyle name="Separador de milhares 2 2 2 8 2 2 7" xfId="30052"/>
    <cellStyle name="Separador de milhares 2 2 2 8 2 2 8" xfId="30053"/>
    <cellStyle name="Separador de milhares 2 2 2 8 2 2 9" xfId="30054"/>
    <cellStyle name="Separador de milhares 2 2 2 8 2 3" xfId="30055"/>
    <cellStyle name="Separador de milhares 2 2 2 8 2 4" xfId="30056"/>
    <cellStyle name="Separador de milhares 2 2 2 8 2 5" xfId="30057"/>
    <cellStyle name="Separador de milhares 2 2 2 8 2 6" xfId="30058"/>
    <cellStyle name="Separador de milhares 2 2 2 8 2 7" xfId="30059"/>
    <cellStyle name="Separador de milhares 2 2 2 8 2 8" xfId="30060"/>
    <cellStyle name="Separador de milhares 2 2 2 8 2 9" xfId="30061"/>
    <cellStyle name="Separador de milhares 2 2 2 8 20" xfId="30062"/>
    <cellStyle name="Separador de milhares 2 2 2 8 21" xfId="30063"/>
    <cellStyle name="Separador de milhares 2 2 2 8 22" xfId="30064"/>
    <cellStyle name="Separador de milhares 2 2 2 8 23" xfId="30065"/>
    <cellStyle name="Separador de milhares 2 2 2 8 24" xfId="30066"/>
    <cellStyle name="Separador de milhares 2 2 2 8 25" xfId="30067"/>
    <cellStyle name="Separador de milhares 2 2 2 8 26" xfId="30068"/>
    <cellStyle name="Separador de milhares 2 2 2 8 27" xfId="30069"/>
    <cellStyle name="Separador de milhares 2 2 2 8 28" xfId="30070"/>
    <cellStyle name="Separador de milhares 2 2 2 8 29" xfId="30071"/>
    <cellStyle name="Separador de milhares 2 2 2 8 3" xfId="30072"/>
    <cellStyle name="Separador de milhares 2 2 2 8 30" xfId="30073"/>
    <cellStyle name="Separador de milhares 2 2 2 8 31" xfId="30074"/>
    <cellStyle name="Separador de milhares 2 2 2 8 32" xfId="30075"/>
    <cellStyle name="Separador de milhares 2 2 2 8 33" xfId="30076"/>
    <cellStyle name="Separador de milhares 2 2 2 8 34" xfId="30077"/>
    <cellStyle name="Separador de milhares 2 2 2 8 35" xfId="30078"/>
    <cellStyle name="Separador de milhares 2 2 2 8 36" xfId="30079"/>
    <cellStyle name="Separador de milhares 2 2 2 8 37" xfId="30080"/>
    <cellStyle name="Separador de milhares 2 2 2 8 38" xfId="30081"/>
    <cellStyle name="Separador de milhares 2 2 2 8 38 10" xfId="30082"/>
    <cellStyle name="Separador de milhares 2 2 2 8 38 2" xfId="30083"/>
    <cellStyle name="Separador de milhares 2 2 2 8 38 3" xfId="30084"/>
    <cellStyle name="Separador de milhares 2 2 2 8 38 4" xfId="30085"/>
    <cellStyle name="Separador de milhares 2 2 2 8 38 5" xfId="30086"/>
    <cellStyle name="Separador de milhares 2 2 2 8 38 6" xfId="30087"/>
    <cellStyle name="Separador de milhares 2 2 2 8 38 7" xfId="30088"/>
    <cellStyle name="Separador de milhares 2 2 2 8 38 8" xfId="30089"/>
    <cellStyle name="Separador de milhares 2 2 2 8 38 9" xfId="30090"/>
    <cellStyle name="Separador de milhares 2 2 2 8 39" xfId="30091"/>
    <cellStyle name="Separador de milhares 2 2 2 8 39 2" xfId="30092"/>
    <cellStyle name="Separador de milhares 2 2 2 8 4" xfId="30093"/>
    <cellStyle name="Separador de milhares 2 2 2 8 40" xfId="30094"/>
    <cellStyle name="Separador de milhares 2 2 2 8 41" xfId="30095"/>
    <cellStyle name="Separador de milhares 2 2 2 8 42" xfId="30096"/>
    <cellStyle name="Separador de milhares 2 2 2 8 43" xfId="30097"/>
    <cellStyle name="Separador de milhares 2 2 2 8 44" xfId="30098"/>
    <cellStyle name="Separador de milhares 2 2 2 8 45" xfId="30099"/>
    <cellStyle name="Separador de milhares 2 2 2 8 46" xfId="30100"/>
    <cellStyle name="Separador de milhares 2 2 2 8 47" xfId="30101"/>
    <cellStyle name="Separador de milhares 2 2 2 8 48" xfId="30102"/>
    <cellStyle name="Separador de milhares 2 2 2 8 5" xfId="30103"/>
    <cellStyle name="Separador de milhares 2 2 2 8 6" xfId="30104"/>
    <cellStyle name="Separador de milhares 2 2 2 8 7" xfId="30105"/>
    <cellStyle name="Separador de milhares 2 2 2 8 8" xfId="30106"/>
    <cellStyle name="Separador de milhares 2 2 2 8 9" xfId="30107"/>
    <cellStyle name="Separador de milhares 2 2 2 9" xfId="30108"/>
    <cellStyle name="Separador de milhares 2 2 2 9 10" xfId="30109"/>
    <cellStyle name="Separador de milhares 2 2 2 9 11" xfId="30110"/>
    <cellStyle name="Separador de milhares 2 2 2 9 12" xfId="30111"/>
    <cellStyle name="Separador de milhares 2 2 2 9 13" xfId="30112"/>
    <cellStyle name="Separador de milhares 2 2 2 9 14" xfId="30113"/>
    <cellStyle name="Separador de milhares 2 2 2 9 15" xfId="30114"/>
    <cellStyle name="Separador de milhares 2 2 2 9 16" xfId="30115"/>
    <cellStyle name="Separador de milhares 2 2 2 9 17" xfId="30116"/>
    <cellStyle name="Separador de milhares 2 2 2 9 18" xfId="30117"/>
    <cellStyle name="Separador de milhares 2 2 2 9 19" xfId="30118"/>
    <cellStyle name="Separador de milhares 2 2 2 9 2" xfId="30119"/>
    <cellStyle name="Separador de milhares 2 2 2 9 2 10" xfId="30120"/>
    <cellStyle name="Separador de milhares 2 2 2 9 2 11" xfId="30121"/>
    <cellStyle name="Separador de milhares 2 2 2 9 2 12" xfId="30122"/>
    <cellStyle name="Separador de milhares 2 2 2 9 2 2" xfId="30123"/>
    <cellStyle name="Separador de milhares 2 2 2 9 2 2 10" xfId="30124"/>
    <cellStyle name="Separador de milhares 2 2 2 9 2 2 2" xfId="30125"/>
    <cellStyle name="Separador de milhares 2 2 2 9 2 2 3" xfId="30126"/>
    <cellStyle name="Separador de milhares 2 2 2 9 2 2 4" xfId="30127"/>
    <cellStyle name="Separador de milhares 2 2 2 9 2 2 5" xfId="30128"/>
    <cellStyle name="Separador de milhares 2 2 2 9 2 2 6" xfId="30129"/>
    <cellStyle name="Separador de milhares 2 2 2 9 2 2 7" xfId="30130"/>
    <cellStyle name="Separador de milhares 2 2 2 9 2 2 8" xfId="30131"/>
    <cellStyle name="Separador de milhares 2 2 2 9 2 2 9" xfId="30132"/>
    <cellStyle name="Separador de milhares 2 2 2 9 2 3" xfId="30133"/>
    <cellStyle name="Separador de milhares 2 2 2 9 2 4" xfId="30134"/>
    <cellStyle name="Separador de milhares 2 2 2 9 2 5" xfId="30135"/>
    <cellStyle name="Separador de milhares 2 2 2 9 2 6" xfId="30136"/>
    <cellStyle name="Separador de milhares 2 2 2 9 2 7" xfId="30137"/>
    <cellStyle name="Separador de milhares 2 2 2 9 2 8" xfId="30138"/>
    <cellStyle name="Separador de milhares 2 2 2 9 2 9" xfId="30139"/>
    <cellStyle name="Separador de milhares 2 2 2 9 20" xfId="30140"/>
    <cellStyle name="Separador de milhares 2 2 2 9 21" xfId="30141"/>
    <cellStyle name="Separador de milhares 2 2 2 9 22" xfId="30142"/>
    <cellStyle name="Separador de milhares 2 2 2 9 23" xfId="30143"/>
    <cellStyle name="Separador de milhares 2 2 2 9 24" xfId="30144"/>
    <cellStyle name="Separador de milhares 2 2 2 9 25" xfId="30145"/>
    <cellStyle name="Separador de milhares 2 2 2 9 26" xfId="30146"/>
    <cellStyle name="Separador de milhares 2 2 2 9 27" xfId="30147"/>
    <cellStyle name="Separador de milhares 2 2 2 9 28" xfId="30148"/>
    <cellStyle name="Separador de milhares 2 2 2 9 29" xfId="30149"/>
    <cellStyle name="Separador de milhares 2 2 2 9 3" xfId="30150"/>
    <cellStyle name="Separador de milhares 2 2 2 9 30" xfId="30151"/>
    <cellStyle name="Separador de milhares 2 2 2 9 31" xfId="30152"/>
    <cellStyle name="Separador de milhares 2 2 2 9 32" xfId="30153"/>
    <cellStyle name="Separador de milhares 2 2 2 9 33" xfId="30154"/>
    <cellStyle name="Separador de milhares 2 2 2 9 34" xfId="30155"/>
    <cellStyle name="Separador de milhares 2 2 2 9 35" xfId="30156"/>
    <cellStyle name="Separador de milhares 2 2 2 9 36" xfId="30157"/>
    <cellStyle name="Separador de milhares 2 2 2 9 37" xfId="30158"/>
    <cellStyle name="Separador de milhares 2 2 2 9 38" xfId="30159"/>
    <cellStyle name="Separador de milhares 2 2 2 9 38 10" xfId="30160"/>
    <cellStyle name="Separador de milhares 2 2 2 9 38 2" xfId="30161"/>
    <cellStyle name="Separador de milhares 2 2 2 9 38 3" xfId="30162"/>
    <cellStyle name="Separador de milhares 2 2 2 9 38 4" xfId="30163"/>
    <cellStyle name="Separador de milhares 2 2 2 9 38 5" xfId="30164"/>
    <cellStyle name="Separador de milhares 2 2 2 9 38 6" xfId="30165"/>
    <cellStyle name="Separador de milhares 2 2 2 9 38 7" xfId="30166"/>
    <cellStyle name="Separador de milhares 2 2 2 9 38 8" xfId="30167"/>
    <cellStyle name="Separador de milhares 2 2 2 9 38 9" xfId="30168"/>
    <cellStyle name="Separador de milhares 2 2 2 9 39" xfId="30169"/>
    <cellStyle name="Separador de milhares 2 2 2 9 39 2" xfId="30170"/>
    <cellStyle name="Separador de milhares 2 2 2 9 4" xfId="30171"/>
    <cellStyle name="Separador de milhares 2 2 2 9 40" xfId="30172"/>
    <cellStyle name="Separador de milhares 2 2 2 9 41" xfId="30173"/>
    <cellStyle name="Separador de milhares 2 2 2 9 42" xfId="30174"/>
    <cellStyle name="Separador de milhares 2 2 2 9 43" xfId="30175"/>
    <cellStyle name="Separador de milhares 2 2 2 9 44" xfId="30176"/>
    <cellStyle name="Separador de milhares 2 2 2 9 45" xfId="30177"/>
    <cellStyle name="Separador de milhares 2 2 2 9 46" xfId="30178"/>
    <cellStyle name="Separador de milhares 2 2 2 9 47" xfId="30179"/>
    <cellStyle name="Separador de milhares 2 2 2 9 48" xfId="30180"/>
    <cellStyle name="Separador de milhares 2 2 2 9 5" xfId="30181"/>
    <cellStyle name="Separador de milhares 2 2 2 9 6" xfId="30182"/>
    <cellStyle name="Separador de milhares 2 2 2 9 7" xfId="30183"/>
    <cellStyle name="Separador de milhares 2 2 2 9 8" xfId="30184"/>
    <cellStyle name="Separador de milhares 2 2 2 9 9" xfId="30185"/>
    <cellStyle name="Separador de milhares 2 2 20" xfId="30186"/>
    <cellStyle name="Separador de milhares 2 2 21" xfId="30187"/>
    <cellStyle name="Separador de milhares 2 2 21 10" xfId="30188"/>
    <cellStyle name="Separador de milhares 2 2 21 11" xfId="30189"/>
    <cellStyle name="Separador de milhares 2 2 21 12" xfId="30190"/>
    <cellStyle name="Separador de milhares 2 2 21 13" xfId="30191"/>
    <cellStyle name="Separador de milhares 2 2 21 14" xfId="30192"/>
    <cellStyle name="Separador de milhares 2 2 21 15" xfId="30193"/>
    <cellStyle name="Separador de milhares 2 2 21 15 2" xfId="30194"/>
    <cellStyle name="Separador de milhares 2 2 21 15 3" xfId="30195"/>
    <cellStyle name="Separador de milhares 2 2 21 15 4" xfId="30196"/>
    <cellStyle name="Separador de milhares 2 2 21 15 5" xfId="30197"/>
    <cellStyle name="Separador de milhares 2 2 21 15 6" xfId="30198"/>
    <cellStyle name="Separador de milhares 2 2 21 15 7" xfId="30199"/>
    <cellStyle name="Separador de milhares 2 2 21 16" xfId="30200"/>
    <cellStyle name="Separador de milhares 2 2 21 16 2" xfId="30201"/>
    <cellStyle name="Separador de milhares 2 2 21 16 3" xfId="30202"/>
    <cellStyle name="Separador de milhares 2 2 21 16 4" xfId="30203"/>
    <cellStyle name="Separador de milhares 2 2 21 16 5" xfId="30204"/>
    <cellStyle name="Separador de milhares 2 2 21 16 6" xfId="30205"/>
    <cellStyle name="Separador de milhares 2 2 21 16 7" xfId="30206"/>
    <cellStyle name="Separador de milhares 2 2 21 17" xfId="30207"/>
    <cellStyle name="Separador de milhares 2 2 21 17 2" xfId="30208"/>
    <cellStyle name="Separador de milhares 2 2 21 17 3" xfId="30209"/>
    <cellStyle name="Separador de milhares 2 2 21 17 4" xfId="30210"/>
    <cellStyle name="Separador de milhares 2 2 21 17 5" xfId="30211"/>
    <cellStyle name="Separador de milhares 2 2 21 17 6" xfId="30212"/>
    <cellStyle name="Separador de milhares 2 2 21 17 7" xfId="30213"/>
    <cellStyle name="Separador de milhares 2 2 21 18" xfId="30214"/>
    <cellStyle name="Separador de milhares 2 2 21 18 2" xfId="30215"/>
    <cellStyle name="Separador de milhares 2 2 21 18 3" xfId="30216"/>
    <cellStyle name="Separador de milhares 2 2 21 18 4" xfId="30217"/>
    <cellStyle name="Separador de milhares 2 2 21 18 5" xfId="30218"/>
    <cellStyle name="Separador de milhares 2 2 21 18 6" xfId="30219"/>
    <cellStyle name="Separador de milhares 2 2 21 18 7" xfId="30220"/>
    <cellStyle name="Separador de milhares 2 2 21 19" xfId="30221"/>
    <cellStyle name="Separador de milhares 2 2 21 19 2" xfId="30222"/>
    <cellStyle name="Separador de milhares 2 2 21 19 3" xfId="30223"/>
    <cellStyle name="Separador de milhares 2 2 21 19 4" xfId="30224"/>
    <cellStyle name="Separador de milhares 2 2 21 19 5" xfId="30225"/>
    <cellStyle name="Separador de milhares 2 2 21 19 6" xfId="30226"/>
    <cellStyle name="Separador de milhares 2 2 21 19 7" xfId="30227"/>
    <cellStyle name="Separador de milhares 2 2 21 2" xfId="30228"/>
    <cellStyle name="Separador de milhares 2 2 21 2 10" xfId="30229"/>
    <cellStyle name="Separador de milhares 2 2 21 2 10 2" xfId="30230"/>
    <cellStyle name="Separador de milhares 2 2 21 2 11" xfId="30231"/>
    <cellStyle name="Separador de milhares 2 2 21 2 11 2" xfId="30232"/>
    <cellStyle name="Separador de milhares 2 2 21 2 12" xfId="30233"/>
    <cellStyle name="Separador de milhares 2 2 21 2 12 2" xfId="30234"/>
    <cellStyle name="Separador de milhares 2 2 21 2 13" xfId="30235"/>
    <cellStyle name="Separador de milhares 2 2 21 2 14" xfId="30236"/>
    <cellStyle name="Separador de milhares 2 2 21 2 15" xfId="30237"/>
    <cellStyle name="Separador de milhares 2 2 21 2 16" xfId="30238"/>
    <cellStyle name="Separador de milhares 2 2 21 2 17" xfId="30239"/>
    <cellStyle name="Separador de milhares 2 2 21 2 18" xfId="30240"/>
    <cellStyle name="Separador de milhares 2 2 21 2 2" xfId="30241"/>
    <cellStyle name="Separador de milhares 2 2 21 2 2 10" xfId="30242"/>
    <cellStyle name="Separador de milhares 2 2 21 2 2 11" xfId="30243"/>
    <cellStyle name="Separador de milhares 2 2 21 2 2 2" xfId="30244"/>
    <cellStyle name="Separador de milhares 2 2 21 2 2 3" xfId="30245"/>
    <cellStyle name="Separador de milhares 2 2 21 2 2 4" xfId="30246"/>
    <cellStyle name="Separador de milhares 2 2 21 2 2 5" xfId="30247"/>
    <cellStyle name="Separador de milhares 2 2 21 2 2 6" xfId="30248"/>
    <cellStyle name="Separador de milhares 2 2 21 2 2 7" xfId="30249"/>
    <cellStyle name="Separador de milhares 2 2 21 2 2 8" xfId="30250"/>
    <cellStyle name="Separador de milhares 2 2 21 2 2 9" xfId="30251"/>
    <cellStyle name="Separador de milhares 2 2 21 2 3" xfId="30252"/>
    <cellStyle name="Separador de milhares 2 2 21 2 4" xfId="30253"/>
    <cellStyle name="Separador de milhares 2 2 21 2 5" xfId="30254"/>
    <cellStyle name="Separador de milhares 2 2 21 2 5 2" xfId="30255"/>
    <cellStyle name="Separador de milhares 2 2 21 2 6" xfId="30256"/>
    <cellStyle name="Separador de milhares 2 2 21 2 6 2" xfId="30257"/>
    <cellStyle name="Separador de milhares 2 2 21 2 7" xfId="30258"/>
    <cellStyle name="Separador de milhares 2 2 21 2 7 2" xfId="30259"/>
    <cellStyle name="Separador de milhares 2 2 21 2 8" xfId="30260"/>
    <cellStyle name="Separador de milhares 2 2 21 2 8 2" xfId="30261"/>
    <cellStyle name="Separador de milhares 2 2 21 2 9" xfId="30262"/>
    <cellStyle name="Separador de milhares 2 2 21 2 9 2" xfId="30263"/>
    <cellStyle name="Separador de milhares 2 2 21 20" xfId="30264"/>
    <cellStyle name="Separador de milhares 2 2 21 20 2" xfId="30265"/>
    <cellStyle name="Separador de milhares 2 2 21 20 3" xfId="30266"/>
    <cellStyle name="Separador de milhares 2 2 21 20 4" xfId="30267"/>
    <cellStyle name="Separador de milhares 2 2 21 20 5" xfId="30268"/>
    <cellStyle name="Separador de milhares 2 2 21 20 6" xfId="30269"/>
    <cellStyle name="Separador de milhares 2 2 21 20 7" xfId="30270"/>
    <cellStyle name="Separador de milhares 2 2 21 21" xfId="30271"/>
    <cellStyle name="Separador de milhares 2 2 21 21 2" xfId="30272"/>
    <cellStyle name="Separador de milhares 2 2 21 21 3" xfId="30273"/>
    <cellStyle name="Separador de milhares 2 2 21 21 4" xfId="30274"/>
    <cellStyle name="Separador de milhares 2 2 21 21 5" xfId="30275"/>
    <cellStyle name="Separador de milhares 2 2 21 21 6" xfId="30276"/>
    <cellStyle name="Separador de milhares 2 2 21 21 7" xfId="30277"/>
    <cellStyle name="Separador de milhares 2 2 21 22" xfId="30278"/>
    <cellStyle name="Separador de milhares 2 2 21 22 2" xfId="30279"/>
    <cellStyle name="Separador de milhares 2 2 21 22 3" xfId="30280"/>
    <cellStyle name="Separador de milhares 2 2 21 22 4" xfId="30281"/>
    <cellStyle name="Separador de milhares 2 2 21 22 5" xfId="30282"/>
    <cellStyle name="Separador de milhares 2 2 21 22 6" xfId="30283"/>
    <cellStyle name="Separador de milhares 2 2 21 22 7" xfId="30284"/>
    <cellStyle name="Separador de milhares 2 2 21 23" xfId="30285"/>
    <cellStyle name="Separador de milhares 2 2 21 23 2" xfId="30286"/>
    <cellStyle name="Separador de milhares 2 2 21 23 3" xfId="30287"/>
    <cellStyle name="Separador de milhares 2 2 21 23 4" xfId="30288"/>
    <cellStyle name="Separador de milhares 2 2 21 23 5" xfId="30289"/>
    <cellStyle name="Separador de milhares 2 2 21 23 6" xfId="30290"/>
    <cellStyle name="Separador de milhares 2 2 21 23 7" xfId="30291"/>
    <cellStyle name="Separador de milhares 2 2 21 24" xfId="30292"/>
    <cellStyle name="Separador de milhares 2 2 21 24 2" xfId="30293"/>
    <cellStyle name="Separador de milhares 2 2 21 24 3" xfId="30294"/>
    <cellStyle name="Separador de milhares 2 2 21 24 4" xfId="30295"/>
    <cellStyle name="Separador de milhares 2 2 21 24 5" xfId="30296"/>
    <cellStyle name="Separador de milhares 2 2 21 24 6" xfId="30297"/>
    <cellStyle name="Separador de milhares 2 2 21 24 7" xfId="30298"/>
    <cellStyle name="Separador de milhares 2 2 21 25" xfId="30299"/>
    <cellStyle name="Separador de milhares 2 2 21 25 2" xfId="30300"/>
    <cellStyle name="Separador de milhares 2 2 21 25 3" xfId="30301"/>
    <cellStyle name="Separador de milhares 2 2 21 25 4" xfId="30302"/>
    <cellStyle name="Separador de milhares 2 2 21 25 5" xfId="30303"/>
    <cellStyle name="Separador de milhares 2 2 21 25 6" xfId="30304"/>
    <cellStyle name="Separador de milhares 2 2 21 25 7" xfId="30305"/>
    <cellStyle name="Separador de milhares 2 2 21 26" xfId="30306"/>
    <cellStyle name="Separador de milhares 2 2 21 27" xfId="30307"/>
    <cellStyle name="Separador de milhares 2 2 21 28" xfId="30308"/>
    <cellStyle name="Separador de milhares 2 2 21 29" xfId="30309"/>
    <cellStyle name="Separador de milhares 2 2 21 3" xfId="30310"/>
    <cellStyle name="Separador de milhares 2 2 21 30" xfId="30311"/>
    <cellStyle name="Separador de milhares 2 2 21 31" xfId="30312"/>
    <cellStyle name="Separador de milhares 2 2 21 32" xfId="30313"/>
    <cellStyle name="Separador de milhares 2 2 21 33" xfId="30314"/>
    <cellStyle name="Separador de milhares 2 2 21 34" xfId="30315"/>
    <cellStyle name="Separador de milhares 2 2 21 35" xfId="30316"/>
    <cellStyle name="Separador de milhares 2 2 21 36" xfId="30317"/>
    <cellStyle name="Separador de milhares 2 2 21 37" xfId="30318"/>
    <cellStyle name="Separador de milhares 2 2 21 38" xfId="30319"/>
    <cellStyle name="Separador de milhares 2 2 21 38 10" xfId="30320"/>
    <cellStyle name="Separador de milhares 2 2 21 38 2" xfId="30321"/>
    <cellStyle name="Separador de milhares 2 2 21 38 3" xfId="30322"/>
    <cellStyle name="Separador de milhares 2 2 21 38 4" xfId="30323"/>
    <cellStyle name="Separador de milhares 2 2 21 38 5" xfId="30324"/>
    <cellStyle name="Separador de milhares 2 2 21 38 6" xfId="30325"/>
    <cellStyle name="Separador de milhares 2 2 21 38 7" xfId="30326"/>
    <cellStyle name="Separador de milhares 2 2 21 38 8" xfId="30327"/>
    <cellStyle name="Separador de milhares 2 2 21 38 9" xfId="30328"/>
    <cellStyle name="Separador de milhares 2 2 21 39" xfId="30329"/>
    <cellStyle name="Separador de milhares 2 2 21 39 2" xfId="30330"/>
    <cellStyle name="Separador de milhares 2 2 21 4" xfId="30331"/>
    <cellStyle name="Separador de milhares 2 2 21 40" xfId="30332"/>
    <cellStyle name="Separador de milhares 2 2 21 40 2" xfId="30333"/>
    <cellStyle name="Separador de milhares 2 2 21 41" xfId="30334"/>
    <cellStyle name="Separador de milhares 2 2 21 41 2" xfId="30335"/>
    <cellStyle name="Separador de milhares 2 2 21 42" xfId="30336"/>
    <cellStyle name="Separador de milhares 2 2 21 42 2" xfId="30337"/>
    <cellStyle name="Separador de milhares 2 2 21 43" xfId="30338"/>
    <cellStyle name="Separador de milhares 2 2 21 43 2" xfId="30339"/>
    <cellStyle name="Separador de milhares 2 2 21 44" xfId="30340"/>
    <cellStyle name="Separador de milhares 2 2 21 44 2" xfId="30341"/>
    <cellStyle name="Separador de milhares 2 2 21 45" xfId="30342"/>
    <cellStyle name="Separador de milhares 2 2 21 46" xfId="30343"/>
    <cellStyle name="Separador de milhares 2 2 21 47" xfId="30344"/>
    <cellStyle name="Separador de milhares 2 2 21 48" xfId="30345"/>
    <cellStyle name="Separador de milhares 2 2 21 49" xfId="30346"/>
    <cellStyle name="Separador de milhares 2 2 21 5" xfId="30347"/>
    <cellStyle name="Separador de milhares 2 2 21 50" xfId="30348"/>
    <cellStyle name="Separador de milhares 2 2 21 51" xfId="30349"/>
    <cellStyle name="Separador de milhares 2 2 21 52" xfId="30350"/>
    <cellStyle name="Separador de milhares 2 2 21 6" xfId="30351"/>
    <cellStyle name="Separador de milhares 2 2 21 7" xfId="30352"/>
    <cellStyle name="Separador de milhares 2 2 21 8" xfId="30353"/>
    <cellStyle name="Separador de milhares 2 2 21 9" xfId="30354"/>
    <cellStyle name="Separador de milhares 2 2 22" xfId="30355"/>
    <cellStyle name="Separador de milhares 2 2 22 10" xfId="30356"/>
    <cellStyle name="Separador de milhares 2 2 22 11" xfId="30357"/>
    <cellStyle name="Separador de milhares 2 2 22 12" xfId="30358"/>
    <cellStyle name="Separador de milhares 2 2 22 13" xfId="30359"/>
    <cellStyle name="Separador de milhares 2 2 22 14" xfId="30360"/>
    <cellStyle name="Separador de milhares 2 2 22 15" xfId="30361"/>
    <cellStyle name="Separador de milhares 2 2 22 16" xfId="30362"/>
    <cellStyle name="Separador de milhares 2 2 22 17" xfId="30363"/>
    <cellStyle name="Separador de milhares 2 2 22 18" xfId="30364"/>
    <cellStyle name="Separador de milhares 2 2 22 19" xfId="30365"/>
    <cellStyle name="Separador de milhares 2 2 22 2" xfId="30366"/>
    <cellStyle name="Separador de milhares 2 2 22 2 10" xfId="30367"/>
    <cellStyle name="Separador de milhares 2 2 22 2 11" xfId="30368"/>
    <cellStyle name="Separador de milhares 2 2 22 2 12" xfId="30369"/>
    <cellStyle name="Separador de milhares 2 2 22 2 2" xfId="30370"/>
    <cellStyle name="Separador de milhares 2 2 22 2 2 10" xfId="30371"/>
    <cellStyle name="Separador de milhares 2 2 22 2 2 2" xfId="30372"/>
    <cellStyle name="Separador de milhares 2 2 22 2 2 3" xfId="30373"/>
    <cellStyle name="Separador de milhares 2 2 22 2 2 4" xfId="30374"/>
    <cellStyle name="Separador de milhares 2 2 22 2 2 5" xfId="30375"/>
    <cellStyle name="Separador de milhares 2 2 22 2 2 6" xfId="30376"/>
    <cellStyle name="Separador de milhares 2 2 22 2 2 7" xfId="30377"/>
    <cellStyle name="Separador de milhares 2 2 22 2 2 8" xfId="30378"/>
    <cellStyle name="Separador de milhares 2 2 22 2 2 9" xfId="30379"/>
    <cellStyle name="Separador de milhares 2 2 22 2 3" xfId="30380"/>
    <cellStyle name="Separador de milhares 2 2 22 2 4" xfId="30381"/>
    <cellStyle name="Separador de milhares 2 2 22 2 5" xfId="30382"/>
    <cellStyle name="Separador de milhares 2 2 22 2 6" xfId="30383"/>
    <cellStyle name="Separador de milhares 2 2 22 2 7" xfId="30384"/>
    <cellStyle name="Separador de milhares 2 2 22 2 8" xfId="30385"/>
    <cellStyle name="Separador de milhares 2 2 22 2 9" xfId="30386"/>
    <cellStyle name="Separador de milhares 2 2 22 20" xfId="30387"/>
    <cellStyle name="Separador de milhares 2 2 22 21" xfId="30388"/>
    <cellStyle name="Separador de milhares 2 2 22 22" xfId="30389"/>
    <cellStyle name="Separador de milhares 2 2 22 23" xfId="30390"/>
    <cellStyle name="Separador de milhares 2 2 22 24" xfId="30391"/>
    <cellStyle name="Separador de milhares 2 2 22 25" xfId="30392"/>
    <cellStyle name="Separador de milhares 2 2 22 26" xfId="30393"/>
    <cellStyle name="Separador de milhares 2 2 22 27" xfId="30394"/>
    <cellStyle name="Separador de milhares 2 2 22 28" xfId="30395"/>
    <cellStyle name="Separador de milhares 2 2 22 29" xfId="30396"/>
    <cellStyle name="Separador de milhares 2 2 22 3" xfId="30397"/>
    <cellStyle name="Separador de milhares 2 2 22 30" xfId="30398"/>
    <cellStyle name="Separador de milhares 2 2 22 31" xfId="30399"/>
    <cellStyle name="Separador de milhares 2 2 22 32" xfId="30400"/>
    <cellStyle name="Separador de milhares 2 2 22 33" xfId="30401"/>
    <cellStyle name="Separador de milhares 2 2 22 34" xfId="30402"/>
    <cellStyle name="Separador de milhares 2 2 22 35" xfId="30403"/>
    <cellStyle name="Separador de milhares 2 2 22 36" xfId="30404"/>
    <cellStyle name="Separador de milhares 2 2 22 37" xfId="30405"/>
    <cellStyle name="Separador de milhares 2 2 22 38" xfId="30406"/>
    <cellStyle name="Separador de milhares 2 2 22 38 10" xfId="30407"/>
    <cellStyle name="Separador de milhares 2 2 22 38 2" xfId="30408"/>
    <cellStyle name="Separador de milhares 2 2 22 38 3" xfId="30409"/>
    <cellStyle name="Separador de milhares 2 2 22 38 4" xfId="30410"/>
    <cellStyle name="Separador de milhares 2 2 22 38 5" xfId="30411"/>
    <cellStyle name="Separador de milhares 2 2 22 38 6" xfId="30412"/>
    <cellStyle name="Separador de milhares 2 2 22 38 7" xfId="30413"/>
    <cellStyle name="Separador de milhares 2 2 22 38 8" xfId="30414"/>
    <cellStyle name="Separador de milhares 2 2 22 38 9" xfId="30415"/>
    <cellStyle name="Separador de milhares 2 2 22 39" xfId="30416"/>
    <cellStyle name="Separador de milhares 2 2 22 39 2" xfId="30417"/>
    <cellStyle name="Separador de milhares 2 2 22 4" xfId="30418"/>
    <cellStyle name="Separador de milhares 2 2 22 40" xfId="30419"/>
    <cellStyle name="Separador de milhares 2 2 22 41" xfId="30420"/>
    <cellStyle name="Separador de milhares 2 2 22 42" xfId="30421"/>
    <cellStyle name="Separador de milhares 2 2 22 43" xfId="30422"/>
    <cellStyle name="Separador de milhares 2 2 22 44" xfId="30423"/>
    <cellStyle name="Separador de milhares 2 2 22 45" xfId="30424"/>
    <cellStyle name="Separador de milhares 2 2 22 46" xfId="30425"/>
    <cellStyle name="Separador de milhares 2 2 22 47" xfId="30426"/>
    <cellStyle name="Separador de milhares 2 2 22 48" xfId="30427"/>
    <cellStyle name="Separador de milhares 2 2 22 5" xfId="30428"/>
    <cellStyle name="Separador de milhares 2 2 22 6" xfId="30429"/>
    <cellStyle name="Separador de milhares 2 2 22 7" xfId="30430"/>
    <cellStyle name="Separador de milhares 2 2 22 8" xfId="30431"/>
    <cellStyle name="Separador de milhares 2 2 22 9" xfId="30432"/>
    <cellStyle name="Separador de milhares 2 2 23" xfId="30433"/>
    <cellStyle name="Separador de milhares 2 2 23 10" xfId="30434"/>
    <cellStyle name="Separador de milhares 2 2 23 11" xfId="30435"/>
    <cellStyle name="Separador de milhares 2 2 23 12" xfId="30436"/>
    <cellStyle name="Separador de milhares 2 2 23 13" xfId="30437"/>
    <cellStyle name="Separador de milhares 2 2 23 14" xfId="30438"/>
    <cellStyle name="Separador de milhares 2 2 23 15" xfId="30439"/>
    <cellStyle name="Separador de milhares 2 2 23 16" xfId="30440"/>
    <cellStyle name="Separador de milhares 2 2 23 17" xfId="30441"/>
    <cellStyle name="Separador de milhares 2 2 23 18" xfId="30442"/>
    <cellStyle name="Separador de milhares 2 2 23 19" xfId="30443"/>
    <cellStyle name="Separador de milhares 2 2 23 2" xfId="30444"/>
    <cellStyle name="Separador de milhares 2 2 23 2 10" xfId="30445"/>
    <cellStyle name="Separador de milhares 2 2 23 2 11" xfId="30446"/>
    <cellStyle name="Separador de milhares 2 2 23 2 12" xfId="30447"/>
    <cellStyle name="Separador de milhares 2 2 23 2 2" xfId="30448"/>
    <cellStyle name="Separador de milhares 2 2 23 2 2 10" xfId="30449"/>
    <cellStyle name="Separador de milhares 2 2 23 2 2 2" xfId="30450"/>
    <cellStyle name="Separador de milhares 2 2 23 2 2 3" xfId="30451"/>
    <cellStyle name="Separador de milhares 2 2 23 2 2 4" xfId="30452"/>
    <cellStyle name="Separador de milhares 2 2 23 2 2 5" xfId="30453"/>
    <cellStyle name="Separador de milhares 2 2 23 2 2 6" xfId="30454"/>
    <cellStyle name="Separador de milhares 2 2 23 2 2 7" xfId="30455"/>
    <cellStyle name="Separador de milhares 2 2 23 2 2 8" xfId="30456"/>
    <cellStyle name="Separador de milhares 2 2 23 2 2 9" xfId="30457"/>
    <cellStyle name="Separador de milhares 2 2 23 2 3" xfId="30458"/>
    <cellStyle name="Separador de milhares 2 2 23 2 4" xfId="30459"/>
    <cellStyle name="Separador de milhares 2 2 23 2 5" xfId="30460"/>
    <cellStyle name="Separador de milhares 2 2 23 2 6" xfId="30461"/>
    <cellStyle name="Separador de milhares 2 2 23 2 7" xfId="30462"/>
    <cellStyle name="Separador de milhares 2 2 23 2 8" xfId="30463"/>
    <cellStyle name="Separador de milhares 2 2 23 2 9" xfId="30464"/>
    <cellStyle name="Separador de milhares 2 2 23 20" xfId="30465"/>
    <cellStyle name="Separador de milhares 2 2 23 21" xfId="30466"/>
    <cellStyle name="Separador de milhares 2 2 23 22" xfId="30467"/>
    <cellStyle name="Separador de milhares 2 2 23 23" xfId="30468"/>
    <cellStyle name="Separador de milhares 2 2 23 24" xfId="30469"/>
    <cellStyle name="Separador de milhares 2 2 23 25" xfId="30470"/>
    <cellStyle name="Separador de milhares 2 2 23 26" xfId="30471"/>
    <cellStyle name="Separador de milhares 2 2 23 27" xfId="30472"/>
    <cellStyle name="Separador de milhares 2 2 23 28" xfId="30473"/>
    <cellStyle name="Separador de milhares 2 2 23 29" xfId="30474"/>
    <cellStyle name="Separador de milhares 2 2 23 3" xfId="30475"/>
    <cellStyle name="Separador de milhares 2 2 23 30" xfId="30476"/>
    <cellStyle name="Separador de milhares 2 2 23 31" xfId="30477"/>
    <cellStyle name="Separador de milhares 2 2 23 32" xfId="30478"/>
    <cellStyle name="Separador de milhares 2 2 23 33" xfId="30479"/>
    <cellStyle name="Separador de milhares 2 2 23 34" xfId="30480"/>
    <cellStyle name="Separador de milhares 2 2 23 35" xfId="30481"/>
    <cellStyle name="Separador de milhares 2 2 23 36" xfId="30482"/>
    <cellStyle name="Separador de milhares 2 2 23 37" xfId="30483"/>
    <cellStyle name="Separador de milhares 2 2 23 38" xfId="30484"/>
    <cellStyle name="Separador de milhares 2 2 23 38 10" xfId="30485"/>
    <cellStyle name="Separador de milhares 2 2 23 38 2" xfId="30486"/>
    <cellStyle name="Separador de milhares 2 2 23 38 3" xfId="30487"/>
    <cellStyle name="Separador de milhares 2 2 23 38 4" xfId="30488"/>
    <cellStyle name="Separador de milhares 2 2 23 38 5" xfId="30489"/>
    <cellStyle name="Separador de milhares 2 2 23 38 6" xfId="30490"/>
    <cellStyle name="Separador de milhares 2 2 23 38 7" xfId="30491"/>
    <cellStyle name="Separador de milhares 2 2 23 38 8" xfId="30492"/>
    <cellStyle name="Separador de milhares 2 2 23 38 9" xfId="30493"/>
    <cellStyle name="Separador de milhares 2 2 23 39" xfId="30494"/>
    <cellStyle name="Separador de milhares 2 2 23 39 2" xfId="30495"/>
    <cellStyle name="Separador de milhares 2 2 23 4" xfId="30496"/>
    <cellStyle name="Separador de milhares 2 2 23 40" xfId="30497"/>
    <cellStyle name="Separador de milhares 2 2 23 41" xfId="30498"/>
    <cellStyle name="Separador de milhares 2 2 23 42" xfId="30499"/>
    <cellStyle name="Separador de milhares 2 2 23 43" xfId="30500"/>
    <cellStyle name="Separador de milhares 2 2 23 44" xfId="30501"/>
    <cellStyle name="Separador de milhares 2 2 23 45" xfId="30502"/>
    <cellStyle name="Separador de milhares 2 2 23 46" xfId="30503"/>
    <cellStyle name="Separador de milhares 2 2 23 47" xfId="30504"/>
    <cellStyle name="Separador de milhares 2 2 23 48" xfId="30505"/>
    <cellStyle name="Separador de milhares 2 2 23 5" xfId="30506"/>
    <cellStyle name="Separador de milhares 2 2 23 6" xfId="30507"/>
    <cellStyle name="Separador de milhares 2 2 23 7" xfId="30508"/>
    <cellStyle name="Separador de milhares 2 2 23 8" xfId="30509"/>
    <cellStyle name="Separador de milhares 2 2 23 9" xfId="30510"/>
    <cellStyle name="Separador de milhares 2 2 24" xfId="30511"/>
    <cellStyle name="Separador de milhares 2 2 24 10" xfId="30512"/>
    <cellStyle name="Separador de milhares 2 2 24 11" xfId="30513"/>
    <cellStyle name="Separador de milhares 2 2 24 12" xfId="30514"/>
    <cellStyle name="Separador de milhares 2 2 24 13" xfId="30515"/>
    <cellStyle name="Separador de milhares 2 2 24 14" xfId="30516"/>
    <cellStyle name="Separador de milhares 2 2 24 15" xfId="30517"/>
    <cellStyle name="Separador de milhares 2 2 24 16" xfId="30518"/>
    <cellStyle name="Separador de milhares 2 2 24 17" xfId="30519"/>
    <cellStyle name="Separador de milhares 2 2 24 18" xfId="30520"/>
    <cellStyle name="Separador de milhares 2 2 24 19" xfId="30521"/>
    <cellStyle name="Separador de milhares 2 2 24 2" xfId="30522"/>
    <cellStyle name="Separador de milhares 2 2 24 2 10" xfId="30523"/>
    <cellStyle name="Separador de milhares 2 2 24 2 11" xfId="30524"/>
    <cellStyle name="Separador de milhares 2 2 24 2 12" xfId="30525"/>
    <cellStyle name="Separador de milhares 2 2 24 2 2" xfId="30526"/>
    <cellStyle name="Separador de milhares 2 2 24 2 2 10" xfId="30527"/>
    <cellStyle name="Separador de milhares 2 2 24 2 2 2" xfId="30528"/>
    <cellStyle name="Separador de milhares 2 2 24 2 2 3" xfId="30529"/>
    <cellStyle name="Separador de milhares 2 2 24 2 2 4" xfId="30530"/>
    <cellStyle name="Separador de milhares 2 2 24 2 2 5" xfId="30531"/>
    <cellStyle name="Separador de milhares 2 2 24 2 2 6" xfId="30532"/>
    <cellStyle name="Separador de milhares 2 2 24 2 2 7" xfId="30533"/>
    <cellStyle name="Separador de milhares 2 2 24 2 2 8" xfId="30534"/>
    <cellStyle name="Separador de milhares 2 2 24 2 2 9" xfId="30535"/>
    <cellStyle name="Separador de milhares 2 2 24 2 3" xfId="30536"/>
    <cellStyle name="Separador de milhares 2 2 24 2 4" xfId="30537"/>
    <cellStyle name="Separador de milhares 2 2 24 2 5" xfId="30538"/>
    <cellStyle name="Separador de milhares 2 2 24 2 6" xfId="30539"/>
    <cellStyle name="Separador de milhares 2 2 24 2 7" xfId="30540"/>
    <cellStyle name="Separador de milhares 2 2 24 2 8" xfId="30541"/>
    <cellStyle name="Separador de milhares 2 2 24 2 9" xfId="30542"/>
    <cellStyle name="Separador de milhares 2 2 24 20" xfId="30543"/>
    <cellStyle name="Separador de milhares 2 2 24 21" xfId="30544"/>
    <cellStyle name="Separador de milhares 2 2 24 22" xfId="30545"/>
    <cellStyle name="Separador de milhares 2 2 24 23" xfId="30546"/>
    <cellStyle name="Separador de milhares 2 2 24 24" xfId="30547"/>
    <cellStyle name="Separador de milhares 2 2 24 25" xfId="30548"/>
    <cellStyle name="Separador de milhares 2 2 24 26" xfId="30549"/>
    <cellStyle name="Separador de milhares 2 2 24 27" xfId="30550"/>
    <cellStyle name="Separador de milhares 2 2 24 28" xfId="30551"/>
    <cellStyle name="Separador de milhares 2 2 24 29" xfId="30552"/>
    <cellStyle name="Separador de milhares 2 2 24 3" xfId="30553"/>
    <cellStyle name="Separador de milhares 2 2 24 30" xfId="30554"/>
    <cellStyle name="Separador de milhares 2 2 24 31" xfId="30555"/>
    <cellStyle name="Separador de milhares 2 2 24 32" xfId="30556"/>
    <cellStyle name="Separador de milhares 2 2 24 33" xfId="30557"/>
    <cellStyle name="Separador de milhares 2 2 24 34" xfId="30558"/>
    <cellStyle name="Separador de milhares 2 2 24 35" xfId="30559"/>
    <cellStyle name="Separador de milhares 2 2 24 36" xfId="30560"/>
    <cellStyle name="Separador de milhares 2 2 24 37" xfId="30561"/>
    <cellStyle name="Separador de milhares 2 2 24 38" xfId="30562"/>
    <cellStyle name="Separador de milhares 2 2 24 38 10" xfId="30563"/>
    <cellStyle name="Separador de milhares 2 2 24 38 2" xfId="30564"/>
    <cellStyle name="Separador de milhares 2 2 24 38 3" xfId="30565"/>
    <cellStyle name="Separador de milhares 2 2 24 38 4" xfId="30566"/>
    <cellStyle name="Separador de milhares 2 2 24 38 5" xfId="30567"/>
    <cellStyle name="Separador de milhares 2 2 24 38 6" xfId="30568"/>
    <cellStyle name="Separador de milhares 2 2 24 38 7" xfId="30569"/>
    <cellStyle name="Separador de milhares 2 2 24 38 8" xfId="30570"/>
    <cellStyle name="Separador de milhares 2 2 24 38 9" xfId="30571"/>
    <cellStyle name="Separador de milhares 2 2 24 39" xfId="30572"/>
    <cellStyle name="Separador de milhares 2 2 24 39 2" xfId="30573"/>
    <cellStyle name="Separador de milhares 2 2 24 4" xfId="30574"/>
    <cellStyle name="Separador de milhares 2 2 24 40" xfId="30575"/>
    <cellStyle name="Separador de milhares 2 2 24 41" xfId="30576"/>
    <cellStyle name="Separador de milhares 2 2 24 42" xfId="30577"/>
    <cellStyle name="Separador de milhares 2 2 24 43" xfId="30578"/>
    <cellStyle name="Separador de milhares 2 2 24 44" xfId="30579"/>
    <cellStyle name="Separador de milhares 2 2 24 45" xfId="30580"/>
    <cellStyle name="Separador de milhares 2 2 24 46" xfId="30581"/>
    <cellStyle name="Separador de milhares 2 2 24 47" xfId="30582"/>
    <cellStyle name="Separador de milhares 2 2 24 48" xfId="30583"/>
    <cellStyle name="Separador de milhares 2 2 24 5" xfId="30584"/>
    <cellStyle name="Separador de milhares 2 2 24 6" xfId="30585"/>
    <cellStyle name="Separador de milhares 2 2 24 7" xfId="30586"/>
    <cellStyle name="Separador de milhares 2 2 24 8" xfId="30587"/>
    <cellStyle name="Separador de milhares 2 2 24 9" xfId="30588"/>
    <cellStyle name="Separador de milhares 2 2 25" xfId="30589"/>
    <cellStyle name="Separador de milhares 2 2 25 10" xfId="30590"/>
    <cellStyle name="Separador de milhares 2 2 25 11" xfId="30591"/>
    <cellStyle name="Separador de milhares 2 2 25 12" xfId="30592"/>
    <cellStyle name="Separador de milhares 2 2 25 13" xfId="30593"/>
    <cellStyle name="Separador de milhares 2 2 25 14" xfId="30594"/>
    <cellStyle name="Separador de milhares 2 2 25 15" xfId="30595"/>
    <cellStyle name="Separador de milhares 2 2 25 16" xfId="30596"/>
    <cellStyle name="Separador de milhares 2 2 25 17" xfId="30597"/>
    <cellStyle name="Separador de milhares 2 2 25 18" xfId="30598"/>
    <cellStyle name="Separador de milhares 2 2 25 19" xfId="30599"/>
    <cellStyle name="Separador de milhares 2 2 25 2" xfId="30600"/>
    <cellStyle name="Separador de milhares 2 2 25 2 10" xfId="30601"/>
    <cellStyle name="Separador de milhares 2 2 25 2 11" xfId="30602"/>
    <cellStyle name="Separador de milhares 2 2 25 2 12" xfId="30603"/>
    <cellStyle name="Separador de milhares 2 2 25 2 2" xfId="30604"/>
    <cellStyle name="Separador de milhares 2 2 25 2 2 10" xfId="30605"/>
    <cellStyle name="Separador de milhares 2 2 25 2 2 2" xfId="30606"/>
    <cellStyle name="Separador de milhares 2 2 25 2 2 3" xfId="30607"/>
    <cellStyle name="Separador de milhares 2 2 25 2 2 4" xfId="30608"/>
    <cellStyle name="Separador de milhares 2 2 25 2 2 5" xfId="30609"/>
    <cellStyle name="Separador de milhares 2 2 25 2 2 6" xfId="30610"/>
    <cellStyle name="Separador de milhares 2 2 25 2 2 7" xfId="30611"/>
    <cellStyle name="Separador de milhares 2 2 25 2 2 8" xfId="30612"/>
    <cellStyle name="Separador de milhares 2 2 25 2 2 9" xfId="30613"/>
    <cellStyle name="Separador de milhares 2 2 25 2 3" xfId="30614"/>
    <cellStyle name="Separador de milhares 2 2 25 2 4" xfId="30615"/>
    <cellStyle name="Separador de milhares 2 2 25 2 5" xfId="30616"/>
    <cellStyle name="Separador de milhares 2 2 25 2 6" xfId="30617"/>
    <cellStyle name="Separador de milhares 2 2 25 2 7" xfId="30618"/>
    <cellStyle name="Separador de milhares 2 2 25 2 8" xfId="30619"/>
    <cellStyle name="Separador de milhares 2 2 25 2 9" xfId="30620"/>
    <cellStyle name="Separador de milhares 2 2 25 20" xfId="30621"/>
    <cellStyle name="Separador de milhares 2 2 25 21" xfId="30622"/>
    <cellStyle name="Separador de milhares 2 2 25 22" xfId="30623"/>
    <cellStyle name="Separador de milhares 2 2 25 23" xfId="30624"/>
    <cellStyle name="Separador de milhares 2 2 25 24" xfId="30625"/>
    <cellStyle name="Separador de milhares 2 2 25 25" xfId="30626"/>
    <cellStyle name="Separador de milhares 2 2 25 26" xfId="30627"/>
    <cellStyle name="Separador de milhares 2 2 25 27" xfId="30628"/>
    <cellStyle name="Separador de milhares 2 2 25 28" xfId="30629"/>
    <cellStyle name="Separador de milhares 2 2 25 29" xfId="30630"/>
    <cellStyle name="Separador de milhares 2 2 25 3" xfId="30631"/>
    <cellStyle name="Separador de milhares 2 2 25 30" xfId="30632"/>
    <cellStyle name="Separador de milhares 2 2 25 31" xfId="30633"/>
    <cellStyle name="Separador de milhares 2 2 25 32" xfId="30634"/>
    <cellStyle name="Separador de milhares 2 2 25 33" xfId="30635"/>
    <cellStyle name="Separador de milhares 2 2 25 34" xfId="30636"/>
    <cellStyle name="Separador de milhares 2 2 25 35" xfId="30637"/>
    <cellStyle name="Separador de milhares 2 2 25 36" xfId="30638"/>
    <cellStyle name="Separador de milhares 2 2 25 37" xfId="30639"/>
    <cellStyle name="Separador de milhares 2 2 25 38" xfId="30640"/>
    <cellStyle name="Separador de milhares 2 2 25 38 10" xfId="30641"/>
    <cellStyle name="Separador de milhares 2 2 25 38 2" xfId="30642"/>
    <cellStyle name="Separador de milhares 2 2 25 38 3" xfId="30643"/>
    <cellStyle name="Separador de milhares 2 2 25 38 4" xfId="30644"/>
    <cellStyle name="Separador de milhares 2 2 25 38 5" xfId="30645"/>
    <cellStyle name="Separador de milhares 2 2 25 38 6" xfId="30646"/>
    <cellStyle name="Separador de milhares 2 2 25 38 7" xfId="30647"/>
    <cellStyle name="Separador de milhares 2 2 25 38 8" xfId="30648"/>
    <cellStyle name="Separador de milhares 2 2 25 38 9" xfId="30649"/>
    <cellStyle name="Separador de milhares 2 2 25 39" xfId="30650"/>
    <cellStyle name="Separador de milhares 2 2 25 39 2" xfId="30651"/>
    <cellStyle name="Separador de milhares 2 2 25 4" xfId="30652"/>
    <cellStyle name="Separador de milhares 2 2 25 40" xfId="30653"/>
    <cellStyle name="Separador de milhares 2 2 25 41" xfId="30654"/>
    <cellStyle name="Separador de milhares 2 2 25 42" xfId="30655"/>
    <cellStyle name="Separador de milhares 2 2 25 43" xfId="30656"/>
    <cellStyle name="Separador de milhares 2 2 25 44" xfId="30657"/>
    <cellStyle name="Separador de milhares 2 2 25 45" xfId="30658"/>
    <cellStyle name="Separador de milhares 2 2 25 46" xfId="30659"/>
    <cellStyle name="Separador de milhares 2 2 25 47" xfId="30660"/>
    <cellStyle name="Separador de milhares 2 2 25 48" xfId="30661"/>
    <cellStyle name="Separador de milhares 2 2 25 5" xfId="30662"/>
    <cellStyle name="Separador de milhares 2 2 25 6" xfId="30663"/>
    <cellStyle name="Separador de milhares 2 2 25 7" xfId="30664"/>
    <cellStyle name="Separador de milhares 2 2 25 8" xfId="30665"/>
    <cellStyle name="Separador de milhares 2 2 25 9" xfId="30666"/>
    <cellStyle name="Separador de milhares 2 2 26" xfId="30667"/>
    <cellStyle name="Separador de milhares 2 2 26 10" xfId="30668"/>
    <cellStyle name="Separador de milhares 2 2 26 11" xfId="30669"/>
    <cellStyle name="Separador de milhares 2 2 26 12" xfId="30670"/>
    <cellStyle name="Separador de milhares 2 2 26 13" xfId="30671"/>
    <cellStyle name="Separador de milhares 2 2 26 14" xfId="30672"/>
    <cellStyle name="Separador de milhares 2 2 26 15" xfId="30673"/>
    <cellStyle name="Separador de milhares 2 2 26 16" xfId="30674"/>
    <cellStyle name="Separador de milhares 2 2 26 17" xfId="30675"/>
    <cellStyle name="Separador de milhares 2 2 26 18" xfId="30676"/>
    <cellStyle name="Separador de milhares 2 2 26 19" xfId="30677"/>
    <cellStyle name="Separador de milhares 2 2 26 2" xfId="30678"/>
    <cellStyle name="Separador de milhares 2 2 26 2 10" xfId="30679"/>
    <cellStyle name="Separador de milhares 2 2 26 2 11" xfId="30680"/>
    <cellStyle name="Separador de milhares 2 2 26 2 12" xfId="30681"/>
    <cellStyle name="Separador de milhares 2 2 26 2 2" xfId="30682"/>
    <cellStyle name="Separador de milhares 2 2 26 2 2 10" xfId="30683"/>
    <cellStyle name="Separador de milhares 2 2 26 2 2 2" xfId="30684"/>
    <cellStyle name="Separador de milhares 2 2 26 2 2 3" xfId="30685"/>
    <cellStyle name="Separador de milhares 2 2 26 2 2 4" xfId="30686"/>
    <cellStyle name="Separador de milhares 2 2 26 2 2 5" xfId="30687"/>
    <cellStyle name="Separador de milhares 2 2 26 2 2 6" xfId="30688"/>
    <cellStyle name="Separador de milhares 2 2 26 2 2 7" xfId="30689"/>
    <cellStyle name="Separador de milhares 2 2 26 2 2 8" xfId="30690"/>
    <cellStyle name="Separador de milhares 2 2 26 2 2 9" xfId="30691"/>
    <cellStyle name="Separador de milhares 2 2 26 2 3" xfId="30692"/>
    <cellStyle name="Separador de milhares 2 2 26 2 4" xfId="30693"/>
    <cellStyle name="Separador de milhares 2 2 26 2 5" xfId="30694"/>
    <cellStyle name="Separador de milhares 2 2 26 2 6" xfId="30695"/>
    <cellStyle name="Separador de milhares 2 2 26 2 7" xfId="30696"/>
    <cellStyle name="Separador de milhares 2 2 26 2 8" xfId="30697"/>
    <cellStyle name="Separador de milhares 2 2 26 2 9" xfId="30698"/>
    <cellStyle name="Separador de milhares 2 2 26 20" xfId="30699"/>
    <cellStyle name="Separador de milhares 2 2 26 21" xfId="30700"/>
    <cellStyle name="Separador de milhares 2 2 26 22" xfId="30701"/>
    <cellStyle name="Separador de milhares 2 2 26 23" xfId="30702"/>
    <cellStyle name="Separador de milhares 2 2 26 24" xfId="30703"/>
    <cellStyle name="Separador de milhares 2 2 26 25" xfId="30704"/>
    <cellStyle name="Separador de milhares 2 2 26 26" xfId="30705"/>
    <cellStyle name="Separador de milhares 2 2 26 27" xfId="30706"/>
    <cellStyle name="Separador de milhares 2 2 26 28" xfId="30707"/>
    <cellStyle name="Separador de milhares 2 2 26 29" xfId="30708"/>
    <cellStyle name="Separador de milhares 2 2 26 3" xfId="30709"/>
    <cellStyle name="Separador de milhares 2 2 26 30" xfId="30710"/>
    <cellStyle name="Separador de milhares 2 2 26 31" xfId="30711"/>
    <cellStyle name="Separador de milhares 2 2 26 32" xfId="30712"/>
    <cellStyle name="Separador de milhares 2 2 26 33" xfId="30713"/>
    <cellStyle name="Separador de milhares 2 2 26 34" xfId="30714"/>
    <cellStyle name="Separador de milhares 2 2 26 35" xfId="30715"/>
    <cellStyle name="Separador de milhares 2 2 26 36" xfId="30716"/>
    <cellStyle name="Separador de milhares 2 2 26 37" xfId="30717"/>
    <cellStyle name="Separador de milhares 2 2 26 38" xfId="30718"/>
    <cellStyle name="Separador de milhares 2 2 26 38 10" xfId="30719"/>
    <cellStyle name="Separador de milhares 2 2 26 38 2" xfId="30720"/>
    <cellStyle name="Separador de milhares 2 2 26 38 3" xfId="30721"/>
    <cellStyle name="Separador de milhares 2 2 26 38 4" xfId="30722"/>
    <cellStyle name="Separador de milhares 2 2 26 38 5" xfId="30723"/>
    <cellStyle name="Separador de milhares 2 2 26 38 6" xfId="30724"/>
    <cellStyle name="Separador de milhares 2 2 26 38 7" xfId="30725"/>
    <cellStyle name="Separador de milhares 2 2 26 38 8" xfId="30726"/>
    <cellStyle name="Separador de milhares 2 2 26 38 9" xfId="30727"/>
    <cellStyle name="Separador de milhares 2 2 26 39" xfId="30728"/>
    <cellStyle name="Separador de milhares 2 2 26 39 2" xfId="30729"/>
    <cellStyle name="Separador de milhares 2 2 26 4" xfId="30730"/>
    <cellStyle name="Separador de milhares 2 2 26 40" xfId="30731"/>
    <cellStyle name="Separador de milhares 2 2 26 41" xfId="30732"/>
    <cellStyle name="Separador de milhares 2 2 26 42" xfId="30733"/>
    <cellStyle name="Separador de milhares 2 2 26 43" xfId="30734"/>
    <cellStyle name="Separador de milhares 2 2 26 44" xfId="30735"/>
    <cellStyle name="Separador de milhares 2 2 26 45" xfId="30736"/>
    <cellStyle name="Separador de milhares 2 2 26 46" xfId="30737"/>
    <cellStyle name="Separador de milhares 2 2 26 47" xfId="30738"/>
    <cellStyle name="Separador de milhares 2 2 26 48" xfId="30739"/>
    <cellStyle name="Separador de milhares 2 2 26 5" xfId="30740"/>
    <cellStyle name="Separador de milhares 2 2 26 6" xfId="30741"/>
    <cellStyle name="Separador de milhares 2 2 26 7" xfId="30742"/>
    <cellStyle name="Separador de milhares 2 2 26 8" xfId="30743"/>
    <cellStyle name="Separador de milhares 2 2 26 9" xfId="30744"/>
    <cellStyle name="Separador de milhares 2 2 27" xfId="30745"/>
    <cellStyle name="Separador de milhares 2 2 27 10" xfId="30746"/>
    <cellStyle name="Separador de milhares 2 2 27 11" xfId="30747"/>
    <cellStyle name="Separador de milhares 2 2 27 12" xfId="30748"/>
    <cellStyle name="Separador de milhares 2 2 27 13" xfId="30749"/>
    <cellStyle name="Separador de milhares 2 2 27 14" xfId="30750"/>
    <cellStyle name="Separador de milhares 2 2 27 15" xfId="30751"/>
    <cellStyle name="Separador de milhares 2 2 27 16" xfId="30752"/>
    <cellStyle name="Separador de milhares 2 2 27 17" xfId="30753"/>
    <cellStyle name="Separador de milhares 2 2 27 18" xfId="30754"/>
    <cellStyle name="Separador de milhares 2 2 27 19" xfId="30755"/>
    <cellStyle name="Separador de milhares 2 2 27 2" xfId="30756"/>
    <cellStyle name="Separador de milhares 2 2 27 2 10" xfId="30757"/>
    <cellStyle name="Separador de milhares 2 2 27 2 11" xfId="30758"/>
    <cellStyle name="Separador de milhares 2 2 27 2 12" xfId="30759"/>
    <cellStyle name="Separador de milhares 2 2 27 2 2" xfId="30760"/>
    <cellStyle name="Separador de milhares 2 2 27 2 2 10" xfId="30761"/>
    <cellStyle name="Separador de milhares 2 2 27 2 2 2" xfId="30762"/>
    <cellStyle name="Separador de milhares 2 2 27 2 2 3" xfId="30763"/>
    <cellStyle name="Separador de milhares 2 2 27 2 2 4" xfId="30764"/>
    <cellStyle name="Separador de milhares 2 2 27 2 2 5" xfId="30765"/>
    <cellStyle name="Separador de milhares 2 2 27 2 2 6" xfId="30766"/>
    <cellStyle name="Separador de milhares 2 2 27 2 2 7" xfId="30767"/>
    <cellStyle name="Separador de milhares 2 2 27 2 2 8" xfId="30768"/>
    <cellStyle name="Separador de milhares 2 2 27 2 2 9" xfId="30769"/>
    <cellStyle name="Separador de milhares 2 2 27 2 3" xfId="30770"/>
    <cellStyle name="Separador de milhares 2 2 27 2 4" xfId="30771"/>
    <cellStyle name="Separador de milhares 2 2 27 2 5" xfId="30772"/>
    <cellStyle name="Separador de milhares 2 2 27 2 6" xfId="30773"/>
    <cellStyle name="Separador de milhares 2 2 27 2 7" xfId="30774"/>
    <cellStyle name="Separador de milhares 2 2 27 2 8" xfId="30775"/>
    <cellStyle name="Separador de milhares 2 2 27 2 9" xfId="30776"/>
    <cellStyle name="Separador de milhares 2 2 27 20" xfId="30777"/>
    <cellStyle name="Separador de milhares 2 2 27 21" xfId="30778"/>
    <cellStyle name="Separador de milhares 2 2 27 22" xfId="30779"/>
    <cellStyle name="Separador de milhares 2 2 27 23" xfId="30780"/>
    <cellStyle name="Separador de milhares 2 2 27 24" xfId="30781"/>
    <cellStyle name="Separador de milhares 2 2 27 25" xfId="30782"/>
    <cellStyle name="Separador de milhares 2 2 27 26" xfId="30783"/>
    <cellStyle name="Separador de milhares 2 2 27 27" xfId="30784"/>
    <cellStyle name="Separador de milhares 2 2 27 28" xfId="30785"/>
    <cellStyle name="Separador de milhares 2 2 27 29" xfId="30786"/>
    <cellStyle name="Separador de milhares 2 2 27 3" xfId="30787"/>
    <cellStyle name="Separador de milhares 2 2 27 30" xfId="30788"/>
    <cellStyle name="Separador de milhares 2 2 27 31" xfId="30789"/>
    <cellStyle name="Separador de milhares 2 2 27 32" xfId="30790"/>
    <cellStyle name="Separador de milhares 2 2 27 33" xfId="30791"/>
    <cellStyle name="Separador de milhares 2 2 27 34" xfId="30792"/>
    <cellStyle name="Separador de milhares 2 2 27 35" xfId="30793"/>
    <cellStyle name="Separador de milhares 2 2 27 36" xfId="30794"/>
    <cellStyle name="Separador de milhares 2 2 27 37" xfId="30795"/>
    <cellStyle name="Separador de milhares 2 2 27 38" xfId="30796"/>
    <cellStyle name="Separador de milhares 2 2 27 38 10" xfId="30797"/>
    <cellStyle name="Separador de milhares 2 2 27 38 2" xfId="30798"/>
    <cellStyle name="Separador de milhares 2 2 27 38 3" xfId="30799"/>
    <cellStyle name="Separador de milhares 2 2 27 38 4" xfId="30800"/>
    <cellStyle name="Separador de milhares 2 2 27 38 5" xfId="30801"/>
    <cellStyle name="Separador de milhares 2 2 27 38 6" xfId="30802"/>
    <cellStyle name="Separador de milhares 2 2 27 38 7" xfId="30803"/>
    <cellStyle name="Separador de milhares 2 2 27 38 8" xfId="30804"/>
    <cellStyle name="Separador de milhares 2 2 27 38 9" xfId="30805"/>
    <cellStyle name="Separador de milhares 2 2 27 39" xfId="30806"/>
    <cellStyle name="Separador de milhares 2 2 27 39 2" xfId="30807"/>
    <cellStyle name="Separador de milhares 2 2 27 4" xfId="30808"/>
    <cellStyle name="Separador de milhares 2 2 27 40" xfId="30809"/>
    <cellStyle name="Separador de milhares 2 2 27 41" xfId="30810"/>
    <cellStyle name="Separador de milhares 2 2 27 42" xfId="30811"/>
    <cellStyle name="Separador de milhares 2 2 27 43" xfId="30812"/>
    <cellStyle name="Separador de milhares 2 2 27 44" xfId="30813"/>
    <cellStyle name="Separador de milhares 2 2 27 45" xfId="30814"/>
    <cellStyle name="Separador de milhares 2 2 27 46" xfId="30815"/>
    <cellStyle name="Separador de milhares 2 2 27 47" xfId="30816"/>
    <cellStyle name="Separador de milhares 2 2 27 48" xfId="30817"/>
    <cellStyle name="Separador de milhares 2 2 27 5" xfId="30818"/>
    <cellStyle name="Separador de milhares 2 2 27 6" xfId="30819"/>
    <cellStyle name="Separador de milhares 2 2 27 7" xfId="30820"/>
    <cellStyle name="Separador de milhares 2 2 27 8" xfId="30821"/>
    <cellStyle name="Separador de milhares 2 2 27 9" xfId="30822"/>
    <cellStyle name="Separador de milhares 2 2 28" xfId="30823"/>
    <cellStyle name="Separador de milhares 2 2 28 10" xfId="30824"/>
    <cellStyle name="Separador de milhares 2 2 28 11" xfId="30825"/>
    <cellStyle name="Separador de milhares 2 2 28 12" xfId="30826"/>
    <cellStyle name="Separador de milhares 2 2 28 13" xfId="30827"/>
    <cellStyle name="Separador de milhares 2 2 28 14" xfId="30828"/>
    <cellStyle name="Separador de milhares 2 2 28 15" xfId="30829"/>
    <cellStyle name="Separador de milhares 2 2 28 16" xfId="30830"/>
    <cellStyle name="Separador de milhares 2 2 28 17" xfId="30831"/>
    <cellStyle name="Separador de milhares 2 2 28 18" xfId="30832"/>
    <cellStyle name="Separador de milhares 2 2 28 19" xfId="30833"/>
    <cellStyle name="Separador de milhares 2 2 28 2" xfId="30834"/>
    <cellStyle name="Separador de milhares 2 2 28 2 10" xfId="30835"/>
    <cellStyle name="Separador de milhares 2 2 28 2 11" xfId="30836"/>
    <cellStyle name="Separador de milhares 2 2 28 2 12" xfId="30837"/>
    <cellStyle name="Separador de milhares 2 2 28 2 2" xfId="30838"/>
    <cellStyle name="Separador de milhares 2 2 28 2 2 10" xfId="30839"/>
    <cellStyle name="Separador de milhares 2 2 28 2 2 2" xfId="30840"/>
    <cellStyle name="Separador de milhares 2 2 28 2 2 3" xfId="30841"/>
    <cellStyle name="Separador de milhares 2 2 28 2 2 4" xfId="30842"/>
    <cellStyle name="Separador de milhares 2 2 28 2 2 5" xfId="30843"/>
    <cellStyle name="Separador de milhares 2 2 28 2 2 6" xfId="30844"/>
    <cellStyle name="Separador de milhares 2 2 28 2 2 7" xfId="30845"/>
    <cellStyle name="Separador de milhares 2 2 28 2 2 8" xfId="30846"/>
    <cellStyle name="Separador de milhares 2 2 28 2 2 9" xfId="30847"/>
    <cellStyle name="Separador de milhares 2 2 28 2 3" xfId="30848"/>
    <cellStyle name="Separador de milhares 2 2 28 2 4" xfId="30849"/>
    <cellStyle name="Separador de milhares 2 2 28 2 5" xfId="30850"/>
    <cellStyle name="Separador de milhares 2 2 28 2 6" xfId="30851"/>
    <cellStyle name="Separador de milhares 2 2 28 2 7" xfId="30852"/>
    <cellStyle name="Separador de milhares 2 2 28 2 8" xfId="30853"/>
    <cellStyle name="Separador de milhares 2 2 28 2 9" xfId="30854"/>
    <cellStyle name="Separador de milhares 2 2 28 20" xfId="30855"/>
    <cellStyle name="Separador de milhares 2 2 28 21" xfId="30856"/>
    <cellStyle name="Separador de milhares 2 2 28 22" xfId="30857"/>
    <cellStyle name="Separador de milhares 2 2 28 23" xfId="30858"/>
    <cellStyle name="Separador de milhares 2 2 28 24" xfId="30859"/>
    <cellStyle name="Separador de milhares 2 2 28 25" xfId="30860"/>
    <cellStyle name="Separador de milhares 2 2 28 26" xfId="30861"/>
    <cellStyle name="Separador de milhares 2 2 28 27" xfId="30862"/>
    <cellStyle name="Separador de milhares 2 2 28 28" xfId="30863"/>
    <cellStyle name="Separador de milhares 2 2 28 29" xfId="30864"/>
    <cellStyle name="Separador de milhares 2 2 28 3" xfId="30865"/>
    <cellStyle name="Separador de milhares 2 2 28 30" xfId="30866"/>
    <cellStyle name="Separador de milhares 2 2 28 31" xfId="30867"/>
    <cellStyle name="Separador de milhares 2 2 28 32" xfId="30868"/>
    <cellStyle name="Separador de milhares 2 2 28 33" xfId="30869"/>
    <cellStyle name="Separador de milhares 2 2 28 34" xfId="30870"/>
    <cellStyle name="Separador de milhares 2 2 28 35" xfId="30871"/>
    <cellStyle name="Separador de milhares 2 2 28 36" xfId="30872"/>
    <cellStyle name="Separador de milhares 2 2 28 37" xfId="30873"/>
    <cellStyle name="Separador de milhares 2 2 28 38" xfId="30874"/>
    <cellStyle name="Separador de milhares 2 2 28 38 10" xfId="30875"/>
    <cellStyle name="Separador de milhares 2 2 28 38 2" xfId="30876"/>
    <cellStyle name="Separador de milhares 2 2 28 38 3" xfId="30877"/>
    <cellStyle name="Separador de milhares 2 2 28 38 4" xfId="30878"/>
    <cellStyle name="Separador de milhares 2 2 28 38 5" xfId="30879"/>
    <cellStyle name="Separador de milhares 2 2 28 38 6" xfId="30880"/>
    <cellStyle name="Separador de milhares 2 2 28 38 7" xfId="30881"/>
    <cellStyle name="Separador de milhares 2 2 28 38 8" xfId="30882"/>
    <cellStyle name="Separador de milhares 2 2 28 38 9" xfId="30883"/>
    <cellStyle name="Separador de milhares 2 2 28 39" xfId="30884"/>
    <cellStyle name="Separador de milhares 2 2 28 39 2" xfId="30885"/>
    <cellStyle name="Separador de milhares 2 2 28 4" xfId="30886"/>
    <cellStyle name="Separador de milhares 2 2 28 40" xfId="30887"/>
    <cellStyle name="Separador de milhares 2 2 28 41" xfId="30888"/>
    <cellStyle name="Separador de milhares 2 2 28 42" xfId="30889"/>
    <cellStyle name="Separador de milhares 2 2 28 43" xfId="30890"/>
    <cellStyle name="Separador de milhares 2 2 28 44" xfId="30891"/>
    <cellStyle name="Separador de milhares 2 2 28 45" xfId="30892"/>
    <cellStyle name="Separador de milhares 2 2 28 46" xfId="30893"/>
    <cellStyle name="Separador de milhares 2 2 28 47" xfId="30894"/>
    <cellStyle name="Separador de milhares 2 2 28 48" xfId="30895"/>
    <cellStyle name="Separador de milhares 2 2 28 5" xfId="30896"/>
    <cellStyle name="Separador de milhares 2 2 28 6" xfId="30897"/>
    <cellStyle name="Separador de milhares 2 2 28 7" xfId="30898"/>
    <cellStyle name="Separador de milhares 2 2 28 8" xfId="30899"/>
    <cellStyle name="Separador de milhares 2 2 28 9" xfId="30900"/>
    <cellStyle name="Separador de milhares 2 2 29" xfId="30901"/>
    <cellStyle name="Separador de milhares 2 2 29 10" xfId="30902"/>
    <cellStyle name="Separador de milhares 2 2 29 11" xfId="30903"/>
    <cellStyle name="Separador de milhares 2 2 29 12" xfId="30904"/>
    <cellStyle name="Separador de milhares 2 2 29 13" xfId="30905"/>
    <cellStyle name="Separador de milhares 2 2 29 14" xfId="30906"/>
    <cellStyle name="Separador de milhares 2 2 29 15" xfId="30907"/>
    <cellStyle name="Separador de milhares 2 2 29 16" xfId="30908"/>
    <cellStyle name="Separador de milhares 2 2 29 17" xfId="30909"/>
    <cellStyle name="Separador de milhares 2 2 29 18" xfId="30910"/>
    <cellStyle name="Separador de milhares 2 2 29 19" xfId="30911"/>
    <cellStyle name="Separador de milhares 2 2 29 2" xfId="30912"/>
    <cellStyle name="Separador de milhares 2 2 29 2 10" xfId="30913"/>
    <cellStyle name="Separador de milhares 2 2 29 2 11" xfId="30914"/>
    <cellStyle name="Separador de milhares 2 2 29 2 12" xfId="30915"/>
    <cellStyle name="Separador de milhares 2 2 29 2 2" xfId="30916"/>
    <cellStyle name="Separador de milhares 2 2 29 2 2 10" xfId="30917"/>
    <cellStyle name="Separador de milhares 2 2 29 2 2 2" xfId="30918"/>
    <cellStyle name="Separador de milhares 2 2 29 2 2 3" xfId="30919"/>
    <cellStyle name="Separador de milhares 2 2 29 2 2 4" xfId="30920"/>
    <cellStyle name="Separador de milhares 2 2 29 2 2 5" xfId="30921"/>
    <cellStyle name="Separador de milhares 2 2 29 2 2 6" xfId="30922"/>
    <cellStyle name="Separador de milhares 2 2 29 2 2 7" xfId="30923"/>
    <cellStyle name="Separador de milhares 2 2 29 2 2 8" xfId="30924"/>
    <cellStyle name="Separador de milhares 2 2 29 2 2 9" xfId="30925"/>
    <cellStyle name="Separador de milhares 2 2 29 2 3" xfId="30926"/>
    <cellStyle name="Separador de milhares 2 2 29 2 4" xfId="30927"/>
    <cellStyle name="Separador de milhares 2 2 29 2 5" xfId="30928"/>
    <cellStyle name="Separador de milhares 2 2 29 2 6" xfId="30929"/>
    <cellStyle name="Separador de milhares 2 2 29 2 7" xfId="30930"/>
    <cellStyle name="Separador de milhares 2 2 29 2 8" xfId="30931"/>
    <cellStyle name="Separador de milhares 2 2 29 2 9" xfId="30932"/>
    <cellStyle name="Separador de milhares 2 2 29 20" xfId="30933"/>
    <cellStyle name="Separador de milhares 2 2 29 21" xfId="30934"/>
    <cellStyle name="Separador de milhares 2 2 29 22" xfId="30935"/>
    <cellStyle name="Separador de milhares 2 2 29 23" xfId="30936"/>
    <cellStyle name="Separador de milhares 2 2 29 24" xfId="30937"/>
    <cellStyle name="Separador de milhares 2 2 29 25" xfId="30938"/>
    <cellStyle name="Separador de milhares 2 2 29 26" xfId="30939"/>
    <cellStyle name="Separador de milhares 2 2 29 27" xfId="30940"/>
    <cellStyle name="Separador de milhares 2 2 29 28" xfId="30941"/>
    <cellStyle name="Separador de milhares 2 2 29 29" xfId="30942"/>
    <cellStyle name="Separador de milhares 2 2 29 3" xfId="30943"/>
    <cellStyle name="Separador de milhares 2 2 29 30" xfId="30944"/>
    <cellStyle name="Separador de milhares 2 2 29 31" xfId="30945"/>
    <cellStyle name="Separador de milhares 2 2 29 32" xfId="30946"/>
    <cellStyle name="Separador de milhares 2 2 29 33" xfId="30947"/>
    <cellStyle name="Separador de milhares 2 2 29 34" xfId="30948"/>
    <cellStyle name="Separador de milhares 2 2 29 35" xfId="30949"/>
    <cellStyle name="Separador de milhares 2 2 29 36" xfId="30950"/>
    <cellStyle name="Separador de milhares 2 2 29 37" xfId="30951"/>
    <cellStyle name="Separador de milhares 2 2 29 38" xfId="30952"/>
    <cellStyle name="Separador de milhares 2 2 29 38 10" xfId="30953"/>
    <cellStyle name="Separador de milhares 2 2 29 38 2" xfId="30954"/>
    <cellStyle name="Separador de milhares 2 2 29 38 3" xfId="30955"/>
    <cellStyle name="Separador de milhares 2 2 29 38 4" xfId="30956"/>
    <cellStyle name="Separador de milhares 2 2 29 38 5" xfId="30957"/>
    <cellStyle name="Separador de milhares 2 2 29 38 6" xfId="30958"/>
    <cellStyle name="Separador de milhares 2 2 29 38 7" xfId="30959"/>
    <cellStyle name="Separador de milhares 2 2 29 38 8" xfId="30960"/>
    <cellStyle name="Separador de milhares 2 2 29 38 9" xfId="30961"/>
    <cellStyle name="Separador de milhares 2 2 29 39" xfId="30962"/>
    <cellStyle name="Separador de milhares 2 2 29 39 2" xfId="30963"/>
    <cellStyle name="Separador de milhares 2 2 29 4" xfId="30964"/>
    <cellStyle name="Separador de milhares 2 2 29 40" xfId="30965"/>
    <cellStyle name="Separador de milhares 2 2 29 41" xfId="30966"/>
    <cellStyle name="Separador de milhares 2 2 29 42" xfId="30967"/>
    <cellStyle name="Separador de milhares 2 2 29 43" xfId="30968"/>
    <cellStyle name="Separador de milhares 2 2 29 44" xfId="30969"/>
    <cellStyle name="Separador de milhares 2 2 29 45" xfId="30970"/>
    <cellStyle name="Separador de milhares 2 2 29 46" xfId="30971"/>
    <cellStyle name="Separador de milhares 2 2 29 47" xfId="30972"/>
    <cellStyle name="Separador de milhares 2 2 29 48" xfId="30973"/>
    <cellStyle name="Separador de milhares 2 2 29 5" xfId="30974"/>
    <cellStyle name="Separador de milhares 2 2 29 6" xfId="30975"/>
    <cellStyle name="Separador de milhares 2 2 29 7" xfId="30976"/>
    <cellStyle name="Separador de milhares 2 2 29 8" xfId="30977"/>
    <cellStyle name="Separador de milhares 2 2 29 9" xfId="30978"/>
    <cellStyle name="Separador de milhares 2 2 3" xfId="30979"/>
    <cellStyle name="Separador de milhares 2 2 3 10" xfId="30980"/>
    <cellStyle name="Separador de milhares 2 2 3 11" xfId="30981"/>
    <cellStyle name="Separador de milhares 2 2 3 12" xfId="30982"/>
    <cellStyle name="Separador de milhares 2 2 3 13" xfId="30983"/>
    <cellStyle name="Separador de milhares 2 2 3 13 10" xfId="30984"/>
    <cellStyle name="Separador de milhares 2 2 3 13 11" xfId="30985"/>
    <cellStyle name="Separador de milhares 2 2 3 13 12" xfId="30986"/>
    <cellStyle name="Separador de milhares 2 2 3 13 2" xfId="30987"/>
    <cellStyle name="Separador de milhares 2 2 3 13 2 10" xfId="30988"/>
    <cellStyle name="Separador de milhares 2 2 3 13 2 2" xfId="30989"/>
    <cellStyle name="Separador de milhares 2 2 3 13 2 3" xfId="30990"/>
    <cellStyle name="Separador de milhares 2 2 3 13 2 4" xfId="30991"/>
    <cellStyle name="Separador de milhares 2 2 3 13 2 5" xfId="30992"/>
    <cellStyle name="Separador de milhares 2 2 3 13 2 6" xfId="30993"/>
    <cellStyle name="Separador de milhares 2 2 3 13 2 7" xfId="30994"/>
    <cellStyle name="Separador de milhares 2 2 3 13 2 8" xfId="30995"/>
    <cellStyle name="Separador de milhares 2 2 3 13 2 9" xfId="30996"/>
    <cellStyle name="Separador de milhares 2 2 3 13 3" xfId="30997"/>
    <cellStyle name="Separador de milhares 2 2 3 13 4" xfId="30998"/>
    <cellStyle name="Separador de milhares 2 2 3 13 5" xfId="30999"/>
    <cellStyle name="Separador de milhares 2 2 3 13 6" xfId="31000"/>
    <cellStyle name="Separador de milhares 2 2 3 13 7" xfId="31001"/>
    <cellStyle name="Separador de milhares 2 2 3 13 8" xfId="31002"/>
    <cellStyle name="Separador de milhares 2 2 3 13 9" xfId="31003"/>
    <cellStyle name="Separador de milhares 2 2 3 14" xfId="31004"/>
    <cellStyle name="Separador de milhares 2 2 3 14 10" xfId="31005"/>
    <cellStyle name="Separador de milhares 2 2 3 14 11" xfId="31006"/>
    <cellStyle name="Separador de milhares 2 2 3 14 12" xfId="31007"/>
    <cellStyle name="Separador de milhares 2 2 3 14 2" xfId="31008"/>
    <cellStyle name="Separador de milhares 2 2 3 14 2 10" xfId="31009"/>
    <cellStyle name="Separador de milhares 2 2 3 14 2 2" xfId="31010"/>
    <cellStyle name="Separador de milhares 2 2 3 14 2 3" xfId="31011"/>
    <cellStyle name="Separador de milhares 2 2 3 14 2 4" xfId="31012"/>
    <cellStyle name="Separador de milhares 2 2 3 14 2 5" xfId="31013"/>
    <cellStyle name="Separador de milhares 2 2 3 14 2 6" xfId="31014"/>
    <cellStyle name="Separador de milhares 2 2 3 14 2 7" xfId="31015"/>
    <cellStyle name="Separador de milhares 2 2 3 14 2 8" xfId="31016"/>
    <cellStyle name="Separador de milhares 2 2 3 14 2 9" xfId="31017"/>
    <cellStyle name="Separador de milhares 2 2 3 14 3" xfId="31018"/>
    <cellStyle name="Separador de milhares 2 2 3 14 4" xfId="31019"/>
    <cellStyle name="Separador de milhares 2 2 3 14 5" xfId="31020"/>
    <cellStyle name="Separador de milhares 2 2 3 14 6" xfId="31021"/>
    <cellStyle name="Separador de milhares 2 2 3 14 7" xfId="31022"/>
    <cellStyle name="Separador de milhares 2 2 3 14 8" xfId="31023"/>
    <cellStyle name="Separador de milhares 2 2 3 14 9" xfId="31024"/>
    <cellStyle name="Separador de milhares 2 2 3 15" xfId="31025"/>
    <cellStyle name="Separador de milhares 2 2 3 15 10" xfId="31026"/>
    <cellStyle name="Separador de milhares 2 2 3 15 11" xfId="31027"/>
    <cellStyle name="Separador de milhares 2 2 3 15 12" xfId="31028"/>
    <cellStyle name="Separador de milhares 2 2 3 15 2" xfId="31029"/>
    <cellStyle name="Separador de milhares 2 2 3 15 2 10" xfId="31030"/>
    <cellStyle name="Separador de milhares 2 2 3 15 2 2" xfId="31031"/>
    <cellStyle name="Separador de milhares 2 2 3 15 2 3" xfId="31032"/>
    <cellStyle name="Separador de milhares 2 2 3 15 2 4" xfId="31033"/>
    <cellStyle name="Separador de milhares 2 2 3 15 2 5" xfId="31034"/>
    <cellStyle name="Separador de milhares 2 2 3 15 2 6" xfId="31035"/>
    <cellStyle name="Separador de milhares 2 2 3 15 2 7" xfId="31036"/>
    <cellStyle name="Separador de milhares 2 2 3 15 2 8" xfId="31037"/>
    <cellStyle name="Separador de milhares 2 2 3 15 2 9" xfId="31038"/>
    <cellStyle name="Separador de milhares 2 2 3 15 3" xfId="31039"/>
    <cellStyle name="Separador de milhares 2 2 3 15 4" xfId="31040"/>
    <cellStyle name="Separador de milhares 2 2 3 15 5" xfId="31041"/>
    <cellStyle name="Separador de milhares 2 2 3 15 6" xfId="31042"/>
    <cellStyle name="Separador de milhares 2 2 3 15 7" xfId="31043"/>
    <cellStyle name="Separador de milhares 2 2 3 15 8" xfId="31044"/>
    <cellStyle name="Separador de milhares 2 2 3 15 9" xfId="31045"/>
    <cellStyle name="Separador de milhares 2 2 3 16" xfId="31046"/>
    <cellStyle name="Separador de milhares 2 2 3 16 10" xfId="31047"/>
    <cellStyle name="Separador de milhares 2 2 3 16 11" xfId="31048"/>
    <cellStyle name="Separador de milhares 2 2 3 16 12" xfId="31049"/>
    <cellStyle name="Separador de milhares 2 2 3 16 2" xfId="31050"/>
    <cellStyle name="Separador de milhares 2 2 3 16 2 10" xfId="31051"/>
    <cellStyle name="Separador de milhares 2 2 3 16 2 2" xfId="31052"/>
    <cellStyle name="Separador de milhares 2 2 3 16 2 3" xfId="31053"/>
    <cellStyle name="Separador de milhares 2 2 3 16 2 4" xfId="31054"/>
    <cellStyle name="Separador de milhares 2 2 3 16 2 5" xfId="31055"/>
    <cellStyle name="Separador de milhares 2 2 3 16 2 6" xfId="31056"/>
    <cellStyle name="Separador de milhares 2 2 3 16 2 7" xfId="31057"/>
    <cellStyle name="Separador de milhares 2 2 3 16 2 8" xfId="31058"/>
    <cellStyle name="Separador de milhares 2 2 3 16 2 9" xfId="31059"/>
    <cellStyle name="Separador de milhares 2 2 3 16 3" xfId="31060"/>
    <cellStyle name="Separador de milhares 2 2 3 16 4" xfId="31061"/>
    <cellStyle name="Separador de milhares 2 2 3 16 5" xfId="31062"/>
    <cellStyle name="Separador de milhares 2 2 3 16 6" xfId="31063"/>
    <cellStyle name="Separador de milhares 2 2 3 16 7" xfId="31064"/>
    <cellStyle name="Separador de milhares 2 2 3 16 8" xfId="31065"/>
    <cellStyle name="Separador de milhares 2 2 3 16 9" xfId="31066"/>
    <cellStyle name="Separador de milhares 2 2 3 17" xfId="31067"/>
    <cellStyle name="Separador de milhares 2 2 3 17 10" xfId="31068"/>
    <cellStyle name="Separador de milhares 2 2 3 17 11" xfId="31069"/>
    <cellStyle name="Separador de milhares 2 2 3 17 12" xfId="31070"/>
    <cellStyle name="Separador de milhares 2 2 3 17 2" xfId="31071"/>
    <cellStyle name="Separador de milhares 2 2 3 17 2 10" xfId="31072"/>
    <cellStyle name="Separador de milhares 2 2 3 17 2 2" xfId="31073"/>
    <cellStyle name="Separador de milhares 2 2 3 17 2 3" xfId="31074"/>
    <cellStyle name="Separador de milhares 2 2 3 17 2 4" xfId="31075"/>
    <cellStyle name="Separador de milhares 2 2 3 17 2 5" xfId="31076"/>
    <cellStyle name="Separador de milhares 2 2 3 17 2 6" xfId="31077"/>
    <cellStyle name="Separador de milhares 2 2 3 17 2 7" xfId="31078"/>
    <cellStyle name="Separador de milhares 2 2 3 17 2 8" xfId="31079"/>
    <cellStyle name="Separador de milhares 2 2 3 17 2 9" xfId="31080"/>
    <cellStyle name="Separador de milhares 2 2 3 17 3" xfId="31081"/>
    <cellStyle name="Separador de milhares 2 2 3 17 4" xfId="31082"/>
    <cellStyle name="Separador de milhares 2 2 3 17 5" xfId="31083"/>
    <cellStyle name="Separador de milhares 2 2 3 17 6" xfId="31084"/>
    <cellStyle name="Separador de milhares 2 2 3 17 7" xfId="31085"/>
    <cellStyle name="Separador de milhares 2 2 3 17 8" xfId="31086"/>
    <cellStyle name="Separador de milhares 2 2 3 17 9" xfId="31087"/>
    <cellStyle name="Separador de milhares 2 2 3 18" xfId="31088"/>
    <cellStyle name="Separador de milhares 2 2 3 18 10" xfId="31089"/>
    <cellStyle name="Separador de milhares 2 2 3 18 11" xfId="31090"/>
    <cellStyle name="Separador de milhares 2 2 3 18 12" xfId="31091"/>
    <cellStyle name="Separador de milhares 2 2 3 18 2" xfId="31092"/>
    <cellStyle name="Separador de milhares 2 2 3 18 2 10" xfId="31093"/>
    <cellStyle name="Separador de milhares 2 2 3 18 2 2" xfId="31094"/>
    <cellStyle name="Separador de milhares 2 2 3 18 2 3" xfId="31095"/>
    <cellStyle name="Separador de milhares 2 2 3 18 2 4" xfId="31096"/>
    <cellStyle name="Separador de milhares 2 2 3 18 2 5" xfId="31097"/>
    <cellStyle name="Separador de milhares 2 2 3 18 2 6" xfId="31098"/>
    <cellStyle name="Separador de milhares 2 2 3 18 2 7" xfId="31099"/>
    <cellStyle name="Separador de milhares 2 2 3 18 2 8" xfId="31100"/>
    <cellStyle name="Separador de milhares 2 2 3 18 2 9" xfId="31101"/>
    <cellStyle name="Separador de milhares 2 2 3 18 3" xfId="31102"/>
    <cellStyle name="Separador de milhares 2 2 3 18 4" xfId="31103"/>
    <cellStyle name="Separador de milhares 2 2 3 18 5" xfId="31104"/>
    <cellStyle name="Separador de milhares 2 2 3 18 6" xfId="31105"/>
    <cellStyle name="Separador de milhares 2 2 3 18 7" xfId="31106"/>
    <cellStyle name="Separador de milhares 2 2 3 18 8" xfId="31107"/>
    <cellStyle name="Separador de milhares 2 2 3 18 9" xfId="31108"/>
    <cellStyle name="Separador de milhares 2 2 3 19" xfId="31109"/>
    <cellStyle name="Separador de milhares 2 2 3 19 10" xfId="31110"/>
    <cellStyle name="Separador de milhares 2 2 3 19 11" xfId="31111"/>
    <cellStyle name="Separador de milhares 2 2 3 19 12" xfId="31112"/>
    <cellStyle name="Separador de milhares 2 2 3 19 2" xfId="31113"/>
    <cellStyle name="Separador de milhares 2 2 3 19 2 10" xfId="31114"/>
    <cellStyle name="Separador de milhares 2 2 3 19 2 2" xfId="31115"/>
    <cellStyle name="Separador de milhares 2 2 3 19 2 3" xfId="31116"/>
    <cellStyle name="Separador de milhares 2 2 3 19 2 4" xfId="31117"/>
    <cellStyle name="Separador de milhares 2 2 3 19 2 5" xfId="31118"/>
    <cellStyle name="Separador de milhares 2 2 3 19 2 6" xfId="31119"/>
    <cellStyle name="Separador de milhares 2 2 3 19 2 7" xfId="31120"/>
    <cellStyle name="Separador de milhares 2 2 3 19 2 8" xfId="31121"/>
    <cellStyle name="Separador de milhares 2 2 3 19 2 9" xfId="31122"/>
    <cellStyle name="Separador de milhares 2 2 3 19 3" xfId="31123"/>
    <cellStyle name="Separador de milhares 2 2 3 19 4" xfId="31124"/>
    <cellStyle name="Separador de milhares 2 2 3 19 5" xfId="31125"/>
    <cellStyle name="Separador de milhares 2 2 3 19 6" xfId="31126"/>
    <cellStyle name="Separador de milhares 2 2 3 19 7" xfId="31127"/>
    <cellStyle name="Separador de milhares 2 2 3 19 8" xfId="31128"/>
    <cellStyle name="Separador de milhares 2 2 3 19 9" xfId="31129"/>
    <cellStyle name="Separador de milhares 2 2 3 2" xfId="31130"/>
    <cellStyle name="Separador de milhares 2 2 3 2 10" xfId="31131"/>
    <cellStyle name="Separador de milhares 2 2 3 2 11" xfId="31132"/>
    <cellStyle name="Separador de milhares 2 2 3 2 12" xfId="31133"/>
    <cellStyle name="Separador de milhares 2 2 3 2 13" xfId="31134"/>
    <cellStyle name="Separador de milhares 2 2 3 2 14" xfId="31135"/>
    <cellStyle name="Separador de milhares 2 2 3 2 15" xfId="31136"/>
    <cellStyle name="Separador de milhares 2 2 3 2 16" xfId="31137"/>
    <cellStyle name="Separador de milhares 2 2 3 2 17" xfId="31138"/>
    <cellStyle name="Separador de milhares 2 2 3 2 18" xfId="31139"/>
    <cellStyle name="Separador de milhares 2 2 3 2 19" xfId="31140"/>
    <cellStyle name="Separador de milhares 2 2 3 2 2" xfId="31141"/>
    <cellStyle name="Separador de milhares 2 2 3 2 2 10" xfId="31142"/>
    <cellStyle name="Separador de milhares 2 2 3 2 2 11" xfId="31143"/>
    <cellStyle name="Separador de milhares 2 2 3 2 2 12" xfId="31144"/>
    <cellStyle name="Separador de milhares 2 2 3 2 2 2" xfId="31145"/>
    <cellStyle name="Separador de milhares 2 2 3 2 2 2 10" xfId="31146"/>
    <cellStyle name="Separador de milhares 2 2 3 2 2 2 2" xfId="31147"/>
    <cellStyle name="Separador de milhares 2 2 3 2 2 2 3" xfId="31148"/>
    <cellStyle name="Separador de milhares 2 2 3 2 2 2 4" xfId="31149"/>
    <cellStyle name="Separador de milhares 2 2 3 2 2 2 5" xfId="31150"/>
    <cellStyle name="Separador de milhares 2 2 3 2 2 2 6" xfId="31151"/>
    <cellStyle name="Separador de milhares 2 2 3 2 2 2 7" xfId="31152"/>
    <cellStyle name="Separador de milhares 2 2 3 2 2 2 8" xfId="31153"/>
    <cellStyle name="Separador de milhares 2 2 3 2 2 2 9" xfId="31154"/>
    <cellStyle name="Separador de milhares 2 2 3 2 2 3" xfId="31155"/>
    <cellStyle name="Separador de milhares 2 2 3 2 2 4" xfId="31156"/>
    <cellStyle name="Separador de milhares 2 2 3 2 2 5" xfId="31157"/>
    <cellStyle name="Separador de milhares 2 2 3 2 2 6" xfId="31158"/>
    <cellStyle name="Separador de milhares 2 2 3 2 2 7" xfId="31159"/>
    <cellStyle name="Separador de milhares 2 2 3 2 2 8" xfId="31160"/>
    <cellStyle name="Separador de milhares 2 2 3 2 2 9" xfId="31161"/>
    <cellStyle name="Separador de milhares 2 2 3 2 20" xfId="31162"/>
    <cellStyle name="Separador de milhares 2 2 3 2 21" xfId="31163"/>
    <cellStyle name="Separador de milhares 2 2 3 2 22" xfId="31164"/>
    <cellStyle name="Separador de milhares 2 2 3 2 23" xfId="31165"/>
    <cellStyle name="Separador de milhares 2 2 3 2 24" xfId="31166"/>
    <cellStyle name="Separador de milhares 2 2 3 2 25" xfId="31167"/>
    <cellStyle name="Separador de milhares 2 2 3 2 26" xfId="31168"/>
    <cellStyle name="Separador de milhares 2 2 3 2 27" xfId="31169"/>
    <cellStyle name="Separador de milhares 2 2 3 2 28" xfId="31170"/>
    <cellStyle name="Separador de milhares 2 2 3 2 29" xfId="31171"/>
    <cellStyle name="Separador de milhares 2 2 3 2 3" xfId="31172"/>
    <cellStyle name="Separador de milhares 2 2 3 2 30" xfId="31173"/>
    <cellStyle name="Separador de milhares 2 2 3 2 31" xfId="31174"/>
    <cellStyle name="Separador de milhares 2 2 3 2 32" xfId="31175"/>
    <cellStyle name="Separador de milhares 2 2 3 2 33" xfId="31176"/>
    <cellStyle name="Separador de milhares 2 2 3 2 34" xfId="31177"/>
    <cellStyle name="Separador de milhares 2 2 3 2 35" xfId="31178"/>
    <cellStyle name="Separador de milhares 2 2 3 2 36" xfId="31179"/>
    <cellStyle name="Separador de milhares 2 2 3 2 37" xfId="31180"/>
    <cellStyle name="Separador de milhares 2 2 3 2 38" xfId="31181"/>
    <cellStyle name="Separador de milhares 2 2 3 2 38 10" xfId="31182"/>
    <cellStyle name="Separador de milhares 2 2 3 2 38 2" xfId="31183"/>
    <cellStyle name="Separador de milhares 2 2 3 2 38 3" xfId="31184"/>
    <cellStyle name="Separador de milhares 2 2 3 2 38 4" xfId="31185"/>
    <cellStyle name="Separador de milhares 2 2 3 2 38 5" xfId="31186"/>
    <cellStyle name="Separador de milhares 2 2 3 2 38 6" xfId="31187"/>
    <cellStyle name="Separador de milhares 2 2 3 2 38 7" xfId="31188"/>
    <cellStyle name="Separador de milhares 2 2 3 2 38 8" xfId="31189"/>
    <cellStyle name="Separador de milhares 2 2 3 2 38 9" xfId="31190"/>
    <cellStyle name="Separador de milhares 2 2 3 2 39" xfId="31191"/>
    <cellStyle name="Separador de milhares 2 2 3 2 39 2" xfId="31192"/>
    <cellStyle name="Separador de milhares 2 2 3 2 4" xfId="31193"/>
    <cellStyle name="Separador de milhares 2 2 3 2 40" xfId="31194"/>
    <cellStyle name="Separador de milhares 2 2 3 2 41" xfId="31195"/>
    <cellStyle name="Separador de milhares 2 2 3 2 42" xfId="31196"/>
    <cellStyle name="Separador de milhares 2 2 3 2 43" xfId="31197"/>
    <cellStyle name="Separador de milhares 2 2 3 2 44" xfId="31198"/>
    <cellStyle name="Separador de milhares 2 2 3 2 45" xfId="31199"/>
    <cellStyle name="Separador de milhares 2 2 3 2 46" xfId="31200"/>
    <cellStyle name="Separador de milhares 2 2 3 2 47" xfId="31201"/>
    <cellStyle name="Separador de milhares 2 2 3 2 48" xfId="31202"/>
    <cellStyle name="Separador de milhares 2 2 3 2 5" xfId="31203"/>
    <cellStyle name="Separador de milhares 2 2 3 2 6" xfId="31204"/>
    <cellStyle name="Separador de milhares 2 2 3 2 7" xfId="31205"/>
    <cellStyle name="Separador de milhares 2 2 3 2 8" xfId="31206"/>
    <cellStyle name="Separador de milhares 2 2 3 2 9" xfId="31207"/>
    <cellStyle name="Separador de milhares 2 2 3 20" xfId="31208"/>
    <cellStyle name="Separador de milhares 2 2 3 20 10" xfId="31209"/>
    <cellStyle name="Separador de milhares 2 2 3 20 11" xfId="31210"/>
    <cellStyle name="Separador de milhares 2 2 3 20 12" xfId="31211"/>
    <cellStyle name="Separador de milhares 2 2 3 20 2" xfId="31212"/>
    <cellStyle name="Separador de milhares 2 2 3 20 2 10" xfId="31213"/>
    <cellStyle name="Separador de milhares 2 2 3 20 2 2" xfId="31214"/>
    <cellStyle name="Separador de milhares 2 2 3 20 2 3" xfId="31215"/>
    <cellStyle name="Separador de milhares 2 2 3 20 2 4" xfId="31216"/>
    <cellStyle name="Separador de milhares 2 2 3 20 2 5" xfId="31217"/>
    <cellStyle name="Separador de milhares 2 2 3 20 2 6" xfId="31218"/>
    <cellStyle name="Separador de milhares 2 2 3 20 2 7" xfId="31219"/>
    <cellStyle name="Separador de milhares 2 2 3 20 2 8" xfId="31220"/>
    <cellStyle name="Separador de milhares 2 2 3 20 2 9" xfId="31221"/>
    <cellStyle name="Separador de milhares 2 2 3 20 3" xfId="31222"/>
    <cellStyle name="Separador de milhares 2 2 3 20 4" xfId="31223"/>
    <cellStyle name="Separador de milhares 2 2 3 20 5" xfId="31224"/>
    <cellStyle name="Separador de milhares 2 2 3 20 6" xfId="31225"/>
    <cellStyle name="Separador de milhares 2 2 3 20 7" xfId="31226"/>
    <cellStyle name="Separador de milhares 2 2 3 20 8" xfId="31227"/>
    <cellStyle name="Separador de milhares 2 2 3 20 9" xfId="31228"/>
    <cellStyle name="Separador de milhares 2 2 3 21" xfId="31229"/>
    <cellStyle name="Separador de milhares 2 2 3 22" xfId="31230"/>
    <cellStyle name="Separador de milhares 2 2 3 23" xfId="31231"/>
    <cellStyle name="Separador de milhares 2 2 3 24" xfId="31232"/>
    <cellStyle name="Separador de milhares 2 2 3 25" xfId="31233"/>
    <cellStyle name="Separador de milhares 2 2 3 26" xfId="31234"/>
    <cellStyle name="Separador de milhares 2 2 3 27" xfId="31235"/>
    <cellStyle name="Separador de milhares 2 2 3 28" xfId="31236"/>
    <cellStyle name="Separador de milhares 2 2 3 29" xfId="31237"/>
    <cellStyle name="Separador de milhares 2 2 3 3" xfId="31238"/>
    <cellStyle name="Separador de milhares 2 2 3 3 10" xfId="31239"/>
    <cellStyle name="Separador de milhares 2 2 3 3 11" xfId="31240"/>
    <cellStyle name="Separador de milhares 2 2 3 3 12" xfId="31241"/>
    <cellStyle name="Separador de milhares 2 2 3 3 13" xfId="31242"/>
    <cellStyle name="Separador de milhares 2 2 3 3 14" xfId="31243"/>
    <cellStyle name="Separador de milhares 2 2 3 3 15" xfId="31244"/>
    <cellStyle name="Separador de milhares 2 2 3 3 16" xfId="31245"/>
    <cellStyle name="Separador de milhares 2 2 3 3 17" xfId="31246"/>
    <cellStyle name="Separador de milhares 2 2 3 3 18" xfId="31247"/>
    <cellStyle name="Separador de milhares 2 2 3 3 19" xfId="31248"/>
    <cellStyle name="Separador de milhares 2 2 3 3 2" xfId="31249"/>
    <cellStyle name="Separador de milhares 2 2 3 3 2 10" xfId="31250"/>
    <cellStyle name="Separador de milhares 2 2 3 3 2 11" xfId="31251"/>
    <cellStyle name="Separador de milhares 2 2 3 3 2 12" xfId="31252"/>
    <cellStyle name="Separador de milhares 2 2 3 3 2 2" xfId="31253"/>
    <cellStyle name="Separador de milhares 2 2 3 3 2 2 10" xfId="31254"/>
    <cellStyle name="Separador de milhares 2 2 3 3 2 2 2" xfId="31255"/>
    <cellStyle name="Separador de milhares 2 2 3 3 2 2 3" xfId="31256"/>
    <cellStyle name="Separador de milhares 2 2 3 3 2 2 4" xfId="31257"/>
    <cellStyle name="Separador de milhares 2 2 3 3 2 2 5" xfId="31258"/>
    <cellStyle name="Separador de milhares 2 2 3 3 2 2 6" xfId="31259"/>
    <cellStyle name="Separador de milhares 2 2 3 3 2 2 7" xfId="31260"/>
    <cellStyle name="Separador de milhares 2 2 3 3 2 2 8" xfId="31261"/>
    <cellStyle name="Separador de milhares 2 2 3 3 2 2 9" xfId="31262"/>
    <cellStyle name="Separador de milhares 2 2 3 3 2 3" xfId="31263"/>
    <cellStyle name="Separador de milhares 2 2 3 3 2 4" xfId="31264"/>
    <cellStyle name="Separador de milhares 2 2 3 3 2 5" xfId="31265"/>
    <cellStyle name="Separador de milhares 2 2 3 3 2 6" xfId="31266"/>
    <cellStyle name="Separador de milhares 2 2 3 3 2 7" xfId="31267"/>
    <cellStyle name="Separador de milhares 2 2 3 3 2 8" xfId="31268"/>
    <cellStyle name="Separador de milhares 2 2 3 3 2 9" xfId="31269"/>
    <cellStyle name="Separador de milhares 2 2 3 3 20" xfId="31270"/>
    <cellStyle name="Separador de milhares 2 2 3 3 21" xfId="31271"/>
    <cellStyle name="Separador de milhares 2 2 3 3 22" xfId="31272"/>
    <cellStyle name="Separador de milhares 2 2 3 3 23" xfId="31273"/>
    <cellStyle name="Separador de milhares 2 2 3 3 24" xfId="31274"/>
    <cellStyle name="Separador de milhares 2 2 3 3 25" xfId="31275"/>
    <cellStyle name="Separador de milhares 2 2 3 3 26" xfId="31276"/>
    <cellStyle name="Separador de milhares 2 2 3 3 27" xfId="31277"/>
    <cellStyle name="Separador de milhares 2 2 3 3 28" xfId="31278"/>
    <cellStyle name="Separador de milhares 2 2 3 3 29" xfId="31279"/>
    <cellStyle name="Separador de milhares 2 2 3 3 3" xfId="31280"/>
    <cellStyle name="Separador de milhares 2 2 3 3 30" xfId="31281"/>
    <cellStyle name="Separador de milhares 2 2 3 3 31" xfId="31282"/>
    <cellStyle name="Separador de milhares 2 2 3 3 32" xfId="31283"/>
    <cellStyle name="Separador de milhares 2 2 3 3 33" xfId="31284"/>
    <cellStyle name="Separador de milhares 2 2 3 3 34" xfId="31285"/>
    <cellStyle name="Separador de milhares 2 2 3 3 35" xfId="31286"/>
    <cellStyle name="Separador de milhares 2 2 3 3 36" xfId="31287"/>
    <cellStyle name="Separador de milhares 2 2 3 3 37" xfId="31288"/>
    <cellStyle name="Separador de milhares 2 2 3 3 38" xfId="31289"/>
    <cellStyle name="Separador de milhares 2 2 3 3 38 10" xfId="31290"/>
    <cellStyle name="Separador de milhares 2 2 3 3 38 2" xfId="31291"/>
    <cellStyle name="Separador de milhares 2 2 3 3 38 3" xfId="31292"/>
    <cellStyle name="Separador de milhares 2 2 3 3 38 4" xfId="31293"/>
    <cellStyle name="Separador de milhares 2 2 3 3 38 5" xfId="31294"/>
    <cellStyle name="Separador de milhares 2 2 3 3 38 6" xfId="31295"/>
    <cellStyle name="Separador de milhares 2 2 3 3 38 7" xfId="31296"/>
    <cellStyle name="Separador de milhares 2 2 3 3 38 8" xfId="31297"/>
    <cellStyle name="Separador de milhares 2 2 3 3 38 9" xfId="31298"/>
    <cellStyle name="Separador de milhares 2 2 3 3 39" xfId="31299"/>
    <cellStyle name="Separador de milhares 2 2 3 3 39 2" xfId="31300"/>
    <cellStyle name="Separador de milhares 2 2 3 3 4" xfId="31301"/>
    <cellStyle name="Separador de milhares 2 2 3 3 40" xfId="31302"/>
    <cellStyle name="Separador de milhares 2 2 3 3 41" xfId="31303"/>
    <cellStyle name="Separador de milhares 2 2 3 3 42" xfId="31304"/>
    <cellStyle name="Separador de milhares 2 2 3 3 43" xfId="31305"/>
    <cellStyle name="Separador de milhares 2 2 3 3 44" xfId="31306"/>
    <cellStyle name="Separador de milhares 2 2 3 3 45" xfId="31307"/>
    <cellStyle name="Separador de milhares 2 2 3 3 46" xfId="31308"/>
    <cellStyle name="Separador de milhares 2 2 3 3 47" xfId="31309"/>
    <cellStyle name="Separador de milhares 2 2 3 3 48" xfId="31310"/>
    <cellStyle name="Separador de milhares 2 2 3 3 5" xfId="31311"/>
    <cellStyle name="Separador de milhares 2 2 3 3 6" xfId="31312"/>
    <cellStyle name="Separador de milhares 2 2 3 3 7" xfId="31313"/>
    <cellStyle name="Separador de milhares 2 2 3 3 8" xfId="31314"/>
    <cellStyle name="Separador de milhares 2 2 3 3 9" xfId="31315"/>
    <cellStyle name="Separador de milhares 2 2 3 30" xfId="31316"/>
    <cellStyle name="Separador de milhares 2 2 3 31" xfId="31317"/>
    <cellStyle name="Separador de milhares 2 2 3 32" xfId="31318"/>
    <cellStyle name="Separador de milhares 2 2 3 33" xfId="31319"/>
    <cellStyle name="Separador de milhares 2 2 3 34" xfId="31320"/>
    <cellStyle name="Separador de milhares 2 2 3 35" xfId="31321"/>
    <cellStyle name="Separador de milhares 2 2 3 36" xfId="31322"/>
    <cellStyle name="Separador de milhares 2 2 3 37" xfId="31323"/>
    <cellStyle name="Separador de milhares 2 2 3 38" xfId="31324"/>
    <cellStyle name="Separador de milhares 2 2 3 39" xfId="31325"/>
    <cellStyle name="Separador de milhares 2 2 3 4" xfId="31326"/>
    <cellStyle name="Separador de milhares 2 2 3 40" xfId="31327"/>
    <cellStyle name="Separador de milhares 2 2 3 41" xfId="31328"/>
    <cellStyle name="Separador de milhares 2 2 3 42" xfId="31329"/>
    <cellStyle name="Separador de milhares 2 2 3 43" xfId="31330"/>
    <cellStyle name="Separador de milhares 2 2 3 44" xfId="31331"/>
    <cellStyle name="Separador de milhares 2 2 3 45" xfId="31332"/>
    <cellStyle name="Separador de milhares 2 2 3 46" xfId="31333"/>
    <cellStyle name="Separador de milhares 2 2 3 47" xfId="31334"/>
    <cellStyle name="Separador de milhares 2 2 3 48" xfId="31335"/>
    <cellStyle name="Separador de milhares 2 2 3 48 10" xfId="31336"/>
    <cellStyle name="Separador de milhares 2 2 3 48 2" xfId="31337"/>
    <cellStyle name="Separador de milhares 2 2 3 48 3" xfId="31338"/>
    <cellStyle name="Separador de milhares 2 2 3 48 4" xfId="31339"/>
    <cellStyle name="Separador de milhares 2 2 3 48 5" xfId="31340"/>
    <cellStyle name="Separador de milhares 2 2 3 48 6" xfId="31341"/>
    <cellStyle name="Separador de milhares 2 2 3 48 7" xfId="31342"/>
    <cellStyle name="Separador de milhares 2 2 3 48 8" xfId="31343"/>
    <cellStyle name="Separador de milhares 2 2 3 48 9" xfId="31344"/>
    <cellStyle name="Separador de milhares 2 2 3 49" xfId="31345"/>
    <cellStyle name="Separador de milhares 2 2 3 49 2" xfId="31346"/>
    <cellStyle name="Separador de milhares 2 2 3 5" xfId="31347"/>
    <cellStyle name="Separador de milhares 2 2 3 50" xfId="31348"/>
    <cellStyle name="Separador de milhares 2 2 3 51" xfId="31349"/>
    <cellStyle name="Separador de milhares 2 2 3 52" xfId="31350"/>
    <cellStyle name="Separador de milhares 2 2 3 53" xfId="31351"/>
    <cellStyle name="Separador de milhares 2 2 3 54" xfId="31352"/>
    <cellStyle name="Separador de milhares 2 2 3 55" xfId="31353"/>
    <cellStyle name="Separador de milhares 2 2 3 56" xfId="31354"/>
    <cellStyle name="Separador de milhares 2 2 3 57" xfId="31355"/>
    <cellStyle name="Separador de milhares 2 2 3 58" xfId="31356"/>
    <cellStyle name="Separador de milhares 2 2 3 6" xfId="31357"/>
    <cellStyle name="Separador de milhares 2 2 3 7" xfId="31358"/>
    <cellStyle name="Separador de milhares 2 2 3 8" xfId="31359"/>
    <cellStyle name="Separador de milhares 2 2 3 9" xfId="31360"/>
    <cellStyle name="Separador de milhares 2 2 30" xfId="31361"/>
    <cellStyle name="Separador de milhares 2 2 30 10" xfId="31362"/>
    <cellStyle name="Separador de milhares 2 2 30 11" xfId="31363"/>
    <cellStyle name="Separador de milhares 2 2 30 12" xfId="31364"/>
    <cellStyle name="Separador de milhares 2 2 30 13" xfId="31365"/>
    <cellStyle name="Separador de milhares 2 2 30 14" xfId="31366"/>
    <cellStyle name="Separador de milhares 2 2 30 15" xfId="31367"/>
    <cellStyle name="Separador de milhares 2 2 30 16" xfId="31368"/>
    <cellStyle name="Separador de milhares 2 2 30 17" xfId="31369"/>
    <cellStyle name="Separador de milhares 2 2 30 18" xfId="31370"/>
    <cellStyle name="Separador de milhares 2 2 30 19" xfId="31371"/>
    <cellStyle name="Separador de milhares 2 2 30 2" xfId="31372"/>
    <cellStyle name="Separador de milhares 2 2 30 2 10" xfId="31373"/>
    <cellStyle name="Separador de milhares 2 2 30 2 11" xfId="31374"/>
    <cellStyle name="Separador de milhares 2 2 30 2 12" xfId="31375"/>
    <cellStyle name="Separador de milhares 2 2 30 2 2" xfId="31376"/>
    <cellStyle name="Separador de milhares 2 2 30 2 2 10" xfId="31377"/>
    <cellStyle name="Separador de milhares 2 2 30 2 2 2" xfId="31378"/>
    <cellStyle name="Separador de milhares 2 2 30 2 2 3" xfId="31379"/>
    <cellStyle name="Separador de milhares 2 2 30 2 2 4" xfId="31380"/>
    <cellStyle name="Separador de milhares 2 2 30 2 2 5" xfId="31381"/>
    <cellStyle name="Separador de milhares 2 2 30 2 2 6" xfId="31382"/>
    <cellStyle name="Separador de milhares 2 2 30 2 2 7" xfId="31383"/>
    <cellStyle name="Separador de milhares 2 2 30 2 2 8" xfId="31384"/>
    <cellStyle name="Separador de milhares 2 2 30 2 2 9" xfId="31385"/>
    <cellStyle name="Separador de milhares 2 2 30 2 3" xfId="31386"/>
    <cellStyle name="Separador de milhares 2 2 30 2 4" xfId="31387"/>
    <cellStyle name="Separador de milhares 2 2 30 2 5" xfId="31388"/>
    <cellStyle name="Separador de milhares 2 2 30 2 6" xfId="31389"/>
    <cellStyle name="Separador de milhares 2 2 30 2 7" xfId="31390"/>
    <cellStyle name="Separador de milhares 2 2 30 2 8" xfId="31391"/>
    <cellStyle name="Separador de milhares 2 2 30 2 9" xfId="31392"/>
    <cellStyle name="Separador de milhares 2 2 30 20" xfId="31393"/>
    <cellStyle name="Separador de milhares 2 2 30 21" xfId="31394"/>
    <cellStyle name="Separador de milhares 2 2 30 22" xfId="31395"/>
    <cellStyle name="Separador de milhares 2 2 30 23" xfId="31396"/>
    <cellStyle name="Separador de milhares 2 2 30 24" xfId="31397"/>
    <cellStyle name="Separador de milhares 2 2 30 25" xfId="31398"/>
    <cellStyle name="Separador de milhares 2 2 30 26" xfId="31399"/>
    <cellStyle name="Separador de milhares 2 2 30 27" xfId="31400"/>
    <cellStyle name="Separador de milhares 2 2 30 28" xfId="31401"/>
    <cellStyle name="Separador de milhares 2 2 30 29" xfId="31402"/>
    <cellStyle name="Separador de milhares 2 2 30 3" xfId="31403"/>
    <cellStyle name="Separador de milhares 2 2 30 30" xfId="31404"/>
    <cellStyle name="Separador de milhares 2 2 30 31" xfId="31405"/>
    <cellStyle name="Separador de milhares 2 2 30 32" xfId="31406"/>
    <cellStyle name="Separador de milhares 2 2 30 33" xfId="31407"/>
    <cellStyle name="Separador de milhares 2 2 30 34" xfId="31408"/>
    <cellStyle name="Separador de milhares 2 2 30 35" xfId="31409"/>
    <cellStyle name="Separador de milhares 2 2 30 36" xfId="31410"/>
    <cellStyle name="Separador de milhares 2 2 30 37" xfId="31411"/>
    <cellStyle name="Separador de milhares 2 2 30 38" xfId="31412"/>
    <cellStyle name="Separador de milhares 2 2 30 38 10" xfId="31413"/>
    <cellStyle name="Separador de milhares 2 2 30 38 2" xfId="31414"/>
    <cellStyle name="Separador de milhares 2 2 30 38 3" xfId="31415"/>
    <cellStyle name="Separador de milhares 2 2 30 38 4" xfId="31416"/>
    <cellStyle name="Separador de milhares 2 2 30 38 5" xfId="31417"/>
    <cellStyle name="Separador de milhares 2 2 30 38 6" xfId="31418"/>
    <cellStyle name="Separador de milhares 2 2 30 38 7" xfId="31419"/>
    <cellStyle name="Separador de milhares 2 2 30 38 8" xfId="31420"/>
    <cellStyle name="Separador de milhares 2 2 30 38 9" xfId="31421"/>
    <cellStyle name="Separador de milhares 2 2 30 39" xfId="31422"/>
    <cellStyle name="Separador de milhares 2 2 30 39 2" xfId="31423"/>
    <cellStyle name="Separador de milhares 2 2 30 4" xfId="31424"/>
    <cellStyle name="Separador de milhares 2 2 30 40" xfId="31425"/>
    <cellStyle name="Separador de milhares 2 2 30 41" xfId="31426"/>
    <cellStyle name="Separador de milhares 2 2 30 42" xfId="31427"/>
    <cellStyle name="Separador de milhares 2 2 30 43" xfId="31428"/>
    <cellStyle name="Separador de milhares 2 2 30 44" xfId="31429"/>
    <cellStyle name="Separador de milhares 2 2 30 45" xfId="31430"/>
    <cellStyle name="Separador de milhares 2 2 30 46" xfId="31431"/>
    <cellStyle name="Separador de milhares 2 2 30 47" xfId="31432"/>
    <cellStyle name="Separador de milhares 2 2 30 48" xfId="31433"/>
    <cellStyle name="Separador de milhares 2 2 30 49" xfId="31434"/>
    <cellStyle name="Separador de milhares 2 2 30 5" xfId="31435"/>
    <cellStyle name="Separador de milhares 2 2 30 50" xfId="31436"/>
    <cellStyle name="Separador de milhares 2 2 30 51" xfId="31437"/>
    <cellStyle name="Separador de milhares 2 2 30 52" xfId="31438"/>
    <cellStyle name="Separador de milhares 2 2 30 6" xfId="31439"/>
    <cellStyle name="Separador de milhares 2 2 30 7" xfId="31440"/>
    <cellStyle name="Separador de milhares 2 2 30 8" xfId="31441"/>
    <cellStyle name="Separador de milhares 2 2 30 9" xfId="31442"/>
    <cellStyle name="Separador de milhares 2 2 31" xfId="31443"/>
    <cellStyle name="Separador de milhares 2 2 31 10" xfId="31444"/>
    <cellStyle name="Separador de milhares 2 2 31 11" xfId="31445"/>
    <cellStyle name="Separador de milhares 2 2 31 12" xfId="31446"/>
    <cellStyle name="Separador de milhares 2 2 31 13" xfId="31447"/>
    <cellStyle name="Separador de milhares 2 2 31 14" xfId="31448"/>
    <cellStyle name="Separador de milhares 2 2 31 15" xfId="31449"/>
    <cellStyle name="Separador de milhares 2 2 31 16" xfId="31450"/>
    <cellStyle name="Separador de milhares 2 2 31 17" xfId="31451"/>
    <cellStyle name="Separador de milhares 2 2 31 18" xfId="31452"/>
    <cellStyle name="Separador de milhares 2 2 31 19" xfId="31453"/>
    <cellStyle name="Separador de milhares 2 2 31 2" xfId="31454"/>
    <cellStyle name="Separador de milhares 2 2 31 2 10" xfId="31455"/>
    <cellStyle name="Separador de milhares 2 2 31 2 11" xfId="31456"/>
    <cellStyle name="Separador de milhares 2 2 31 2 12" xfId="31457"/>
    <cellStyle name="Separador de milhares 2 2 31 2 2" xfId="31458"/>
    <cellStyle name="Separador de milhares 2 2 31 2 2 10" xfId="31459"/>
    <cellStyle name="Separador de milhares 2 2 31 2 2 2" xfId="31460"/>
    <cellStyle name="Separador de milhares 2 2 31 2 2 3" xfId="31461"/>
    <cellStyle name="Separador de milhares 2 2 31 2 2 4" xfId="31462"/>
    <cellStyle name="Separador de milhares 2 2 31 2 2 5" xfId="31463"/>
    <cellStyle name="Separador de milhares 2 2 31 2 2 6" xfId="31464"/>
    <cellStyle name="Separador de milhares 2 2 31 2 2 7" xfId="31465"/>
    <cellStyle name="Separador de milhares 2 2 31 2 2 8" xfId="31466"/>
    <cellStyle name="Separador de milhares 2 2 31 2 2 9" xfId="31467"/>
    <cellStyle name="Separador de milhares 2 2 31 2 3" xfId="31468"/>
    <cellStyle name="Separador de milhares 2 2 31 2 4" xfId="31469"/>
    <cellStyle name="Separador de milhares 2 2 31 2 5" xfId="31470"/>
    <cellStyle name="Separador de milhares 2 2 31 2 6" xfId="31471"/>
    <cellStyle name="Separador de milhares 2 2 31 2 7" xfId="31472"/>
    <cellStyle name="Separador de milhares 2 2 31 2 8" xfId="31473"/>
    <cellStyle name="Separador de milhares 2 2 31 2 9" xfId="31474"/>
    <cellStyle name="Separador de milhares 2 2 31 20" xfId="31475"/>
    <cellStyle name="Separador de milhares 2 2 31 21" xfId="31476"/>
    <cellStyle name="Separador de milhares 2 2 31 22" xfId="31477"/>
    <cellStyle name="Separador de milhares 2 2 31 23" xfId="31478"/>
    <cellStyle name="Separador de milhares 2 2 31 24" xfId="31479"/>
    <cellStyle name="Separador de milhares 2 2 31 25" xfId="31480"/>
    <cellStyle name="Separador de milhares 2 2 31 26" xfId="31481"/>
    <cellStyle name="Separador de milhares 2 2 31 27" xfId="31482"/>
    <cellStyle name="Separador de milhares 2 2 31 28" xfId="31483"/>
    <cellStyle name="Separador de milhares 2 2 31 29" xfId="31484"/>
    <cellStyle name="Separador de milhares 2 2 31 3" xfId="31485"/>
    <cellStyle name="Separador de milhares 2 2 31 30" xfId="31486"/>
    <cellStyle name="Separador de milhares 2 2 31 31" xfId="31487"/>
    <cellStyle name="Separador de milhares 2 2 31 32" xfId="31488"/>
    <cellStyle name="Separador de milhares 2 2 31 33" xfId="31489"/>
    <cellStyle name="Separador de milhares 2 2 31 34" xfId="31490"/>
    <cellStyle name="Separador de milhares 2 2 31 35" xfId="31491"/>
    <cellStyle name="Separador de milhares 2 2 31 36" xfId="31492"/>
    <cellStyle name="Separador de milhares 2 2 31 37" xfId="31493"/>
    <cellStyle name="Separador de milhares 2 2 31 38" xfId="31494"/>
    <cellStyle name="Separador de milhares 2 2 31 38 10" xfId="31495"/>
    <cellStyle name="Separador de milhares 2 2 31 38 2" xfId="31496"/>
    <cellStyle name="Separador de milhares 2 2 31 38 3" xfId="31497"/>
    <cellStyle name="Separador de milhares 2 2 31 38 4" xfId="31498"/>
    <cellStyle name="Separador de milhares 2 2 31 38 5" xfId="31499"/>
    <cellStyle name="Separador de milhares 2 2 31 38 6" xfId="31500"/>
    <cellStyle name="Separador de milhares 2 2 31 38 7" xfId="31501"/>
    <cellStyle name="Separador de milhares 2 2 31 38 8" xfId="31502"/>
    <cellStyle name="Separador de milhares 2 2 31 38 9" xfId="31503"/>
    <cellStyle name="Separador de milhares 2 2 31 39" xfId="31504"/>
    <cellStyle name="Separador de milhares 2 2 31 39 2" xfId="31505"/>
    <cellStyle name="Separador de milhares 2 2 31 4" xfId="31506"/>
    <cellStyle name="Separador de milhares 2 2 31 40" xfId="31507"/>
    <cellStyle name="Separador de milhares 2 2 31 41" xfId="31508"/>
    <cellStyle name="Separador de milhares 2 2 31 42" xfId="31509"/>
    <cellStyle name="Separador de milhares 2 2 31 43" xfId="31510"/>
    <cellStyle name="Separador de milhares 2 2 31 44" xfId="31511"/>
    <cellStyle name="Separador de milhares 2 2 31 45" xfId="31512"/>
    <cellStyle name="Separador de milhares 2 2 31 46" xfId="31513"/>
    <cellStyle name="Separador de milhares 2 2 31 47" xfId="31514"/>
    <cellStyle name="Separador de milhares 2 2 31 48" xfId="31515"/>
    <cellStyle name="Separador de milhares 2 2 31 49" xfId="31516"/>
    <cellStyle name="Separador de milhares 2 2 31 5" xfId="31517"/>
    <cellStyle name="Separador de milhares 2 2 31 50" xfId="31518"/>
    <cellStyle name="Separador de milhares 2 2 31 51" xfId="31519"/>
    <cellStyle name="Separador de milhares 2 2 31 52" xfId="31520"/>
    <cellStyle name="Separador de milhares 2 2 31 6" xfId="31521"/>
    <cellStyle name="Separador de milhares 2 2 31 7" xfId="31522"/>
    <cellStyle name="Separador de milhares 2 2 31 8" xfId="31523"/>
    <cellStyle name="Separador de milhares 2 2 31 9" xfId="31524"/>
    <cellStyle name="Separador de milhares 2 2 32" xfId="31525"/>
    <cellStyle name="Separador de milhares 2 2 32 10" xfId="31526"/>
    <cellStyle name="Separador de milhares 2 2 32 11" xfId="31527"/>
    <cellStyle name="Separador de milhares 2 2 32 12" xfId="31528"/>
    <cellStyle name="Separador de milhares 2 2 32 2" xfId="31529"/>
    <cellStyle name="Separador de milhares 2 2 32 2 10" xfId="31530"/>
    <cellStyle name="Separador de milhares 2 2 32 2 2" xfId="31531"/>
    <cellStyle name="Separador de milhares 2 2 32 2 3" xfId="31532"/>
    <cellStyle name="Separador de milhares 2 2 32 2 4" xfId="31533"/>
    <cellStyle name="Separador de milhares 2 2 32 2 5" xfId="31534"/>
    <cellStyle name="Separador de milhares 2 2 32 2 6" xfId="31535"/>
    <cellStyle name="Separador de milhares 2 2 32 2 7" xfId="31536"/>
    <cellStyle name="Separador de milhares 2 2 32 2 8" xfId="31537"/>
    <cellStyle name="Separador de milhares 2 2 32 2 9" xfId="31538"/>
    <cellStyle name="Separador de milhares 2 2 32 3" xfId="31539"/>
    <cellStyle name="Separador de milhares 2 2 32 4" xfId="31540"/>
    <cellStyle name="Separador de milhares 2 2 32 5" xfId="31541"/>
    <cellStyle name="Separador de milhares 2 2 32 6" xfId="31542"/>
    <cellStyle name="Separador de milhares 2 2 32 7" xfId="31543"/>
    <cellStyle name="Separador de milhares 2 2 32 8" xfId="31544"/>
    <cellStyle name="Separador de milhares 2 2 32 9" xfId="31545"/>
    <cellStyle name="Separador de milhares 2 2 33" xfId="31546"/>
    <cellStyle name="Separador de milhares 2 2 33 10" xfId="31547"/>
    <cellStyle name="Separador de milhares 2 2 33 11" xfId="31548"/>
    <cellStyle name="Separador de milhares 2 2 33 12" xfId="31549"/>
    <cellStyle name="Separador de milhares 2 2 33 2" xfId="31550"/>
    <cellStyle name="Separador de milhares 2 2 33 2 10" xfId="31551"/>
    <cellStyle name="Separador de milhares 2 2 33 2 2" xfId="31552"/>
    <cellStyle name="Separador de milhares 2 2 33 2 3" xfId="31553"/>
    <cellStyle name="Separador de milhares 2 2 33 2 4" xfId="31554"/>
    <cellStyle name="Separador de milhares 2 2 33 2 5" xfId="31555"/>
    <cellStyle name="Separador de milhares 2 2 33 2 6" xfId="31556"/>
    <cellStyle name="Separador de milhares 2 2 33 2 7" xfId="31557"/>
    <cellStyle name="Separador de milhares 2 2 33 2 8" xfId="31558"/>
    <cellStyle name="Separador de milhares 2 2 33 2 9" xfId="31559"/>
    <cellStyle name="Separador de milhares 2 2 33 3" xfId="31560"/>
    <cellStyle name="Separador de milhares 2 2 33 4" xfId="31561"/>
    <cellStyle name="Separador de milhares 2 2 33 5" xfId="31562"/>
    <cellStyle name="Separador de milhares 2 2 33 6" xfId="31563"/>
    <cellStyle name="Separador de milhares 2 2 33 7" xfId="31564"/>
    <cellStyle name="Separador de milhares 2 2 33 8" xfId="31565"/>
    <cellStyle name="Separador de milhares 2 2 33 9" xfId="31566"/>
    <cellStyle name="Separador de milhares 2 2 34" xfId="31567"/>
    <cellStyle name="Separador de milhares 2 2 34 10" xfId="31568"/>
    <cellStyle name="Separador de milhares 2 2 34 11" xfId="31569"/>
    <cellStyle name="Separador de milhares 2 2 34 12" xfId="31570"/>
    <cellStyle name="Separador de milhares 2 2 34 2" xfId="31571"/>
    <cellStyle name="Separador de milhares 2 2 34 2 10" xfId="31572"/>
    <cellStyle name="Separador de milhares 2 2 34 2 2" xfId="31573"/>
    <cellStyle name="Separador de milhares 2 2 34 2 3" xfId="31574"/>
    <cellStyle name="Separador de milhares 2 2 34 2 4" xfId="31575"/>
    <cellStyle name="Separador de milhares 2 2 34 2 5" xfId="31576"/>
    <cellStyle name="Separador de milhares 2 2 34 2 6" xfId="31577"/>
    <cellStyle name="Separador de milhares 2 2 34 2 7" xfId="31578"/>
    <cellStyle name="Separador de milhares 2 2 34 2 8" xfId="31579"/>
    <cellStyle name="Separador de milhares 2 2 34 2 9" xfId="31580"/>
    <cellStyle name="Separador de milhares 2 2 34 3" xfId="31581"/>
    <cellStyle name="Separador de milhares 2 2 34 4" xfId="31582"/>
    <cellStyle name="Separador de milhares 2 2 34 5" xfId="31583"/>
    <cellStyle name="Separador de milhares 2 2 34 6" xfId="31584"/>
    <cellStyle name="Separador de milhares 2 2 34 7" xfId="31585"/>
    <cellStyle name="Separador de milhares 2 2 34 8" xfId="31586"/>
    <cellStyle name="Separador de milhares 2 2 34 9" xfId="31587"/>
    <cellStyle name="Separador de milhares 2 2 35" xfId="31588"/>
    <cellStyle name="Separador de milhares 2 2 35 10" xfId="31589"/>
    <cellStyle name="Separador de milhares 2 2 35 11" xfId="31590"/>
    <cellStyle name="Separador de milhares 2 2 35 12" xfId="31591"/>
    <cellStyle name="Separador de milhares 2 2 35 2" xfId="31592"/>
    <cellStyle name="Separador de milhares 2 2 35 2 10" xfId="31593"/>
    <cellStyle name="Separador de milhares 2 2 35 2 2" xfId="31594"/>
    <cellStyle name="Separador de milhares 2 2 35 2 3" xfId="31595"/>
    <cellStyle name="Separador de milhares 2 2 35 2 4" xfId="31596"/>
    <cellStyle name="Separador de milhares 2 2 35 2 5" xfId="31597"/>
    <cellStyle name="Separador de milhares 2 2 35 2 6" xfId="31598"/>
    <cellStyle name="Separador de milhares 2 2 35 2 7" xfId="31599"/>
    <cellStyle name="Separador de milhares 2 2 35 2 8" xfId="31600"/>
    <cellStyle name="Separador de milhares 2 2 35 2 9" xfId="31601"/>
    <cellStyle name="Separador de milhares 2 2 35 3" xfId="31602"/>
    <cellStyle name="Separador de milhares 2 2 35 4" xfId="31603"/>
    <cellStyle name="Separador de milhares 2 2 35 5" xfId="31604"/>
    <cellStyle name="Separador de milhares 2 2 35 6" xfId="31605"/>
    <cellStyle name="Separador de milhares 2 2 35 7" xfId="31606"/>
    <cellStyle name="Separador de milhares 2 2 35 8" xfId="31607"/>
    <cellStyle name="Separador de milhares 2 2 35 9" xfId="31608"/>
    <cellStyle name="Separador de milhares 2 2 36" xfId="31609"/>
    <cellStyle name="Separador de milhares 2 2 36 10" xfId="31610"/>
    <cellStyle name="Separador de milhares 2 2 36 11" xfId="31611"/>
    <cellStyle name="Separador de milhares 2 2 36 12" xfId="31612"/>
    <cellStyle name="Separador de milhares 2 2 36 2" xfId="31613"/>
    <cellStyle name="Separador de milhares 2 2 36 2 10" xfId="31614"/>
    <cellStyle name="Separador de milhares 2 2 36 2 2" xfId="31615"/>
    <cellStyle name="Separador de milhares 2 2 36 2 3" xfId="31616"/>
    <cellStyle name="Separador de milhares 2 2 36 2 4" xfId="31617"/>
    <cellStyle name="Separador de milhares 2 2 36 2 5" xfId="31618"/>
    <cellStyle name="Separador de milhares 2 2 36 2 6" xfId="31619"/>
    <cellStyle name="Separador de milhares 2 2 36 2 7" xfId="31620"/>
    <cellStyle name="Separador de milhares 2 2 36 2 8" xfId="31621"/>
    <cellStyle name="Separador de milhares 2 2 36 2 9" xfId="31622"/>
    <cellStyle name="Separador de milhares 2 2 36 3" xfId="31623"/>
    <cellStyle name="Separador de milhares 2 2 36 4" xfId="31624"/>
    <cellStyle name="Separador de milhares 2 2 36 5" xfId="31625"/>
    <cellStyle name="Separador de milhares 2 2 36 6" xfId="31626"/>
    <cellStyle name="Separador de milhares 2 2 36 7" xfId="31627"/>
    <cellStyle name="Separador de milhares 2 2 36 8" xfId="31628"/>
    <cellStyle name="Separador de milhares 2 2 36 9" xfId="31629"/>
    <cellStyle name="Separador de milhares 2 2 37" xfId="31630"/>
    <cellStyle name="Separador de milhares 2 2 37 10" xfId="31631"/>
    <cellStyle name="Separador de milhares 2 2 37 11" xfId="31632"/>
    <cellStyle name="Separador de milhares 2 2 37 12" xfId="31633"/>
    <cellStyle name="Separador de milhares 2 2 37 2" xfId="31634"/>
    <cellStyle name="Separador de milhares 2 2 37 2 10" xfId="31635"/>
    <cellStyle name="Separador de milhares 2 2 37 2 2" xfId="31636"/>
    <cellStyle name="Separador de milhares 2 2 37 2 3" xfId="31637"/>
    <cellStyle name="Separador de milhares 2 2 37 2 4" xfId="31638"/>
    <cellStyle name="Separador de milhares 2 2 37 2 5" xfId="31639"/>
    <cellStyle name="Separador de milhares 2 2 37 2 6" xfId="31640"/>
    <cellStyle name="Separador de milhares 2 2 37 2 7" xfId="31641"/>
    <cellStyle name="Separador de milhares 2 2 37 2 8" xfId="31642"/>
    <cellStyle name="Separador de milhares 2 2 37 2 9" xfId="31643"/>
    <cellStyle name="Separador de milhares 2 2 37 3" xfId="31644"/>
    <cellStyle name="Separador de milhares 2 2 37 4" xfId="31645"/>
    <cellStyle name="Separador de milhares 2 2 37 5" xfId="31646"/>
    <cellStyle name="Separador de milhares 2 2 37 6" xfId="31647"/>
    <cellStyle name="Separador de milhares 2 2 37 7" xfId="31648"/>
    <cellStyle name="Separador de milhares 2 2 37 8" xfId="31649"/>
    <cellStyle name="Separador de milhares 2 2 37 9" xfId="31650"/>
    <cellStyle name="Separador de milhares 2 2 38" xfId="31651"/>
    <cellStyle name="Separador de milhares 2 2 38 10" xfId="31652"/>
    <cellStyle name="Separador de milhares 2 2 38 11" xfId="31653"/>
    <cellStyle name="Separador de milhares 2 2 38 12" xfId="31654"/>
    <cellStyle name="Separador de milhares 2 2 38 2" xfId="31655"/>
    <cellStyle name="Separador de milhares 2 2 38 2 10" xfId="31656"/>
    <cellStyle name="Separador de milhares 2 2 38 2 2" xfId="31657"/>
    <cellStyle name="Separador de milhares 2 2 38 2 3" xfId="31658"/>
    <cellStyle name="Separador de milhares 2 2 38 2 4" xfId="31659"/>
    <cellStyle name="Separador de milhares 2 2 38 2 5" xfId="31660"/>
    <cellStyle name="Separador de milhares 2 2 38 2 6" xfId="31661"/>
    <cellStyle name="Separador de milhares 2 2 38 2 7" xfId="31662"/>
    <cellStyle name="Separador de milhares 2 2 38 2 8" xfId="31663"/>
    <cellStyle name="Separador de milhares 2 2 38 2 9" xfId="31664"/>
    <cellStyle name="Separador de milhares 2 2 38 3" xfId="31665"/>
    <cellStyle name="Separador de milhares 2 2 38 4" xfId="31666"/>
    <cellStyle name="Separador de milhares 2 2 38 5" xfId="31667"/>
    <cellStyle name="Separador de milhares 2 2 38 6" xfId="31668"/>
    <cellStyle name="Separador de milhares 2 2 38 7" xfId="31669"/>
    <cellStyle name="Separador de milhares 2 2 38 8" xfId="31670"/>
    <cellStyle name="Separador de milhares 2 2 38 9" xfId="31671"/>
    <cellStyle name="Separador de milhares 2 2 39" xfId="31672"/>
    <cellStyle name="Separador de milhares 2 2 39 10" xfId="31673"/>
    <cellStyle name="Separador de milhares 2 2 39 11" xfId="31674"/>
    <cellStyle name="Separador de milhares 2 2 39 12" xfId="31675"/>
    <cellStyle name="Separador de milhares 2 2 39 2" xfId="31676"/>
    <cellStyle name="Separador de milhares 2 2 39 2 10" xfId="31677"/>
    <cellStyle name="Separador de milhares 2 2 39 2 2" xfId="31678"/>
    <cellStyle name="Separador de milhares 2 2 39 2 3" xfId="31679"/>
    <cellStyle name="Separador de milhares 2 2 39 2 4" xfId="31680"/>
    <cellStyle name="Separador de milhares 2 2 39 2 5" xfId="31681"/>
    <cellStyle name="Separador de milhares 2 2 39 2 6" xfId="31682"/>
    <cellStyle name="Separador de milhares 2 2 39 2 7" xfId="31683"/>
    <cellStyle name="Separador de milhares 2 2 39 2 8" xfId="31684"/>
    <cellStyle name="Separador de milhares 2 2 39 2 9" xfId="31685"/>
    <cellStyle name="Separador de milhares 2 2 39 3" xfId="31686"/>
    <cellStyle name="Separador de milhares 2 2 39 4" xfId="31687"/>
    <cellStyle name="Separador de milhares 2 2 39 5" xfId="31688"/>
    <cellStyle name="Separador de milhares 2 2 39 6" xfId="31689"/>
    <cellStyle name="Separador de milhares 2 2 39 7" xfId="31690"/>
    <cellStyle name="Separador de milhares 2 2 39 8" xfId="31691"/>
    <cellStyle name="Separador de milhares 2 2 39 9" xfId="31692"/>
    <cellStyle name="Separador de milhares 2 2 4" xfId="31693"/>
    <cellStyle name="Separador de milhares 2 2 4 10" xfId="31694"/>
    <cellStyle name="Separador de milhares 2 2 4 11" xfId="31695"/>
    <cellStyle name="Separador de milhares 2 2 4 12" xfId="31696"/>
    <cellStyle name="Separador de milhares 2 2 4 13" xfId="31697"/>
    <cellStyle name="Separador de milhares 2 2 4 13 10" xfId="31698"/>
    <cellStyle name="Separador de milhares 2 2 4 13 11" xfId="31699"/>
    <cellStyle name="Separador de milhares 2 2 4 13 12" xfId="31700"/>
    <cellStyle name="Separador de milhares 2 2 4 13 2" xfId="31701"/>
    <cellStyle name="Separador de milhares 2 2 4 13 2 10" xfId="31702"/>
    <cellStyle name="Separador de milhares 2 2 4 13 2 2" xfId="31703"/>
    <cellStyle name="Separador de milhares 2 2 4 13 2 3" xfId="31704"/>
    <cellStyle name="Separador de milhares 2 2 4 13 2 4" xfId="31705"/>
    <cellStyle name="Separador de milhares 2 2 4 13 2 5" xfId="31706"/>
    <cellStyle name="Separador de milhares 2 2 4 13 2 6" xfId="31707"/>
    <cellStyle name="Separador de milhares 2 2 4 13 2 7" xfId="31708"/>
    <cellStyle name="Separador de milhares 2 2 4 13 2 8" xfId="31709"/>
    <cellStyle name="Separador de milhares 2 2 4 13 2 9" xfId="31710"/>
    <cellStyle name="Separador de milhares 2 2 4 13 3" xfId="31711"/>
    <cellStyle name="Separador de milhares 2 2 4 13 4" xfId="31712"/>
    <cellStyle name="Separador de milhares 2 2 4 13 5" xfId="31713"/>
    <cellStyle name="Separador de milhares 2 2 4 13 6" xfId="31714"/>
    <cellStyle name="Separador de milhares 2 2 4 13 7" xfId="31715"/>
    <cellStyle name="Separador de milhares 2 2 4 13 8" xfId="31716"/>
    <cellStyle name="Separador de milhares 2 2 4 13 9" xfId="31717"/>
    <cellStyle name="Separador de milhares 2 2 4 14" xfId="31718"/>
    <cellStyle name="Separador de milhares 2 2 4 14 10" xfId="31719"/>
    <cellStyle name="Separador de milhares 2 2 4 14 11" xfId="31720"/>
    <cellStyle name="Separador de milhares 2 2 4 14 12" xfId="31721"/>
    <cellStyle name="Separador de milhares 2 2 4 14 2" xfId="31722"/>
    <cellStyle name="Separador de milhares 2 2 4 14 2 10" xfId="31723"/>
    <cellStyle name="Separador de milhares 2 2 4 14 2 2" xfId="31724"/>
    <cellStyle name="Separador de milhares 2 2 4 14 2 3" xfId="31725"/>
    <cellStyle name="Separador de milhares 2 2 4 14 2 4" xfId="31726"/>
    <cellStyle name="Separador de milhares 2 2 4 14 2 5" xfId="31727"/>
    <cellStyle name="Separador de milhares 2 2 4 14 2 6" xfId="31728"/>
    <cellStyle name="Separador de milhares 2 2 4 14 2 7" xfId="31729"/>
    <cellStyle name="Separador de milhares 2 2 4 14 2 8" xfId="31730"/>
    <cellStyle name="Separador de milhares 2 2 4 14 2 9" xfId="31731"/>
    <cellStyle name="Separador de milhares 2 2 4 14 3" xfId="31732"/>
    <cellStyle name="Separador de milhares 2 2 4 14 4" xfId="31733"/>
    <cellStyle name="Separador de milhares 2 2 4 14 5" xfId="31734"/>
    <cellStyle name="Separador de milhares 2 2 4 14 6" xfId="31735"/>
    <cellStyle name="Separador de milhares 2 2 4 14 7" xfId="31736"/>
    <cellStyle name="Separador de milhares 2 2 4 14 8" xfId="31737"/>
    <cellStyle name="Separador de milhares 2 2 4 14 9" xfId="31738"/>
    <cellStyle name="Separador de milhares 2 2 4 15" xfId="31739"/>
    <cellStyle name="Separador de milhares 2 2 4 15 10" xfId="31740"/>
    <cellStyle name="Separador de milhares 2 2 4 15 11" xfId="31741"/>
    <cellStyle name="Separador de milhares 2 2 4 15 12" xfId="31742"/>
    <cellStyle name="Separador de milhares 2 2 4 15 2" xfId="31743"/>
    <cellStyle name="Separador de milhares 2 2 4 15 2 10" xfId="31744"/>
    <cellStyle name="Separador de milhares 2 2 4 15 2 2" xfId="31745"/>
    <cellStyle name="Separador de milhares 2 2 4 15 2 3" xfId="31746"/>
    <cellStyle name="Separador de milhares 2 2 4 15 2 4" xfId="31747"/>
    <cellStyle name="Separador de milhares 2 2 4 15 2 5" xfId="31748"/>
    <cellStyle name="Separador de milhares 2 2 4 15 2 6" xfId="31749"/>
    <cellStyle name="Separador de milhares 2 2 4 15 2 7" xfId="31750"/>
    <cellStyle name="Separador de milhares 2 2 4 15 2 8" xfId="31751"/>
    <cellStyle name="Separador de milhares 2 2 4 15 2 9" xfId="31752"/>
    <cellStyle name="Separador de milhares 2 2 4 15 3" xfId="31753"/>
    <cellStyle name="Separador de milhares 2 2 4 15 4" xfId="31754"/>
    <cellStyle name="Separador de milhares 2 2 4 15 5" xfId="31755"/>
    <cellStyle name="Separador de milhares 2 2 4 15 6" xfId="31756"/>
    <cellStyle name="Separador de milhares 2 2 4 15 7" xfId="31757"/>
    <cellStyle name="Separador de milhares 2 2 4 15 8" xfId="31758"/>
    <cellStyle name="Separador de milhares 2 2 4 15 9" xfId="31759"/>
    <cellStyle name="Separador de milhares 2 2 4 16" xfId="31760"/>
    <cellStyle name="Separador de milhares 2 2 4 16 10" xfId="31761"/>
    <cellStyle name="Separador de milhares 2 2 4 16 11" xfId="31762"/>
    <cellStyle name="Separador de milhares 2 2 4 16 12" xfId="31763"/>
    <cellStyle name="Separador de milhares 2 2 4 16 2" xfId="31764"/>
    <cellStyle name="Separador de milhares 2 2 4 16 2 10" xfId="31765"/>
    <cellStyle name="Separador de milhares 2 2 4 16 2 2" xfId="31766"/>
    <cellStyle name="Separador de milhares 2 2 4 16 2 3" xfId="31767"/>
    <cellStyle name="Separador de milhares 2 2 4 16 2 4" xfId="31768"/>
    <cellStyle name="Separador de milhares 2 2 4 16 2 5" xfId="31769"/>
    <cellStyle name="Separador de milhares 2 2 4 16 2 6" xfId="31770"/>
    <cellStyle name="Separador de milhares 2 2 4 16 2 7" xfId="31771"/>
    <cellStyle name="Separador de milhares 2 2 4 16 2 8" xfId="31772"/>
    <cellStyle name="Separador de milhares 2 2 4 16 2 9" xfId="31773"/>
    <cellStyle name="Separador de milhares 2 2 4 16 3" xfId="31774"/>
    <cellStyle name="Separador de milhares 2 2 4 16 4" xfId="31775"/>
    <cellStyle name="Separador de milhares 2 2 4 16 5" xfId="31776"/>
    <cellStyle name="Separador de milhares 2 2 4 16 6" xfId="31777"/>
    <cellStyle name="Separador de milhares 2 2 4 16 7" xfId="31778"/>
    <cellStyle name="Separador de milhares 2 2 4 16 8" xfId="31779"/>
    <cellStyle name="Separador de milhares 2 2 4 16 9" xfId="31780"/>
    <cellStyle name="Separador de milhares 2 2 4 17" xfId="31781"/>
    <cellStyle name="Separador de milhares 2 2 4 17 10" xfId="31782"/>
    <cellStyle name="Separador de milhares 2 2 4 17 11" xfId="31783"/>
    <cellStyle name="Separador de milhares 2 2 4 17 12" xfId="31784"/>
    <cellStyle name="Separador de milhares 2 2 4 17 2" xfId="31785"/>
    <cellStyle name="Separador de milhares 2 2 4 17 2 10" xfId="31786"/>
    <cellStyle name="Separador de milhares 2 2 4 17 2 2" xfId="31787"/>
    <cellStyle name="Separador de milhares 2 2 4 17 2 3" xfId="31788"/>
    <cellStyle name="Separador de milhares 2 2 4 17 2 4" xfId="31789"/>
    <cellStyle name="Separador de milhares 2 2 4 17 2 5" xfId="31790"/>
    <cellStyle name="Separador de milhares 2 2 4 17 2 6" xfId="31791"/>
    <cellStyle name="Separador de milhares 2 2 4 17 2 7" xfId="31792"/>
    <cellStyle name="Separador de milhares 2 2 4 17 2 8" xfId="31793"/>
    <cellStyle name="Separador de milhares 2 2 4 17 2 9" xfId="31794"/>
    <cellStyle name="Separador de milhares 2 2 4 17 3" xfId="31795"/>
    <cellStyle name="Separador de milhares 2 2 4 17 4" xfId="31796"/>
    <cellStyle name="Separador de milhares 2 2 4 17 5" xfId="31797"/>
    <cellStyle name="Separador de milhares 2 2 4 17 6" xfId="31798"/>
    <cellStyle name="Separador de milhares 2 2 4 17 7" xfId="31799"/>
    <cellStyle name="Separador de milhares 2 2 4 17 8" xfId="31800"/>
    <cellStyle name="Separador de milhares 2 2 4 17 9" xfId="31801"/>
    <cellStyle name="Separador de milhares 2 2 4 18" xfId="31802"/>
    <cellStyle name="Separador de milhares 2 2 4 18 10" xfId="31803"/>
    <cellStyle name="Separador de milhares 2 2 4 18 11" xfId="31804"/>
    <cellStyle name="Separador de milhares 2 2 4 18 12" xfId="31805"/>
    <cellStyle name="Separador de milhares 2 2 4 18 2" xfId="31806"/>
    <cellStyle name="Separador de milhares 2 2 4 18 2 10" xfId="31807"/>
    <cellStyle name="Separador de milhares 2 2 4 18 2 2" xfId="31808"/>
    <cellStyle name="Separador de milhares 2 2 4 18 2 3" xfId="31809"/>
    <cellStyle name="Separador de milhares 2 2 4 18 2 4" xfId="31810"/>
    <cellStyle name="Separador de milhares 2 2 4 18 2 5" xfId="31811"/>
    <cellStyle name="Separador de milhares 2 2 4 18 2 6" xfId="31812"/>
    <cellStyle name="Separador de milhares 2 2 4 18 2 7" xfId="31813"/>
    <cellStyle name="Separador de milhares 2 2 4 18 2 8" xfId="31814"/>
    <cellStyle name="Separador de milhares 2 2 4 18 2 9" xfId="31815"/>
    <cellStyle name="Separador de milhares 2 2 4 18 3" xfId="31816"/>
    <cellStyle name="Separador de milhares 2 2 4 18 4" xfId="31817"/>
    <cellStyle name="Separador de milhares 2 2 4 18 5" xfId="31818"/>
    <cellStyle name="Separador de milhares 2 2 4 18 6" xfId="31819"/>
    <cellStyle name="Separador de milhares 2 2 4 18 7" xfId="31820"/>
    <cellStyle name="Separador de milhares 2 2 4 18 8" xfId="31821"/>
    <cellStyle name="Separador de milhares 2 2 4 18 9" xfId="31822"/>
    <cellStyle name="Separador de milhares 2 2 4 19" xfId="31823"/>
    <cellStyle name="Separador de milhares 2 2 4 19 10" xfId="31824"/>
    <cellStyle name="Separador de milhares 2 2 4 19 11" xfId="31825"/>
    <cellStyle name="Separador de milhares 2 2 4 19 12" xfId="31826"/>
    <cellStyle name="Separador de milhares 2 2 4 19 2" xfId="31827"/>
    <cellStyle name="Separador de milhares 2 2 4 19 2 10" xfId="31828"/>
    <cellStyle name="Separador de milhares 2 2 4 19 2 2" xfId="31829"/>
    <cellStyle name="Separador de milhares 2 2 4 19 2 3" xfId="31830"/>
    <cellStyle name="Separador de milhares 2 2 4 19 2 4" xfId="31831"/>
    <cellStyle name="Separador de milhares 2 2 4 19 2 5" xfId="31832"/>
    <cellStyle name="Separador de milhares 2 2 4 19 2 6" xfId="31833"/>
    <cellStyle name="Separador de milhares 2 2 4 19 2 7" xfId="31834"/>
    <cellStyle name="Separador de milhares 2 2 4 19 2 8" xfId="31835"/>
    <cellStyle name="Separador de milhares 2 2 4 19 2 9" xfId="31836"/>
    <cellStyle name="Separador de milhares 2 2 4 19 3" xfId="31837"/>
    <cellStyle name="Separador de milhares 2 2 4 19 4" xfId="31838"/>
    <cellStyle name="Separador de milhares 2 2 4 19 5" xfId="31839"/>
    <cellStyle name="Separador de milhares 2 2 4 19 6" xfId="31840"/>
    <cellStyle name="Separador de milhares 2 2 4 19 7" xfId="31841"/>
    <cellStyle name="Separador de milhares 2 2 4 19 8" xfId="31842"/>
    <cellStyle name="Separador de milhares 2 2 4 19 9" xfId="31843"/>
    <cellStyle name="Separador de milhares 2 2 4 2" xfId="31844"/>
    <cellStyle name="Separador de milhares 2 2 4 2 10" xfId="31845"/>
    <cellStyle name="Separador de milhares 2 2 4 2 11" xfId="31846"/>
    <cellStyle name="Separador de milhares 2 2 4 2 12" xfId="31847"/>
    <cellStyle name="Separador de milhares 2 2 4 2 13" xfId="31848"/>
    <cellStyle name="Separador de milhares 2 2 4 2 14" xfId="31849"/>
    <cellStyle name="Separador de milhares 2 2 4 2 15" xfId="31850"/>
    <cellStyle name="Separador de milhares 2 2 4 2 16" xfId="31851"/>
    <cellStyle name="Separador de milhares 2 2 4 2 17" xfId="31852"/>
    <cellStyle name="Separador de milhares 2 2 4 2 18" xfId="31853"/>
    <cellStyle name="Separador de milhares 2 2 4 2 19" xfId="31854"/>
    <cellStyle name="Separador de milhares 2 2 4 2 2" xfId="31855"/>
    <cellStyle name="Separador de milhares 2 2 4 2 2 10" xfId="31856"/>
    <cellStyle name="Separador de milhares 2 2 4 2 2 11" xfId="31857"/>
    <cellStyle name="Separador de milhares 2 2 4 2 2 12" xfId="31858"/>
    <cellStyle name="Separador de milhares 2 2 4 2 2 2" xfId="31859"/>
    <cellStyle name="Separador de milhares 2 2 4 2 2 2 10" xfId="31860"/>
    <cellStyle name="Separador de milhares 2 2 4 2 2 2 2" xfId="31861"/>
    <cellStyle name="Separador de milhares 2 2 4 2 2 2 3" xfId="31862"/>
    <cellStyle name="Separador de milhares 2 2 4 2 2 2 4" xfId="31863"/>
    <cellStyle name="Separador de milhares 2 2 4 2 2 2 5" xfId="31864"/>
    <cellStyle name="Separador de milhares 2 2 4 2 2 2 6" xfId="31865"/>
    <cellStyle name="Separador de milhares 2 2 4 2 2 2 7" xfId="31866"/>
    <cellStyle name="Separador de milhares 2 2 4 2 2 2 8" xfId="31867"/>
    <cellStyle name="Separador de milhares 2 2 4 2 2 2 9" xfId="31868"/>
    <cellStyle name="Separador de milhares 2 2 4 2 2 3" xfId="31869"/>
    <cellStyle name="Separador de milhares 2 2 4 2 2 4" xfId="31870"/>
    <cellStyle name="Separador de milhares 2 2 4 2 2 5" xfId="31871"/>
    <cellStyle name="Separador de milhares 2 2 4 2 2 6" xfId="31872"/>
    <cellStyle name="Separador de milhares 2 2 4 2 2 7" xfId="31873"/>
    <cellStyle name="Separador de milhares 2 2 4 2 2 8" xfId="31874"/>
    <cellStyle name="Separador de milhares 2 2 4 2 2 9" xfId="31875"/>
    <cellStyle name="Separador de milhares 2 2 4 2 20" xfId="31876"/>
    <cellStyle name="Separador de milhares 2 2 4 2 21" xfId="31877"/>
    <cellStyle name="Separador de milhares 2 2 4 2 22" xfId="31878"/>
    <cellStyle name="Separador de milhares 2 2 4 2 23" xfId="31879"/>
    <cellStyle name="Separador de milhares 2 2 4 2 24" xfId="31880"/>
    <cellStyle name="Separador de milhares 2 2 4 2 25" xfId="31881"/>
    <cellStyle name="Separador de milhares 2 2 4 2 26" xfId="31882"/>
    <cellStyle name="Separador de milhares 2 2 4 2 27" xfId="31883"/>
    <cellStyle name="Separador de milhares 2 2 4 2 28" xfId="31884"/>
    <cellStyle name="Separador de milhares 2 2 4 2 29" xfId="31885"/>
    <cellStyle name="Separador de milhares 2 2 4 2 3" xfId="31886"/>
    <cellStyle name="Separador de milhares 2 2 4 2 30" xfId="31887"/>
    <cellStyle name="Separador de milhares 2 2 4 2 31" xfId="31888"/>
    <cellStyle name="Separador de milhares 2 2 4 2 32" xfId="31889"/>
    <cellStyle name="Separador de milhares 2 2 4 2 33" xfId="31890"/>
    <cellStyle name="Separador de milhares 2 2 4 2 34" xfId="31891"/>
    <cellStyle name="Separador de milhares 2 2 4 2 35" xfId="31892"/>
    <cellStyle name="Separador de milhares 2 2 4 2 36" xfId="31893"/>
    <cellStyle name="Separador de milhares 2 2 4 2 37" xfId="31894"/>
    <cellStyle name="Separador de milhares 2 2 4 2 38" xfId="31895"/>
    <cellStyle name="Separador de milhares 2 2 4 2 38 10" xfId="31896"/>
    <cellStyle name="Separador de milhares 2 2 4 2 38 2" xfId="31897"/>
    <cellStyle name="Separador de milhares 2 2 4 2 38 3" xfId="31898"/>
    <cellStyle name="Separador de milhares 2 2 4 2 38 4" xfId="31899"/>
    <cellStyle name="Separador de milhares 2 2 4 2 38 5" xfId="31900"/>
    <cellStyle name="Separador de milhares 2 2 4 2 38 6" xfId="31901"/>
    <cellStyle name="Separador de milhares 2 2 4 2 38 7" xfId="31902"/>
    <cellStyle name="Separador de milhares 2 2 4 2 38 8" xfId="31903"/>
    <cellStyle name="Separador de milhares 2 2 4 2 38 9" xfId="31904"/>
    <cellStyle name="Separador de milhares 2 2 4 2 39" xfId="31905"/>
    <cellStyle name="Separador de milhares 2 2 4 2 39 2" xfId="31906"/>
    <cellStyle name="Separador de milhares 2 2 4 2 4" xfId="31907"/>
    <cellStyle name="Separador de milhares 2 2 4 2 40" xfId="31908"/>
    <cellStyle name="Separador de milhares 2 2 4 2 41" xfId="31909"/>
    <cellStyle name="Separador de milhares 2 2 4 2 42" xfId="31910"/>
    <cellStyle name="Separador de milhares 2 2 4 2 43" xfId="31911"/>
    <cellStyle name="Separador de milhares 2 2 4 2 44" xfId="31912"/>
    <cellStyle name="Separador de milhares 2 2 4 2 45" xfId="31913"/>
    <cellStyle name="Separador de milhares 2 2 4 2 46" xfId="31914"/>
    <cellStyle name="Separador de milhares 2 2 4 2 47" xfId="31915"/>
    <cellStyle name="Separador de milhares 2 2 4 2 48" xfId="31916"/>
    <cellStyle name="Separador de milhares 2 2 4 2 5" xfId="31917"/>
    <cellStyle name="Separador de milhares 2 2 4 2 6" xfId="31918"/>
    <cellStyle name="Separador de milhares 2 2 4 2 7" xfId="31919"/>
    <cellStyle name="Separador de milhares 2 2 4 2 8" xfId="31920"/>
    <cellStyle name="Separador de milhares 2 2 4 2 9" xfId="31921"/>
    <cellStyle name="Separador de milhares 2 2 4 20" xfId="31922"/>
    <cellStyle name="Separador de milhares 2 2 4 20 10" xfId="31923"/>
    <cellStyle name="Separador de milhares 2 2 4 20 11" xfId="31924"/>
    <cellStyle name="Separador de milhares 2 2 4 20 12" xfId="31925"/>
    <cellStyle name="Separador de milhares 2 2 4 20 2" xfId="31926"/>
    <cellStyle name="Separador de milhares 2 2 4 20 2 10" xfId="31927"/>
    <cellStyle name="Separador de milhares 2 2 4 20 2 2" xfId="31928"/>
    <cellStyle name="Separador de milhares 2 2 4 20 2 3" xfId="31929"/>
    <cellStyle name="Separador de milhares 2 2 4 20 2 4" xfId="31930"/>
    <cellStyle name="Separador de milhares 2 2 4 20 2 5" xfId="31931"/>
    <cellStyle name="Separador de milhares 2 2 4 20 2 6" xfId="31932"/>
    <cellStyle name="Separador de milhares 2 2 4 20 2 7" xfId="31933"/>
    <cellStyle name="Separador de milhares 2 2 4 20 2 8" xfId="31934"/>
    <cellStyle name="Separador de milhares 2 2 4 20 2 9" xfId="31935"/>
    <cellStyle name="Separador de milhares 2 2 4 20 3" xfId="31936"/>
    <cellStyle name="Separador de milhares 2 2 4 20 4" xfId="31937"/>
    <cellStyle name="Separador de milhares 2 2 4 20 5" xfId="31938"/>
    <cellStyle name="Separador de milhares 2 2 4 20 6" xfId="31939"/>
    <cellStyle name="Separador de milhares 2 2 4 20 7" xfId="31940"/>
    <cellStyle name="Separador de milhares 2 2 4 20 8" xfId="31941"/>
    <cellStyle name="Separador de milhares 2 2 4 20 9" xfId="31942"/>
    <cellStyle name="Separador de milhares 2 2 4 21" xfId="31943"/>
    <cellStyle name="Separador de milhares 2 2 4 22" xfId="31944"/>
    <cellStyle name="Separador de milhares 2 2 4 23" xfId="31945"/>
    <cellStyle name="Separador de milhares 2 2 4 24" xfId="31946"/>
    <cellStyle name="Separador de milhares 2 2 4 25" xfId="31947"/>
    <cellStyle name="Separador de milhares 2 2 4 26" xfId="31948"/>
    <cellStyle name="Separador de milhares 2 2 4 27" xfId="31949"/>
    <cellStyle name="Separador de milhares 2 2 4 28" xfId="31950"/>
    <cellStyle name="Separador de milhares 2 2 4 29" xfId="31951"/>
    <cellStyle name="Separador de milhares 2 2 4 3" xfId="31952"/>
    <cellStyle name="Separador de milhares 2 2 4 3 10" xfId="31953"/>
    <cellStyle name="Separador de milhares 2 2 4 3 11" xfId="31954"/>
    <cellStyle name="Separador de milhares 2 2 4 3 12" xfId="31955"/>
    <cellStyle name="Separador de milhares 2 2 4 3 13" xfId="31956"/>
    <cellStyle name="Separador de milhares 2 2 4 3 14" xfId="31957"/>
    <cellStyle name="Separador de milhares 2 2 4 3 15" xfId="31958"/>
    <cellStyle name="Separador de milhares 2 2 4 3 16" xfId="31959"/>
    <cellStyle name="Separador de milhares 2 2 4 3 17" xfId="31960"/>
    <cellStyle name="Separador de milhares 2 2 4 3 18" xfId="31961"/>
    <cellStyle name="Separador de milhares 2 2 4 3 19" xfId="31962"/>
    <cellStyle name="Separador de milhares 2 2 4 3 2" xfId="31963"/>
    <cellStyle name="Separador de milhares 2 2 4 3 2 10" xfId="31964"/>
    <cellStyle name="Separador de milhares 2 2 4 3 2 11" xfId="31965"/>
    <cellStyle name="Separador de milhares 2 2 4 3 2 12" xfId="31966"/>
    <cellStyle name="Separador de milhares 2 2 4 3 2 2" xfId="31967"/>
    <cellStyle name="Separador de milhares 2 2 4 3 2 2 10" xfId="31968"/>
    <cellStyle name="Separador de milhares 2 2 4 3 2 2 2" xfId="31969"/>
    <cellStyle name="Separador de milhares 2 2 4 3 2 2 3" xfId="31970"/>
    <cellStyle name="Separador de milhares 2 2 4 3 2 2 4" xfId="31971"/>
    <cellStyle name="Separador de milhares 2 2 4 3 2 2 5" xfId="31972"/>
    <cellStyle name="Separador de milhares 2 2 4 3 2 2 6" xfId="31973"/>
    <cellStyle name="Separador de milhares 2 2 4 3 2 2 7" xfId="31974"/>
    <cellStyle name="Separador de milhares 2 2 4 3 2 2 8" xfId="31975"/>
    <cellStyle name="Separador de milhares 2 2 4 3 2 2 9" xfId="31976"/>
    <cellStyle name="Separador de milhares 2 2 4 3 2 3" xfId="31977"/>
    <cellStyle name="Separador de milhares 2 2 4 3 2 4" xfId="31978"/>
    <cellStyle name="Separador de milhares 2 2 4 3 2 5" xfId="31979"/>
    <cellStyle name="Separador de milhares 2 2 4 3 2 6" xfId="31980"/>
    <cellStyle name="Separador de milhares 2 2 4 3 2 7" xfId="31981"/>
    <cellStyle name="Separador de milhares 2 2 4 3 2 8" xfId="31982"/>
    <cellStyle name="Separador de milhares 2 2 4 3 2 9" xfId="31983"/>
    <cellStyle name="Separador de milhares 2 2 4 3 20" xfId="31984"/>
    <cellStyle name="Separador de milhares 2 2 4 3 21" xfId="31985"/>
    <cellStyle name="Separador de milhares 2 2 4 3 22" xfId="31986"/>
    <cellStyle name="Separador de milhares 2 2 4 3 23" xfId="31987"/>
    <cellStyle name="Separador de milhares 2 2 4 3 24" xfId="31988"/>
    <cellStyle name="Separador de milhares 2 2 4 3 25" xfId="31989"/>
    <cellStyle name="Separador de milhares 2 2 4 3 26" xfId="31990"/>
    <cellStyle name="Separador de milhares 2 2 4 3 27" xfId="31991"/>
    <cellStyle name="Separador de milhares 2 2 4 3 28" xfId="31992"/>
    <cellStyle name="Separador de milhares 2 2 4 3 29" xfId="31993"/>
    <cellStyle name="Separador de milhares 2 2 4 3 3" xfId="31994"/>
    <cellStyle name="Separador de milhares 2 2 4 3 30" xfId="31995"/>
    <cellStyle name="Separador de milhares 2 2 4 3 31" xfId="31996"/>
    <cellStyle name="Separador de milhares 2 2 4 3 32" xfId="31997"/>
    <cellStyle name="Separador de milhares 2 2 4 3 33" xfId="31998"/>
    <cellStyle name="Separador de milhares 2 2 4 3 34" xfId="31999"/>
    <cellStyle name="Separador de milhares 2 2 4 3 35" xfId="32000"/>
    <cellStyle name="Separador de milhares 2 2 4 3 36" xfId="32001"/>
    <cellStyle name="Separador de milhares 2 2 4 3 37" xfId="32002"/>
    <cellStyle name="Separador de milhares 2 2 4 3 38" xfId="32003"/>
    <cellStyle name="Separador de milhares 2 2 4 3 38 10" xfId="32004"/>
    <cellStyle name="Separador de milhares 2 2 4 3 38 2" xfId="32005"/>
    <cellStyle name="Separador de milhares 2 2 4 3 38 3" xfId="32006"/>
    <cellStyle name="Separador de milhares 2 2 4 3 38 4" xfId="32007"/>
    <cellStyle name="Separador de milhares 2 2 4 3 38 5" xfId="32008"/>
    <cellStyle name="Separador de milhares 2 2 4 3 38 6" xfId="32009"/>
    <cellStyle name="Separador de milhares 2 2 4 3 38 7" xfId="32010"/>
    <cellStyle name="Separador de milhares 2 2 4 3 38 8" xfId="32011"/>
    <cellStyle name="Separador de milhares 2 2 4 3 38 9" xfId="32012"/>
    <cellStyle name="Separador de milhares 2 2 4 3 39" xfId="32013"/>
    <cellStyle name="Separador de milhares 2 2 4 3 39 2" xfId="32014"/>
    <cellStyle name="Separador de milhares 2 2 4 3 4" xfId="32015"/>
    <cellStyle name="Separador de milhares 2 2 4 3 40" xfId="32016"/>
    <cellStyle name="Separador de milhares 2 2 4 3 41" xfId="32017"/>
    <cellStyle name="Separador de milhares 2 2 4 3 42" xfId="32018"/>
    <cellStyle name="Separador de milhares 2 2 4 3 43" xfId="32019"/>
    <cellStyle name="Separador de milhares 2 2 4 3 44" xfId="32020"/>
    <cellStyle name="Separador de milhares 2 2 4 3 45" xfId="32021"/>
    <cellStyle name="Separador de milhares 2 2 4 3 46" xfId="32022"/>
    <cellStyle name="Separador de milhares 2 2 4 3 47" xfId="32023"/>
    <cellStyle name="Separador de milhares 2 2 4 3 48" xfId="32024"/>
    <cellStyle name="Separador de milhares 2 2 4 3 5" xfId="32025"/>
    <cellStyle name="Separador de milhares 2 2 4 3 6" xfId="32026"/>
    <cellStyle name="Separador de milhares 2 2 4 3 7" xfId="32027"/>
    <cellStyle name="Separador de milhares 2 2 4 3 8" xfId="32028"/>
    <cellStyle name="Separador de milhares 2 2 4 3 9" xfId="32029"/>
    <cellStyle name="Separador de milhares 2 2 4 30" xfId="32030"/>
    <cellStyle name="Separador de milhares 2 2 4 31" xfId="32031"/>
    <cellStyle name="Separador de milhares 2 2 4 32" xfId="32032"/>
    <cellStyle name="Separador de milhares 2 2 4 33" xfId="32033"/>
    <cellStyle name="Separador de milhares 2 2 4 34" xfId="32034"/>
    <cellStyle name="Separador de milhares 2 2 4 35" xfId="32035"/>
    <cellStyle name="Separador de milhares 2 2 4 36" xfId="32036"/>
    <cellStyle name="Separador de milhares 2 2 4 37" xfId="32037"/>
    <cellStyle name="Separador de milhares 2 2 4 38" xfId="32038"/>
    <cellStyle name="Separador de milhares 2 2 4 39" xfId="32039"/>
    <cellStyle name="Separador de milhares 2 2 4 4" xfId="32040"/>
    <cellStyle name="Separador de milhares 2 2 4 40" xfId="32041"/>
    <cellStyle name="Separador de milhares 2 2 4 41" xfId="32042"/>
    <cellStyle name="Separador de milhares 2 2 4 42" xfId="32043"/>
    <cellStyle name="Separador de milhares 2 2 4 43" xfId="32044"/>
    <cellStyle name="Separador de milhares 2 2 4 44" xfId="32045"/>
    <cellStyle name="Separador de milhares 2 2 4 45" xfId="32046"/>
    <cellStyle name="Separador de milhares 2 2 4 46" xfId="32047"/>
    <cellStyle name="Separador de milhares 2 2 4 47" xfId="32048"/>
    <cellStyle name="Separador de milhares 2 2 4 48" xfId="32049"/>
    <cellStyle name="Separador de milhares 2 2 4 48 10" xfId="32050"/>
    <cellStyle name="Separador de milhares 2 2 4 48 2" xfId="32051"/>
    <cellStyle name="Separador de milhares 2 2 4 48 3" xfId="32052"/>
    <cellStyle name="Separador de milhares 2 2 4 48 4" xfId="32053"/>
    <cellStyle name="Separador de milhares 2 2 4 48 5" xfId="32054"/>
    <cellStyle name="Separador de milhares 2 2 4 48 6" xfId="32055"/>
    <cellStyle name="Separador de milhares 2 2 4 48 7" xfId="32056"/>
    <cellStyle name="Separador de milhares 2 2 4 48 8" xfId="32057"/>
    <cellStyle name="Separador de milhares 2 2 4 48 9" xfId="32058"/>
    <cellStyle name="Separador de milhares 2 2 4 49" xfId="32059"/>
    <cellStyle name="Separador de milhares 2 2 4 49 2" xfId="32060"/>
    <cellStyle name="Separador de milhares 2 2 4 5" xfId="32061"/>
    <cellStyle name="Separador de milhares 2 2 4 50" xfId="32062"/>
    <cellStyle name="Separador de milhares 2 2 4 51" xfId="32063"/>
    <cellStyle name="Separador de milhares 2 2 4 52" xfId="32064"/>
    <cellStyle name="Separador de milhares 2 2 4 53" xfId="32065"/>
    <cellStyle name="Separador de milhares 2 2 4 54" xfId="32066"/>
    <cellStyle name="Separador de milhares 2 2 4 55" xfId="32067"/>
    <cellStyle name="Separador de milhares 2 2 4 56" xfId="32068"/>
    <cellStyle name="Separador de milhares 2 2 4 57" xfId="32069"/>
    <cellStyle name="Separador de milhares 2 2 4 58" xfId="32070"/>
    <cellStyle name="Separador de milhares 2 2 4 6" xfId="32071"/>
    <cellStyle name="Separador de milhares 2 2 4 7" xfId="32072"/>
    <cellStyle name="Separador de milhares 2 2 4 8" xfId="32073"/>
    <cellStyle name="Separador de milhares 2 2 4 9" xfId="32074"/>
    <cellStyle name="Separador de milhares 2 2 40" xfId="32075"/>
    <cellStyle name="Separador de milhares 2 2 41" xfId="32076"/>
    <cellStyle name="Separador de milhares 2 2 42" xfId="32077"/>
    <cellStyle name="Separador de milhares 2 2 43" xfId="32078"/>
    <cellStyle name="Separador de milhares 2 2 44" xfId="32079"/>
    <cellStyle name="Separador de milhares 2 2 44 2" xfId="32080"/>
    <cellStyle name="Separador de milhares 2 2 44 2 2" xfId="32081"/>
    <cellStyle name="Separador de milhares 2 2 44 3" xfId="32082"/>
    <cellStyle name="Separador de milhares 2 2 44 4" xfId="32083"/>
    <cellStyle name="Separador de milhares 2 2 44 5" xfId="32084"/>
    <cellStyle name="Separador de milhares 2 2 44 6" xfId="32085"/>
    <cellStyle name="Separador de milhares 2 2 44 7" xfId="32086"/>
    <cellStyle name="Separador de milhares 2 2 45" xfId="32087"/>
    <cellStyle name="Separador de milhares 2 2 45 2" xfId="32088"/>
    <cellStyle name="Separador de milhares 2 2 45 2 2" xfId="32089"/>
    <cellStyle name="Separador de milhares 2 2 45 3" xfId="32090"/>
    <cellStyle name="Separador de milhares 2 2 45 4" xfId="32091"/>
    <cellStyle name="Separador de milhares 2 2 45 5" xfId="32092"/>
    <cellStyle name="Separador de milhares 2 2 45 6" xfId="32093"/>
    <cellStyle name="Separador de milhares 2 2 45 7" xfId="32094"/>
    <cellStyle name="Separador de milhares 2 2 46" xfId="32095"/>
    <cellStyle name="Separador de milhares 2 2 46 2" xfId="32096"/>
    <cellStyle name="Separador de milhares 2 2 46 3" xfId="32097"/>
    <cellStyle name="Separador de milhares 2 2 46 4" xfId="32098"/>
    <cellStyle name="Separador de milhares 2 2 46 5" xfId="32099"/>
    <cellStyle name="Separador de milhares 2 2 46 6" xfId="32100"/>
    <cellStyle name="Separador de milhares 2 2 46 7" xfId="32101"/>
    <cellStyle name="Separador de milhares 2 2 47" xfId="32102"/>
    <cellStyle name="Separador de milhares 2 2 47 2" xfId="32103"/>
    <cellStyle name="Separador de milhares 2 2 47 3" xfId="32104"/>
    <cellStyle name="Separador de milhares 2 2 47 4" xfId="32105"/>
    <cellStyle name="Separador de milhares 2 2 47 5" xfId="32106"/>
    <cellStyle name="Separador de milhares 2 2 47 6" xfId="32107"/>
    <cellStyle name="Separador de milhares 2 2 47 7" xfId="32108"/>
    <cellStyle name="Separador de milhares 2 2 48" xfId="32109"/>
    <cellStyle name="Separador de milhares 2 2 48 2" xfId="32110"/>
    <cellStyle name="Separador de milhares 2 2 48 3" xfId="32111"/>
    <cellStyle name="Separador de milhares 2 2 48 4" xfId="32112"/>
    <cellStyle name="Separador de milhares 2 2 48 5" xfId="32113"/>
    <cellStyle name="Separador de milhares 2 2 48 6" xfId="32114"/>
    <cellStyle name="Separador de milhares 2 2 48 7" xfId="32115"/>
    <cellStyle name="Separador de milhares 2 2 49" xfId="32116"/>
    <cellStyle name="Separador de milhares 2 2 49 2" xfId="32117"/>
    <cellStyle name="Separador de milhares 2 2 49 3" xfId="32118"/>
    <cellStyle name="Separador de milhares 2 2 49 4" xfId="32119"/>
    <cellStyle name="Separador de milhares 2 2 49 5" xfId="32120"/>
    <cellStyle name="Separador de milhares 2 2 49 6" xfId="32121"/>
    <cellStyle name="Separador de milhares 2 2 49 7" xfId="32122"/>
    <cellStyle name="Separador de milhares 2 2 5" xfId="32123"/>
    <cellStyle name="Separador de milhares 2 2 5 10" xfId="32124"/>
    <cellStyle name="Separador de milhares 2 2 5 11" xfId="32125"/>
    <cellStyle name="Separador de milhares 2 2 5 12" xfId="32126"/>
    <cellStyle name="Separador de milhares 2 2 5 13" xfId="32127"/>
    <cellStyle name="Separador de milhares 2 2 5 13 10" xfId="32128"/>
    <cellStyle name="Separador de milhares 2 2 5 13 11" xfId="32129"/>
    <cellStyle name="Separador de milhares 2 2 5 13 12" xfId="32130"/>
    <cellStyle name="Separador de milhares 2 2 5 13 2" xfId="32131"/>
    <cellStyle name="Separador de milhares 2 2 5 13 2 10" xfId="32132"/>
    <cellStyle name="Separador de milhares 2 2 5 13 2 2" xfId="32133"/>
    <cellStyle name="Separador de milhares 2 2 5 13 2 3" xfId="32134"/>
    <cellStyle name="Separador de milhares 2 2 5 13 2 4" xfId="32135"/>
    <cellStyle name="Separador de milhares 2 2 5 13 2 5" xfId="32136"/>
    <cellStyle name="Separador de milhares 2 2 5 13 2 6" xfId="32137"/>
    <cellStyle name="Separador de milhares 2 2 5 13 2 7" xfId="32138"/>
    <cellStyle name="Separador de milhares 2 2 5 13 2 8" xfId="32139"/>
    <cellStyle name="Separador de milhares 2 2 5 13 2 9" xfId="32140"/>
    <cellStyle name="Separador de milhares 2 2 5 13 3" xfId="32141"/>
    <cellStyle name="Separador de milhares 2 2 5 13 4" xfId="32142"/>
    <cellStyle name="Separador de milhares 2 2 5 13 5" xfId="32143"/>
    <cellStyle name="Separador de milhares 2 2 5 13 6" xfId="32144"/>
    <cellStyle name="Separador de milhares 2 2 5 13 7" xfId="32145"/>
    <cellStyle name="Separador de milhares 2 2 5 13 8" xfId="32146"/>
    <cellStyle name="Separador de milhares 2 2 5 13 9" xfId="32147"/>
    <cellStyle name="Separador de milhares 2 2 5 14" xfId="32148"/>
    <cellStyle name="Separador de milhares 2 2 5 14 10" xfId="32149"/>
    <cellStyle name="Separador de milhares 2 2 5 14 11" xfId="32150"/>
    <cellStyle name="Separador de milhares 2 2 5 14 12" xfId="32151"/>
    <cellStyle name="Separador de milhares 2 2 5 14 2" xfId="32152"/>
    <cellStyle name="Separador de milhares 2 2 5 14 2 10" xfId="32153"/>
    <cellStyle name="Separador de milhares 2 2 5 14 2 2" xfId="32154"/>
    <cellStyle name="Separador de milhares 2 2 5 14 2 3" xfId="32155"/>
    <cellStyle name="Separador de milhares 2 2 5 14 2 4" xfId="32156"/>
    <cellStyle name="Separador de milhares 2 2 5 14 2 5" xfId="32157"/>
    <cellStyle name="Separador de milhares 2 2 5 14 2 6" xfId="32158"/>
    <cellStyle name="Separador de milhares 2 2 5 14 2 7" xfId="32159"/>
    <cellStyle name="Separador de milhares 2 2 5 14 2 8" xfId="32160"/>
    <cellStyle name="Separador de milhares 2 2 5 14 2 9" xfId="32161"/>
    <cellStyle name="Separador de milhares 2 2 5 14 3" xfId="32162"/>
    <cellStyle name="Separador de milhares 2 2 5 14 4" xfId="32163"/>
    <cellStyle name="Separador de milhares 2 2 5 14 5" xfId="32164"/>
    <cellStyle name="Separador de milhares 2 2 5 14 6" xfId="32165"/>
    <cellStyle name="Separador de milhares 2 2 5 14 7" xfId="32166"/>
    <cellStyle name="Separador de milhares 2 2 5 14 8" xfId="32167"/>
    <cellStyle name="Separador de milhares 2 2 5 14 9" xfId="32168"/>
    <cellStyle name="Separador de milhares 2 2 5 15" xfId="32169"/>
    <cellStyle name="Separador de milhares 2 2 5 15 10" xfId="32170"/>
    <cellStyle name="Separador de milhares 2 2 5 15 11" xfId="32171"/>
    <cellStyle name="Separador de milhares 2 2 5 15 12" xfId="32172"/>
    <cellStyle name="Separador de milhares 2 2 5 15 2" xfId="32173"/>
    <cellStyle name="Separador de milhares 2 2 5 15 2 10" xfId="32174"/>
    <cellStyle name="Separador de milhares 2 2 5 15 2 2" xfId="32175"/>
    <cellStyle name="Separador de milhares 2 2 5 15 2 3" xfId="32176"/>
    <cellStyle name="Separador de milhares 2 2 5 15 2 4" xfId="32177"/>
    <cellStyle name="Separador de milhares 2 2 5 15 2 5" xfId="32178"/>
    <cellStyle name="Separador de milhares 2 2 5 15 2 6" xfId="32179"/>
    <cellStyle name="Separador de milhares 2 2 5 15 2 7" xfId="32180"/>
    <cellStyle name="Separador de milhares 2 2 5 15 2 8" xfId="32181"/>
    <cellStyle name="Separador de milhares 2 2 5 15 2 9" xfId="32182"/>
    <cellStyle name="Separador de milhares 2 2 5 15 3" xfId="32183"/>
    <cellStyle name="Separador de milhares 2 2 5 15 4" xfId="32184"/>
    <cellStyle name="Separador de milhares 2 2 5 15 5" xfId="32185"/>
    <cellStyle name="Separador de milhares 2 2 5 15 6" xfId="32186"/>
    <cellStyle name="Separador de milhares 2 2 5 15 7" xfId="32187"/>
    <cellStyle name="Separador de milhares 2 2 5 15 8" xfId="32188"/>
    <cellStyle name="Separador de milhares 2 2 5 15 9" xfId="32189"/>
    <cellStyle name="Separador de milhares 2 2 5 16" xfId="32190"/>
    <cellStyle name="Separador de milhares 2 2 5 16 10" xfId="32191"/>
    <cellStyle name="Separador de milhares 2 2 5 16 11" xfId="32192"/>
    <cellStyle name="Separador de milhares 2 2 5 16 12" xfId="32193"/>
    <cellStyle name="Separador de milhares 2 2 5 16 2" xfId="32194"/>
    <cellStyle name="Separador de milhares 2 2 5 16 2 10" xfId="32195"/>
    <cellStyle name="Separador de milhares 2 2 5 16 2 2" xfId="32196"/>
    <cellStyle name="Separador de milhares 2 2 5 16 2 3" xfId="32197"/>
    <cellStyle name="Separador de milhares 2 2 5 16 2 4" xfId="32198"/>
    <cellStyle name="Separador de milhares 2 2 5 16 2 5" xfId="32199"/>
    <cellStyle name="Separador de milhares 2 2 5 16 2 6" xfId="32200"/>
    <cellStyle name="Separador de milhares 2 2 5 16 2 7" xfId="32201"/>
    <cellStyle name="Separador de milhares 2 2 5 16 2 8" xfId="32202"/>
    <cellStyle name="Separador de milhares 2 2 5 16 2 9" xfId="32203"/>
    <cellStyle name="Separador de milhares 2 2 5 16 3" xfId="32204"/>
    <cellStyle name="Separador de milhares 2 2 5 16 4" xfId="32205"/>
    <cellStyle name="Separador de milhares 2 2 5 16 5" xfId="32206"/>
    <cellStyle name="Separador de milhares 2 2 5 16 6" xfId="32207"/>
    <cellStyle name="Separador de milhares 2 2 5 16 7" xfId="32208"/>
    <cellStyle name="Separador de milhares 2 2 5 16 8" xfId="32209"/>
    <cellStyle name="Separador de milhares 2 2 5 16 9" xfId="32210"/>
    <cellStyle name="Separador de milhares 2 2 5 17" xfId="32211"/>
    <cellStyle name="Separador de milhares 2 2 5 17 10" xfId="32212"/>
    <cellStyle name="Separador de milhares 2 2 5 17 11" xfId="32213"/>
    <cellStyle name="Separador de milhares 2 2 5 17 12" xfId="32214"/>
    <cellStyle name="Separador de milhares 2 2 5 17 2" xfId="32215"/>
    <cellStyle name="Separador de milhares 2 2 5 17 2 10" xfId="32216"/>
    <cellStyle name="Separador de milhares 2 2 5 17 2 2" xfId="32217"/>
    <cellStyle name="Separador de milhares 2 2 5 17 2 3" xfId="32218"/>
    <cellStyle name="Separador de milhares 2 2 5 17 2 4" xfId="32219"/>
    <cellStyle name="Separador de milhares 2 2 5 17 2 5" xfId="32220"/>
    <cellStyle name="Separador de milhares 2 2 5 17 2 6" xfId="32221"/>
    <cellStyle name="Separador de milhares 2 2 5 17 2 7" xfId="32222"/>
    <cellStyle name="Separador de milhares 2 2 5 17 2 8" xfId="32223"/>
    <cellStyle name="Separador de milhares 2 2 5 17 2 9" xfId="32224"/>
    <cellStyle name="Separador de milhares 2 2 5 17 3" xfId="32225"/>
    <cellStyle name="Separador de milhares 2 2 5 17 4" xfId="32226"/>
    <cellStyle name="Separador de milhares 2 2 5 17 5" xfId="32227"/>
    <cellStyle name="Separador de milhares 2 2 5 17 6" xfId="32228"/>
    <cellStyle name="Separador de milhares 2 2 5 17 7" xfId="32229"/>
    <cellStyle name="Separador de milhares 2 2 5 17 8" xfId="32230"/>
    <cellStyle name="Separador de milhares 2 2 5 17 9" xfId="32231"/>
    <cellStyle name="Separador de milhares 2 2 5 18" xfId="32232"/>
    <cellStyle name="Separador de milhares 2 2 5 18 10" xfId="32233"/>
    <cellStyle name="Separador de milhares 2 2 5 18 11" xfId="32234"/>
    <cellStyle name="Separador de milhares 2 2 5 18 12" xfId="32235"/>
    <cellStyle name="Separador de milhares 2 2 5 18 2" xfId="32236"/>
    <cellStyle name="Separador de milhares 2 2 5 18 2 10" xfId="32237"/>
    <cellStyle name="Separador de milhares 2 2 5 18 2 2" xfId="32238"/>
    <cellStyle name="Separador de milhares 2 2 5 18 2 3" xfId="32239"/>
    <cellStyle name="Separador de milhares 2 2 5 18 2 4" xfId="32240"/>
    <cellStyle name="Separador de milhares 2 2 5 18 2 5" xfId="32241"/>
    <cellStyle name="Separador de milhares 2 2 5 18 2 6" xfId="32242"/>
    <cellStyle name="Separador de milhares 2 2 5 18 2 7" xfId="32243"/>
    <cellStyle name="Separador de milhares 2 2 5 18 2 8" xfId="32244"/>
    <cellStyle name="Separador de milhares 2 2 5 18 2 9" xfId="32245"/>
    <cellStyle name="Separador de milhares 2 2 5 18 3" xfId="32246"/>
    <cellStyle name="Separador de milhares 2 2 5 18 4" xfId="32247"/>
    <cellStyle name="Separador de milhares 2 2 5 18 5" xfId="32248"/>
    <cellStyle name="Separador de milhares 2 2 5 18 6" xfId="32249"/>
    <cellStyle name="Separador de milhares 2 2 5 18 7" xfId="32250"/>
    <cellStyle name="Separador de milhares 2 2 5 18 8" xfId="32251"/>
    <cellStyle name="Separador de milhares 2 2 5 18 9" xfId="32252"/>
    <cellStyle name="Separador de milhares 2 2 5 19" xfId="32253"/>
    <cellStyle name="Separador de milhares 2 2 5 19 10" xfId="32254"/>
    <cellStyle name="Separador de milhares 2 2 5 19 11" xfId="32255"/>
    <cellStyle name="Separador de milhares 2 2 5 19 12" xfId="32256"/>
    <cellStyle name="Separador de milhares 2 2 5 19 2" xfId="32257"/>
    <cellStyle name="Separador de milhares 2 2 5 19 2 10" xfId="32258"/>
    <cellStyle name="Separador de milhares 2 2 5 19 2 2" xfId="32259"/>
    <cellStyle name="Separador de milhares 2 2 5 19 2 3" xfId="32260"/>
    <cellStyle name="Separador de milhares 2 2 5 19 2 4" xfId="32261"/>
    <cellStyle name="Separador de milhares 2 2 5 19 2 5" xfId="32262"/>
    <cellStyle name="Separador de milhares 2 2 5 19 2 6" xfId="32263"/>
    <cellStyle name="Separador de milhares 2 2 5 19 2 7" xfId="32264"/>
    <cellStyle name="Separador de milhares 2 2 5 19 2 8" xfId="32265"/>
    <cellStyle name="Separador de milhares 2 2 5 19 2 9" xfId="32266"/>
    <cellStyle name="Separador de milhares 2 2 5 19 3" xfId="32267"/>
    <cellStyle name="Separador de milhares 2 2 5 19 4" xfId="32268"/>
    <cellStyle name="Separador de milhares 2 2 5 19 5" xfId="32269"/>
    <cellStyle name="Separador de milhares 2 2 5 19 6" xfId="32270"/>
    <cellStyle name="Separador de milhares 2 2 5 19 7" xfId="32271"/>
    <cellStyle name="Separador de milhares 2 2 5 19 8" xfId="32272"/>
    <cellStyle name="Separador de milhares 2 2 5 19 9" xfId="32273"/>
    <cellStyle name="Separador de milhares 2 2 5 2" xfId="32274"/>
    <cellStyle name="Separador de milhares 2 2 5 2 10" xfId="32275"/>
    <cellStyle name="Separador de milhares 2 2 5 2 11" xfId="32276"/>
    <cellStyle name="Separador de milhares 2 2 5 2 12" xfId="32277"/>
    <cellStyle name="Separador de milhares 2 2 5 2 13" xfId="32278"/>
    <cellStyle name="Separador de milhares 2 2 5 2 14" xfId="32279"/>
    <cellStyle name="Separador de milhares 2 2 5 2 15" xfId="32280"/>
    <cellStyle name="Separador de milhares 2 2 5 2 16" xfId="32281"/>
    <cellStyle name="Separador de milhares 2 2 5 2 17" xfId="32282"/>
    <cellStyle name="Separador de milhares 2 2 5 2 18" xfId="32283"/>
    <cellStyle name="Separador de milhares 2 2 5 2 19" xfId="32284"/>
    <cellStyle name="Separador de milhares 2 2 5 2 2" xfId="32285"/>
    <cellStyle name="Separador de milhares 2 2 5 2 2 10" xfId="32286"/>
    <cellStyle name="Separador de milhares 2 2 5 2 2 11" xfId="32287"/>
    <cellStyle name="Separador de milhares 2 2 5 2 2 12" xfId="32288"/>
    <cellStyle name="Separador de milhares 2 2 5 2 2 2" xfId="32289"/>
    <cellStyle name="Separador de milhares 2 2 5 2 2 2 10" xfId="32290"/>
    <cellStyle name="Separador de milhares 2 2 5 2 2 2 2" xfId="32291"/>
    <cellStyle name="Separador de milhares 2 2 5 2 2 2 3" xfId="32292"/>
    <cellStyle name="Separador de milhares 2 2 5 2 2 2 4" xfId="32293"/>
    <cellStyle name="Separador de milhares 2 2 5 2 2 2 5" xfId="32294"/>
    <cellStyle name="Separador de milhares 2 2 5 2 2 2 6" xfId="32295"/>
    <cellStyle name="Separador de milhares 2 2 5 2 2 2 7" xfId="32296"/>
    <cellStyle name="Separador de milhares 2 2 5 2 2 2 8" xfId="32297"/>
    <cellStyle name="Separador de milhares 2 2 5 2 2 2 9" xfId="32298"/>
    <cellStyle name="Separador de milhares 2 2 5 2 2 3" xfId="32299"/>
    <cellStyle name="Separador de milhares 2 2 5 2 2 4" xfId="32300"/>
    <cellStyle name="Separador de milhares 2 2 5 2 2 5" xfId="32301"/>
    <cellStyle name="Separador de milhares 2 2 5 2 2 6" xfId="32302"/>
    <cellStyle name="Separador de milhares 2 2 5 2 2 7" xfId="32303"/>
    <cellStyle name="Separador de milhares 2 2 5 2 2 8" xfId="32304"/>
    <cellStyle name="Separador de milhares 2 2 5 2 2 9" xfId="32305"/>
    <cellStyle name="Separador de milhares 2 2 5 2 20" xfId="32306"/>
    <cellStyle name="Separador de milhares 2 2 5 2 21" xfId="32307"/>
    <cellStyle name="Separador de milhares 2 2 5 2 22" xfId="32308"/>
    <cellStyle name="Separador de milhares 2 2 5 2 23" xfId="32309"/>
    <cellStyle name="Separador de milhares 2 2 5 2 24" xfId="32310"/>
    <cellStyle name="Separador de milhares 2 2 5 2 25" xfId="32311"/>
    <cellStyle name="Separador de milhares 2 2 5 2 26" xfId="32312"/>
    <cellStyle name="Separador de milhares 2 2 5 2 27" xfId="32313"/>
    <cellStyle name="Separador de milhares 2 2 5 2 28" xfId="32314"/>
    <cellStyle name="Separador de milhares 2 2 5 2 29" xfId="32315"/>
    <cellStyle name="Separador de milhares 2 2 5 2 3" xfId="32316"/>
    <cellStyle name="Separador de milhares 2 2 5 2 30" xfId="32317"/>
    <cellStyle name="Separador de milhares 2 2 5 2 31" xfId="32318"/>
    <cellStyle name="Separador de milhares 2 2 5 2 32" xfId="32319"/>
    <cellStyle name="Separador de milhares 2 2 5 2 33" xfId="32320"/>
    <cellStyle name="Separador de milhares 2 2 5 2 34" xfId="32321"/>
    <cellStyle name="Separador de milhares 2 2 5 2 35" xfId="32322"/>
    <cellStyle name="Separador de milhares 2 2 5 2 36" xfId="32323"/>
    <cellStyle name="Separador de milhares 2 2 5 2 37" xfId="32324"/>
    <cellStyle name="Separador de milhares 2 2 5 2 38" xfId="32325"/>
    <cellStyle name="Separador de milhares 2 2 5 2 38 10" xfId="32326"/>
    <cellStyle name="Separador de milhares 2 2 5 2 38 2" xfId="32327"/>
    <cellStyle name="Separador de milhares 2 2 5 2 38 3" xfId="32328"/>
    <cellStyle name="Separador de milhares 2 2 5 2 38 4" xfId="32329"/>
    <cellStyle name="Separador de milhares 2 2 5 2 38 5" xfId="32330"/>
    <cellStyle name="Separador de milhares 2 2 5 2 38 6" xfId="32331"/>
    <cellStyle name="Separador de milhares 2 2 5 2 38 7" xfId="32332"/>
    <cellStyle name="Separador de milhares 2 2 5 2 38 8" xfId="32333"/>
    <cellStyle name="Separador de milhares 2 2 5 2 38 9" xfId="32334"/>
    <cellStyle name="Separador de milhares 2 2 5 2 39" xfId="32335"/>
    <cellStyle name="Separador de milhares 2 2 5 2 39 2" xfId="32336"/>
    <cellStyle name="Separador de milhares 2 2 5 2 4" xfId="32337"/>
    <cellStyle name="Separador de milhares 2 2 5 2 40" xfId="32338"/>
    <cellStyle name="Separador de milhares 2 2 5 2 41" xfId="32339"/>
    <cellStyle name="Separador de milhares 2 2 5 2 42" xfId="32340"/>
    <cellStyle name="Separador de milhares 2 2 5 2 43" xfId="32341"/>
    <cellStyle name="Separador de milhares 2 2 5 2 44" xfId="32342"/>
    <cellStyle name="Separador de milhares 2 2 5 2 45" xfId="32343"/>
    <cellStyle name="Separador de milhares 2 2 5 2 46" xfId="32344"/>
    <cellStyle name="Separador de milhares 2 2 5 2 47" xfId="32345"/>
    <cellStyle name="Separador de milhares 2 2 5 2 48" xfId="32346"/>
    <cellStyle name="Separador de milhares 2 2 5 2 5" xfId="32347"/>
    <cellStyle name="Separador de milhares 2 2 5 2 6" xfId="32348"/>
    <cellStyle name="Separador de milhares 2 2 5 2 7" xfId="32349"/>
    <cellStyle name="Separador de milhares 2 2 5 2 8" xfId="32350"/>
    <cellStyle name="Separador de milhares 2 2 5 2 9" xfId="32351"/>
    <cellStyle name="Separador de milhares 2 2 5 20" xfId="32352"/>
    <cellStyle name="Separador de milhares 2 2 5 20 10" xfId="32353"/>
    <cellStyle name="Separador de milhares 2 2 5 20 11" xfId="32354"/>
    <cellStyle name="Separador de milhares 2 2 5 20 12" xfId="32355"/>
    <cellStyle name="Separador de milhares 2 2 5 20 2" xfId="32356"/>
    <cellStyle name="Separador de milhares 2 2 5 20 2 10" xfId="32357"/>
    <cellStyle name="Separador de milhares 2 2 5 20 2 2" xfId="32358"/>
    <cellStyle name="Separador de milhares 2 2 5 20 2 3" xfId="32359"/>
    <cellStyle name="Separador de milhares 2 2 5 20 2 4" xfId="32360"/>
    <cellStyle name="Separador de milhares 2 2 5 20 2 5" xfId="32361"/>
    <cellStyle name="Separador de milhares 2 2 5 20 2 6" xfId="32362"/>
    <cellStyle name="Separador de milhares 2 2 5 20 2 7" xfId="32363"/>
    <cellStyle name="Separador de milhares 2 2 5 20 2 8" xfId="32364"/>
    <cellStyle name="Separador de milhares 2 2 5 20 2 9" xfId="32365"/>
    <cellStyle name="Separador de milhares 2 2 5 20 3" xfId="32366"/>
    <cellStyle name="Separador de milhares 2 2 5 20 4" xfId="32367"/>
    <cellStyle name="Separador de milhares 2 2 5 20 5" xfId="32368"/>
    <cellStyle name="Separador de milhares 2 2 5 20 6" xfId="32369"/>
    <cellStyle name="Separador de milhares 2 2 5 20 7" xfId="32370"/>
    <cellStyle name="Separador de milhares 2 2 5 20 8" xfId="32371"/>
    <cellStyle name="Separador de milhares 2 2 5 20 9" xfId="32372"/>
    <cellStyle name="Separador de milhares 2 2 5 21" xfId="32373"/>
    <cellStyle name="Separador de milhares 2 2 5 22" xfId="32374"/>
    <cellStyle name="Separador de milhares 2 2 5 23" xfId="32375"/>
    <cellStyle name="Separador de milhares 2 2 5 24" xfId="32376"/>
    <cellStyle name="Separador de milhares 2 2 5 25" xfId="32377"/>
    <cellStyle name="Separador de milhares 2 2 5 26" xfId="32378"/>
    <cellStyle name="Separador de milhares 2 2 5 27" xfId="32379"/>
    <cellStyle name="Separador de milhares 2 2 5 28" xfId="32380"/>
    <cellStyle name="Separador de milhares 2 2 5 29" xfId="32381"/>
    <cellStyle name="Separador de milhares 2 2 5 3" xfId="32382"/>
    <cellStyle name="Separador de milhares 2 2 5 3 10" xfId="32383"/>
    <cellStyle name="Separador de milhares 2 2 5 3 11" xfId="32384"/>
    <cellStyle name="Separador de milhares 2 2 5 3 12" xfId="32385"/>
    <cellStyle name="Separador de milhares 2 2 5 3 13" xfId="32386"/>
    <cellStyle name="Separador de milhares 2 2 5 3 14" xfId="32387"/>
    <cellStyle name="Separador de milhares 2 2 5 3 15" xfId="32388"/>
    <cellStyle name="Separador de milhares 2 2 5 3 16" xfId="32389"/>
    <cellStyle name="Separador de milhares 2 2 5 3 17" xfId="32390"/>
    <cellStyle name="Separador de milhares 2 2 5 3 18" xfId="32391"/>
    <cellStyle name="Separador de milhares 2 2 5 3 19" xfId="32392"/>
    <cellStyle name="Separador de milhares 2 2 5 3 2" xfId="32393"/>
    <cellStyle name="Separador de milhares 2 2 5 3 2 10" xfId="32394"/>
    <cellStyle name="Separador de milhares 2 2 5 3 2 11" xfId="32395"/>
    <cellStyle name="Separador de milhares 2 2 5 3 2 12" xfId="32396"/>
    <cellStyle name="Separador de milhares 2 2 5 3 2 2" xfId="32397"/>
    <cellStyle name="Separador de milhares 2 2 5 3 2 2 10" xfId="32398"/>
    <cellStyle name="Separador de milhares 2 2 5 3 2 2 2" xfId="32399"/>
    <cellStyle name="Separador de milhares 2 2 5 3 2 2 3" xfId="32400"/>
    <cellStyle name="Separador de milhares 2 2 5 3 2 2 4" xfId="32401"/>
    <cellStyle name="Separador de milhares 2 2 5 3 2 2 5" xfId="32402"/>
    <cellStyle name="Separador de milhares 2 2 5 3 2 2 6" xfId="32403"/>
    <cellStyle name="Separador de milhares 2 2 5 3 2 2 7" xfId="32404"/>
    <cellStyle name="Separador de milhares 2 2 5 3 2 2 8" xfId="32405"/>
    <cellStyle name="Separador de milhares 2 2 5 3 2 2 9" xfId="32406"/>
    <cellStyle name="Separador de milhares 2 2 5 3 2 3" xfId="32407"/>
    <cellStyle name="Separador de milhares 2 2 5 3 2 4" xfId="32408"/>
    <cellStyle name="Separador de milhares 2 2 5 3 2 5" xfId="32409"/>
    <cellStyle name="Separador de milhares 2 2 5 3 2 6" xfId="32410"/>
    <cellStyle name="Separador de milhares 2 2 5 3 2 7" xfId="32411"/>
    <cellStyle name="Separador de milhares 2 2 5 3 2 8" xfId="32412"/>
    <cellStyle name="Separador de milhares 2 2 5 3 2 9" xfId="32413"/>
    <cellStyle name="Separador de milhares 2 2 5 3 20" xfId="32414"/>
    <cellStyle name="Separador de milhares 2 2 5 3 21" xfId="32415"/>
    <cellStyle name="Separador de milhares 2 2 5 3 22" xfId="32416"/>
    <cellStyle name="Separador de milhares 2 2 5 3 23" xfId="32417"/>
    <cellStyle name="Separador de milhares 2 2 5 3 24" xfId="32418"/>
    <cellStyle name="Separador de milhares 2 2 5 3 25" xfId="32419"/>
    <cellStyle name="Separador de milhares 2 2 5 3 26" xfId="32420"/>
    <cellStyle name="Separador de milhares 2 2 5 3 27" xfId="32421"/>
    <cellStyle name="Separador de milhares 2 2 5 3 28" xfId="32422"/>
    <cellStyle name="Separador de milhares 2 2 5 3 29" xfId="32423"/>
    <cellStyle name="Separador de milhares 2 2 5 3 3" xfId="32424"/>
    <cellStyle name="Separador de milhares 2 2 5 3 30" xfId="32425"/>
    <cellStyle name="Separador de milhares 2 2 5 3 31" xfId="32426"/>
    <cellStyle name="Separador de milhares 2 2 5 3 32" xfId="32427"/>
    <cellStyle name="Separador de milhares 2 2 5 3 33" xfId="32428"/>
    <cellStyle name="Separador de milhares 2 2 5 3 34" xfId="32429"/>
    <cellStyle name="Separador de milhares 2 2 5 3 35" xfId="32430"/>
    <cellStyle name="Separador de milhares 2 2 5 3 36" xfId="32431"/>
    <cellStyle name="Separador de milhares 2 2 5 3 37" xfId="32432"/>
    <cellStyle name="Separador de milhares 2 2 5 3 38" xfId="32433"/>
    <cellStyle name="Separador de milhares 2 2 5 3 38 10" xfId="32434"/>
    <cellStyle name="Separador de milhares 2 2 5 3 38 2" xfId="32435"/>
    <cellStyle name="Separador de milhares 2 2 5 3 38 3" xfId="32436"/>
    <cellStyle name="Separador de milhares 2 2 5 3 38 4" xfId="32437"/>
    <cellStyle name="Separador de milhares 2 2 5 3 38 5" xfId="32438"/>
    <cellStyle name="Separador de milhares 2 2 5 3 38 6" xfId="32439"/>
    <cellStyle name="Separador de milhares 2 2 5 3 38 7" xfId="32440"/>
    <cellStyle name="Separador de milhares 2 2 5 3 38 8" xfId="32441"/>
    <cellStyle name="Separador de milhares 2 2 5 3 38 9" xfId="32442"/>
    <cellStyle name="Separador de milhares 2 2 5 3 39" xfId="32443"/>
    <cellStyle name="Separador de milhares 2 2 5 3 39 2" xfId="32444"/>
    <cellStyle name="Separador de milhares 2 2 5 3 4" xfId="32445"/>
    <cellStyle name="Separador de milhares 2 2 5 3 40" xfId="32446"/>
    <cellStyle name="Separador de milhares 2 2 5 3 41" xfId="32447"/>
    <cellStyle name="Separador de milhares 2 2 5 3 42" xfId="32448"/>
    <cellStyle name="Separador de milhares 2 2 5 3 43" xfId="32449"/>
    <cellStyle name="Separador de milhares 2 2 5 3 44" xfId="32450"/>
    <cellStyle name="Separador de milhares 2 2 5 3 45" xfId="32451"/>
    <cellStyle name="Separador de milhares 2 2 5 3 46" xfId="32452"/>
    <cellStyle name="Separador de milhares 2 2 5 3 47" xfId="32453"/>
    <cellStyle name="Separador de milhares 2 2 5 3 48" xfId="32454"/>
    <cellStyle name="Separador de milhares 2 2 5 3 5" xfId="32455"/>
    <cellStyle name="Separador de milhares 2 2 5 3 6" xfId="32456"/>
    <cellStyle name="Separador de milhares 2 2 5 3 7" xfId="32457"/>
    <cellStyle name="Separador de milhares 2 2 5 3 8" xfId="32458"/>
    <cellStyle name="Separador de milhares 2 2 5 3 9" xfId="32459"/>
    <cellStyle name="Separador de milhares 2 2 5 30" xfId="32460"/>
    <cellStyle name="Separador de milhares 2 2 5 31" xfId="32461"/>
    <cellStyle name="Separador de milhares 2 2 5 32" xfId="32462"/>
    <cellStyle name="Separador de milhares 2 2 5 33" xfId="32463"/>
    <cellStyle name="Separador de milhares 2 2 5 34" xfId="32464"/>
    <cellStyle name="Separador de milhares 2 2 5 35" xfId="32465"/>
    <cellStyle name="Separador de milhares 2 2 5 36" xfId="32466"/>
    <cellStyle name="Separador de milhares 2 2 5 37" xfId="32467"/>
    <cellStyle name="Separador de milhares 2 2 5 38" xfId="32468"/>
    <cellStyle name="Separador de milhares 2 2 5 39" xfId="32469"/>
    <cellStyle name="Separador de milhares 2 2 5 4" xfId="32470"/>
    <cellStyle name="Separador de milhares 2 2 5 40" xfId="32471"/>
    <cellStyle name="Separador de milhares 2 2 5 41" xfId="32472"/>
    <cellStyle name="Separador de milhares 2 2 5 42" xfId="32473"/>
    <cellStyle name="Separador de milhares 2 2 5 43" xfId="32474"/>
    <cellStyle name="Separador de milhares 2 2 5 44" xfId="32475"/>
    <cellStyle name="Separador de milhares 2 2 5 45" xfId="32476"/>
    <cellStyle name="Separador de milhares 2 2 5 46" xfId="32477"/>
    <cellStyle name="Separador de milhares 2 2 5 47" xfId="32478"/>
    <cellStyle name="Separador de milhares 2 2 5 48" xfId="32479"/>
    <cellStyle name="Separador de milhares 2 2 5 48 10" xfId="32480"/>
    <cellStyle name="Separador de milhares 2 2 5 48 2" xfId="32481"/>
    <cellStyle name="Separador de milhares 2 2 5 48 3" xfId="32482"/>
    <cellStyle name="Separador de milhares 2 2 5 48 4" xfId="32483"/>
    <cellStyle name="Separador de milhares 2 2 5 48 5" xfId="32484"/>
    <cellStyle name="Separador de milhares 2 2 5 48 6" xfId="32485"/>
    <cellStyle name="Separador de milhares 2 2 5 48 7" xfId="32486"/>
    <cellStyle name="Separador de milhares 2 2 5 48 8" xfId="32487"/>
    <cellStyle name="Separador de milhares 2 2 5 48 9" xfId="32488"/>
    <cellStyle name="Separador de milhares 2 2 5 49" xfId="32489"/>
    <cellStyle name="Separador de milhares 2 2 5 49 2" xfId="32490"/>
    <cellStyle name="Separador de milhares 2 2 5 5" xfId="32491"/>
    <cellStyle name="Separador de milhares 2 2 5 50" xfId="32492"/>
    <cellStyle name="Separador de milhares 2 2 5 51" xfId="32493"/>
    <cellStyle name="Separador de milhares 2 2 5 52" xfId="32494"/>
    <cellStyle name="Separador de milhares 2 2 5 53" xfId="32495"/>
    <cellStyle name="Separador de milhares 2 2 5 54" xfId="32496"/>
    <cellStyle name="Separador de milhares 2 2 5 55" xfId="32497"/>
    <cellStyle name="Separador de milhares 2 2 5 56" xfId="32498"/>
    <cellStyle name="Separador de milhares 2 2 5 57" xfId="32499"/>
    <cellStyle name="Separador de milhares 2 2 5 58" xfId="32500"/>
    <cellStyle name="Separador de milhares 2 2 5 6" xfId="32501"/>
    <cellStyle name="Separador de milhares 2 2 5 7" xfId="32502"/>
    <cellStyle name="Separador de milhares 2 2 5 8" xfId="32503"/>
    <cellStyle name="Separador de milhares 2 2 5 9" xfId="32504"/>
    <cellStyle name="Separador de milhares 2 2 50" xfId="32505"/>
    <cellStyle name="Separador de milhares 2 2 50 2" xfId="32506"/>
    <cellStyle name="Separador de milhares 2 2 50 3" xfId="32507"/>
    <cellStyle name="Separador de milhares 2 2 50 4" xfId="32508"/>
    <cellStyle name="Separador de milhares 2 2 50 5" xfId="32509"/>
    <cellStyle name="Separador de milhares 2 2 50 6" xfId="32510"/>
    <cellStyle name="Separador de milhares 2 2 50 7" xfId="32511"/>
    <cellStyle name="Separador de milhares 2 2 51" xfId="32512"/>
    <cellStyle name="Separador de milhares 2 2 51 2" xfId="32513"/>
    <cellStyle name="Separador de milhares 2 2 51 3" xfId="32514"/>
    <cellStyle name="Separador de milhares 2 2 51 4" xfId="32515"/>
    <cellStyle name="Separador de milhares 2 2 51 5" xfId="32516"/>
    <cellStyle name="Separador de milhares 2 2 51 6" xfId="32517"/>
    <cellStyle name="Separador de milhares 2 2 51 7" xfId="32518"/>
    <cellStyle name="Separador de milhares 2 2 52" xfId="32519"/>
    <cellStyle name="Separador de milhares 2 2 52 2" xfId="32520"/>
    <cellStyle name="Separador de milhares 2 2 52 3" xfId="32521"/>
    <cellStyle name="Separador de milhares 2 2 52 4" xfId="32522"/>
    <cellStyle name="Separador de milhares 2 2 52 5" xfId="32523"/>
    <cellStyle name="Separador de milhares 2 2 52 6" xfId="32524"/>
    <cellStyle name="Separador de milhares 2 2 52 7" xfId="32525"/>
    <cellStyle name="Separador de milhares 2 2 53" xfId="32526"/>
    <cellStyle name="Separador de milhares 2 2 53 2" xfId="32527"/>
    <cellStyle name="Separador de milhares 2 2 53 3" xfId="32528"/>
    <cellStyle name="Separador de milhares 2 2 53 4" xfId="32529"/>
    <cellStyle name="Separador de milhares 2 2 53 5" xfId="32530"/>
    <cellStyle name="Separador de milhares 2 2 53 6" xfId="32531"/>
    <cellStyle name="Separador de milhares 2 2 53 7" xfId="32532"/>
    <cellStyle name="Separador de milhares 2 2 54" xfId="32533"/>
    <cellStyle name="Separador de milhares 2 2 54 2" xfId="32534"/>
    <cellStyle name="Separador de milhares 2 2 54 3" xfId="32535"/>
    <cellStyle name="Separador de milhares 2 2 54 4" xfId="32536"/>
    <cellStyle name="Separador de milhares 2 2 54 5" xfId="32537"/>
    <cellStyle name="Separador de milhares 2 2 54 6" xfId="32538"/>
    <cellStyle name="Separador de milhares 2 2 54 7" xfId="32539"/>
    <cellStyle name="Separador de milhares 2 2 55" xfId="32540"/>
    <cellStyle name="Separador de milhares 2 2 55 2" xfId="32541"/>
    <cellStyle name="Separador de milhares 2 2 56" xfId="32542"/>
    <cellStyle name="Separador de milhares 2 2 56 2" xfId="32543"/>
    <cellStyle name="Separador de milhares 2 2 57" xfId="32544"/>
    <cellStyle name="Separador de milhares 2 2 57 2" xfId="32545"/>
    <cellStyle name="Separador de milhares 2 2 58" xfId="32546"/>
    <cellStyle name="Separador de milhares 2 2 58 2" xfId="32547"/>
    <cellStyle name="Separador de milhares 2 2 59" xfId="32548"/>
    <cellStyle name="Separador de milhares 2 2 6" xfId="32549"/>
    <cellStyle name="Separador de milhares 2 2 6 10" xfId="32550"/>
    <cellStyle name="Separador de milhares 2 2 6 11" xfId="32551"/>
    <cellStyle name="Separador de milhares 2 2 6 12" xfId="32552"/>
    <cellStyle name="Separador de milhares 2 2 6 13" xfId="32553"/>
    <cellStyle name="Separador de milhares 2 2 6 13 10" xfId="32554"/>
    <cellStyle name="Separador de milhares 2 2 6 13 11" xfId="32555"/>
    <cellStyle name="Separador de milhares 2 2 6 13 12" xfId="32556"/>
    <cellStyle name="Separador de milhares 2 2 6 13 2" xfId="32557"/>
    <cellStyle name="Separador de milhares 2 2 6 13 2 10" xfId="32558"/>
    <cellStyle name="Separador de milhares 2 2 6 13 2 2" xfId="32559"/>
    <cellStyle name="Separador de milhares 2 2 6 13 2 3" xfId="32560"/>
    <cellStyle name="Separador de milhares 2 2 6 13 2 4" xfId="32561"/>
    <cellStyle name="Separador de milhares 2 2 6 13 2 5" xfId="32562"/>
    <cellStyle name="Separador de milhares 2 2 6 13 2 6" xfId="32563"/>
    <cellStyle name="Separador de milhares 2 2 6 13 2 7" xfId="32564"/>
    <cellStyle name="Separador de milhares 2 2 6 13 2 8" xfId="32565"/>
    <cellStyle name="Separador de milhares 2 2 6 13 2 9" xfId="32566"/>
    <cellStyle name="Separador de milhares 2 2 6 13 3" xfId="32567"/>
    <cellStyle name="Separador de milhares 2 2 6 13 4" xfId="32568"/>
    <cellStyle name="Separador de milhares 2 2 6 13 5" xfId="32569"/>
    <cellStyle name="Separador de milhares 2 2 6 13 6" xfId="32570"/>
    <cellStyle name="Separador de milhares 2 2 6 13 7" xfId="32571"/>
    <cellStyle name="Separador de milhares 2 2 6 13 8" xfId="32572"/>
    <cellStyle name="Separador de milhares 2 2 6 13 9" xfId="32573"/>
    <cellStyle name="Separador de milhares 2 2 6 14" xfId="32574"/>
    <cellStyle name="Separador de milhares 2 2 6 14 10" xfId="32575"/>
    <cellStyle name="Separador de milhares 2 2 6 14 11" xfId="32576"/>
    <cellStyle name="Separador de milhares 2 2 6 14 12" xfId="32577"/>
    <cellStyle name="Separador de milhares 2 2 6 14 2" xfId="32578"/>
    <cellStyle name="Separador de milhares 2 2 6 14 2 10" xfId="32579"/>
    <cellStyle name="Separador de milhares 2 2 6 14 2 2" xfId="32580"/>
    <cellStyle name="Separador de milhares 2 2 6 14 2 3" xfId="32581"/>
    <cellStyle name="Separador de milhares 2 2 6 14 2 4" xfId="32582"/>
    <cellStyle name="Separador de milhares 2 2 6 14 2 5" xfId="32583"/>
    <cellStyle name="Separador de milhares 2 2 6 14 2 6" xfId="32584"/>
    <cellStyle name="Separador de milhares 2 2 6 14 2 7" xfId="32585"/>
    <cellStyle name="Separador de milhares 2 2 6 14 2 8" xfId="32586"/>
    <cellStyle name="Separador de milhares 2 2 6 14 2 9" xfId="32587"/>
    <cellStyle name="Separador de milhares 2 2 6 14 3" xfId="32588"/>
    <cellStyle name="Separador de milhares 2 2 6 14 4" xfId="32589"/>
    <cellStyle name="Separador de milhares 2 2 6 14 5" xfId="32590"/>
    <cellStyle name="Separador de milhares 2 2 6 14 6" xfId="32591"/>
    <cellStyle name="Separador de milhares 2 2 6 14 7" xfId="32592"/>
    <cellStyle name="Separador de milhares 2 2 6 14 8" xfId="32593"/>
    <cellStyle name="Separador de milhares 2 2 6 14 9" xfId="32594"/>
    <cellStyle name="Separador de milhares 2 2 6 15" xfId="32595"/>
    <cellStyle name="Separador de milhares 2 2 6 15 10" xfId="32596"/>
    <cellStyle name="Separador de milhares 2 2 6 15 11" xfId="32597"/>
    <cellStyle name="Separador de milhares 2 2 6 15 12" xfId="32598"/>
    <cellStyle name="Separador de milhares 2 2 6 15 2" xfId="32599"/>
    <cellStyle name="Separador de milhares 2 2 6 15 2 10" xfId="32600"/>
    <cellStyle name="Separador de milhares 2 2 6 15 2 2" xfId="32601"/>
    <cellStyle name="Separador de milhares 2 2 6 15 2 3" xfId="32602"/>
    <cellStyle name="Separador de milhares 2 2 6 15 2 4" xfId="32603"/>
    <cellStyle name="Separador de milhares 2 2 6 15 2 5" xfId="32604"/>
    <cellStyle name="Separador de milhares 2 2 6 15 2 6" xfId="32605"/>
    <cellStyle name="Separador de milhares 2 2 6 15 2 7" xfId="32606"/>
    <cellStyle name="Separador de milhares 2 2 6 15 2 8" xfId="32607"/>
    <cellStyle name="Separador de milhares 2 2 6 15 2 9" xfId="32608"/>
    <cellStyle name="Separador de milhares 2 2 6 15 3" xfId="32609"/>
    <cellStyle name="Separador de milhares 2 2 6 15 4" xfId="32610"/>
    <cellStyle name="Separador de milhares 2 2 6 15 5" xfId="32611"/>
    <cellStyle name="Separador de milhares 2 2 6 15 6" xfId="32612"/>
    <cellStyle name="Separador de milhares 2 2 6 15 7" xfId="32613"/>
    <cellStyle name="Separador de milhares 2 2 6 15 8" xfId="32614"/>
    <cellStyle name="Separador de milhares 2 2 6 15 9" xfId="32615"/>
    <cellStyle name="Separador de milhares 2 2 6 16" xfId="32616"/>
    <cellStyle name="Separador de milhares 2 2 6 16 10" xfId="32617"/>
    <cellStyle name="Separador de milhares 2 2 6 16 11" xfId="32618"/>
    <cellStyle name="Separador de milhares 2 2 6 16 12" xfId="32619"/>
    <cellStyle name="Separador de milhares 2 2 6 16 2" xfId="32620"/>
    <cellStyle name="Separador de milhares 2 2 6 16 2 10" xfId="32621"/>
    <cellStyle name="Separador de milhares 2 2 6 16 2 2" xfId="32622"/>
    <cellStyle name="Separador de milhares 2 2 6 16 2 3" xfId="32623"/>
    <cellStyle name="Separador de milhares 2 2 6 16 2 4" xfId="32624"/>
    <cellStyle name="Separador de milhares 2 2 6 16 2 5" xfId="32625"/>
    <cellStyle name="Separador de milhares 2 2 6 16 2 6" xfId="32626"/>
    <cellStyle name="Separador de milhares 2 2 6 16 2 7" xfId="32627"/>
    <cellStyle name="Separador de milhares 2 2 6 16 2 8" xfId="32628"/>
    <cellStyle name="Separador de milhares 2 2 6 16 2 9" xfId="32629"/>
    <cellStyle name="Separador de milhares 2 2 6 16 3" xfId="32630"/>
    <cellStyle name="Separador de milhares 2 2 6 16 4" xfId="32631"/>
    <cellStyle name="Separador de milhares 2 2 6 16 5" xfId="32632"/>
    <cellStyle name="Separador de milhares 2 2 6 16 6" xfId="32633"/>
    <cellStyle name="Separador de milhares 2 2 6 16 7" xfId="32634"/>
    <cellStyle name="Separador de milhares 2 2 6 16 8" xfId="32635"/>
    <cellStyle name="Separador de milhares 2 2 6 16 9" xfId="32636"/>
    <cellStyle name="Separador de milhares 2 2 6 17" xfId="32637"/>
    <cellStyle name="Separador de milhares 2 2 6 17 10" xfId="32638"/>
    <cellStyle name="Separador de milhares 2 2 6 17 11" xfId="32639"/>
    <cellStyle name="Separador de milhares 2 2 6 17 12" xfId="32640"/>
    <cellStyle name="Separador de milhares 2 2 6 17 2" xfId="32641"/>
    <cellStyle name="Separador de milhares 2 2 6 17 2 10" xfId="32642"/>
    <cellStyle name="Separador de milhares 2 2 6 17 2 2" xfId="32643"/>
    <cellStyle name="Separador de milhares 2 2 6 17 2 3" xfId="32644"/>
    <cellStyle name="Separador de milhares 2 2 6 17 2 4" xfId="32645"/>
    <cellStyle name="Separador de milhares 2 2 6 17 2 5" xfId="32646"/>
    <cellStyle name="Separador de milhares 2 2 6 17 2 6" xfId="32647"/>
    <cellStyle name="Separador de milhares 2 2 6 17 2 7" xfId="32648"/>
    <cellStyle name="Separador de milhares 2 2 6 17 2 8" xfId="32649"/>
    <cellStyle name="Separador de milhares 2 2 6 17 2 9" xfId="32650"/>
    <cellStyle name="Separador de milhares 2 2 6 17 3" xfId="32651"/>
    <cellStyle name="Separador de milhares 2 2 6 17 4" xfId="32652"/>
    <cellStyle name="Separador de milhares 2 2 6 17 5" xfId="32653"/>
    <cellStyle name="Separador de milhares 2 2 6 17 6" xfId="32654"/>
    <cellStyle name="Separador de milhares 2 2 6 17 7" xfId="32655"/>
    <cellStyle name="Separador de milhares 2 2 6 17 8" xfId="32656"/>
    <cellStyle name="Separador de milhares 2 2 6 17 9" xfId="32657"/>
    <cellStyle name="Separador de milhares 2 2 6 18" xfId="32658"/>
    <cellStyle name="Separador de milhares 2 2 6 18 10" xfId="32659"/>
    <cellStyle name="Separador de milhares 2 2 6 18 11" xfId="32660"/>
    <cellStyle name="Separador de milhares 2 2 6 18 12" xfId="32661"/>
    <cellStyle name="Separador de milhares 2 2 6 18 2" xfId="32662"/>
    <cellStyle name="Separador de milhares 2 2 6 18 2 10" xfId="32663"/>
    <cellStyle name="Separador de milhares 2 2 6 18 2 2" xfId="32664"/>
    <cellStyle name="Separador de milhares 2 2 6 18 2 3" xfId="32665"/>
    <cellStyle name="Separador de milhares 2 2 6 18 2 4" xfId="32666"/>
    <cellStyle name="Separador de milhares 2 2 6 18 2 5" xfId="32667"/>
    <cellStyle name="Separador de milhares 2 2 6 18 2 6" xfId="32668"/>
    <cellStyle name="Separador de milhares 2 2 6 18 2 7" xfId="32669"/>
    <cellStyle name="Separador de milhares 2 2 6 18 2 8" xfId="32670"/>
    <cellStyle name="Separador de milhares 2 2 6 18 2 9" xfId="32671"/>
    <cellStyle name="Separador de milhares 2 2 6 18 3" xfId="32672"/>
    <cellStyle name="Separador de milhares 2 2 6 18 4" xfId="32673"/>
    <cellStyle name="Separador de milhares 2 2 6 18 5" xfId="32674"/>
    <cellStyle name="Separador de milhares 2 2 6 18 6" xfId="32675"/>
    <cellStyle name="Separador de milhares 2 2 6 18 7" xfId="32676"/>
    <cellStyle name="Separador de milhares 2 2 6 18 8" xfId="32677"/>
    <cellStyle name="Separador de milhares 2 2 6 18 9" xfId="32678"/>
    <cellStyle name="Separador de milhares 2 2 6 19" xfId="32679"/>
    <cellStyle name="Separador de milhares 2 2 6 19 10" xfId="32680"/>
    <cellStyle name="Separador de milhares 2 2 6 19 11" xfId="32681"/>
    <cellStyle name="Separador de milhares 2 2 6 19 12" xfId="32682"/>
    <cellStyle name="Separador de milhares 2 2 6 19 2" xfId="32683"/>
    <cellStyle name="Separador de milhares 2 2 6 19 2 10" xfId="32684"/>
    <cellStyle name="Separador de milhares 2 2 6 19 2 2" xfId="32685"/>
    <cellStyle name="Separador de milhares 2 2 6 19 2 3" xfId="32686"/>
    <cellStyle name="Separador de milhares 2 2 6 19 2 4" xfId="32687"/>
    <cellStyle name="Separador de milhares 2 2 6 19 2 5" xfId="32688"/>
    <cellStyle name="Separador de milhares 2 2 6 19 2 6" xfId="32689"/>
    <cellStyle name="Separador de milhares 2 2 6 19 2 7" xfId="32690"/>
    <cellStyle name="Separador de milhares 2 2 6 19 2 8" xfId="32691"/>
    <cellStyle name="Separador de milhares 2 2 6 19 2 9" xfId="32692"/>
    <cellStyle name="Separador de milhares 2 2 6 19 3" xfId="32693"/>
    <cellStyle name="Separador de milhares 2 2 6 19 4" xfId="32694"/>
    <cellStyle name="Separador de milhares 2 2 6 19 5" xfId="32695"/>
    <cellStyle name="Separador de milhares 2 2 6 19 6" xfId="32696"/>
    <cellStyle name="Separador de milhares 2 2 6 19 7" xfId="32697"/>
    <cellStyle name="Separador de milhares 2 2 6 19 8" xfId="32698"/>
    <cellStyle name="Separador de milhares 2 2 6 19 9" xfId="32699"/>
    <cellStyle name="Separador de milhares 2 2 6 2" xfId="32700"/>
    <cellStyle name="Separador de milhares 2 2 6 2 10" xfId="32701"/>
    <cellStyle name="Separador de milhares 2 2 6 2 11" xfId="32702"/>
    <cellStyle name="Separador de milhares 2 2 6 2 12" xfId="32703"/>
    <cellStyle name="Separador de milhares 2 2 6 2 13" xfId="32704"/>
    <cellStyle name="Separador de milhares 2 2 6 2 14" xfId="32705"/>
    <cellStyle name="Separador de milhares 2 2 6 2 15" xfId="32706"/>
    <cellStyle name="Separador de milhares 2 2 6 2 16" xfId="32707"/>
    <cellStyle name="Separador de milhares 2 2 6 2 17" xfId="32708"/>
    <cellStyle name="Separador de milhares 2 2 6 2 18" xfId="32709"/>
    <cellStyle name="Separador de milhares 2 2 6 2 19" xfId="32710"/>
    <cellStyle name="Separador de milhares 2 2 6 2 2" xfId="32711"/>
    <cellStyle name="Separador de milhares 2 2 6 2 2 10" xfId="32712"/>
    <cellStyle name="Separador de milhares 2 2 6 2 2 11" xfId="32713"/>
    <cellStyle name="Separador de milhares 2 2 6 2 2 12" xfId="32714"/>
    <cellStyle name="Separador de milhares 2 2 6 2 2 2" xfId="32715"/>
    <cellStyle name="Separador de milhares 2 2 6 2 2 2 10" xfId="32716"/>
    <cellStyle name="Separador de milhares 2 2 6 2 2 2 2" xfId="32717"/>
    <cellStyle name="Separador de milhares 2 2 6 2 2 2 3" xfId="32718"/>
    <cellStyle name="Separador de milhares 2 2 6 2 2 2 4" xfId="32719"/>
    <cellStyle name="Separador de milhares 2 2 6 2 2 2 5" xfId="32720"/>
    <cellStyle name="Separador de milhares 2 2 6 2 2 2 6" xfId="32721"/>
    <cellStyle name="Separador de milhares 2 2 6 2 2 2 7" xfId="32722"/>
    <cellStyle name="Separador de milhares 2 2 6 2 2 2 8" xfId="32723"/>
    <cellStyle name="Separador de milhares 2 2 6 2 2 2 9" xfId="32724"/>
    <cellStyle name="Separador de milhares 2 2 6 2 2 3" xfId="32725"/>
    <cellStyle name="Separador de milhares 2 2 6 2 2 4" xfId="32726"/>
    <cellStyle name="Separador de milhares 2 2 6 2 2 5" xfId="32727"/>
    <cellStyle name="Separador de milhares 2 2 6 2 2 6" xfId="32728"/>
    <cellStyle name="Separador de milhares 2 2 6 2 2 7" xfId="32729"/>
    <cellStyle name="Separador de milhares 2 2 6 2 2 8" xfId="32730"/>
    <cellStyle name="Separador de milhares 2 2 6 2 2 9" xfId="32731"/>
    <cellStyle name="Separador de milhares 2 2 6 2 20" xfId="32732"/>
    <cellStyle name="Separador de milhares 2 2 6 2 21" xfId="32733"/>
    <cellStyle name="Separador de milhares 2 2 6 2 22" xfId="32734"/>
    <cellStyle name="Separador de milhares 2 2 6 2 23" xfId="32735"/>
    <cellStyle name="Separador de milhares 2 2 6 2 24" xfId="32736"/>
    <cellStyle name="Separador de milhares 2 2 6 2 25" xfId="32737"/>
    <cellStyle name="Separador de milhares 2 2 6 2 26" xfId="32738"/>
    <cellStyle name="Separador de milhares 2 2 6 2 27" xfId="32739"/>
    <cellStyle name="Separador de milhares 2 2 6 2 28" xfId="32740"/>
    <cellStyle name="Separador de milhares 2 2 6 2 29" xfId="32741"/>
    <cellStyle name="Separador de milhares 2 2 6 2 3" xfId="32742"/>
    <cellStyle name="Separador de milhares 2 2 6 2 30" xfId="32743"/>
    <cellStyle name="Separador de milhares 2 2 6 2 31" xfId="32744"/>
    <cellStyle name="Separador de milhares 2 2 6 2 32" xfId="32745"/>
    <cellStyle name="Separador de milhares 2 2 6 2 33" xfId="32746"/>
    <cellStyle name="Separador de milhares 2 2 6 2 34" xfId="32747"/>
    <cellStyle name="Separador de milhares 2 2 6 2 35" xfId="32748"/>
    <cellStyle name="Separador de milhares 2 2 6 2 36" xfId="32749"/>
    <cellStyle name="Separador de milhares 2 2 6 2 37" xfId="32750"/>
    <cellStyle name="Separador de milhares 2 2 6 2 38" xfId="32751"/>
    <cellStyle name="Separador de milhares 2 2 6 2 38 10" xfId="32752"/>
    <cellStyle name="Separador de milhares 2 2 6 2 38 2" xfId="32753"/>
    <cellStyle name="Separador de milhares 2 2 6 2 38 3" xfId="32754"/>
    <cellStyle name="Separador de milhares 2 2 6 2 38 4" xfId="32755"/>
    <cellStyle name="Separador de milhares 2 2 6 2 38 5" xfId="32756"/>
    <cellStyle name="Separador de milhares 2 2 6 2 38 6" xfId="32757"/>
    <cellStyle name="Separador de milhares 2 2 6 2 38 7" xfId="32758"/>
    <cellStyle name="Separador de milhares 2 2 6 2 38 8" xfId="32759"/>
    <cellStyle name="Separador de milhares 2 2 6 2 38 9" xfId="32760"/>
    <cellStyle name="Separador de milhares 2 2 6 2 39" xfId="32761"/>
    <cellStyle name="Separador de milhares 2 2 6 2 39 2" xfId="32762"/>
    <cellStyle name="Separador de milhares 2 2 6 2 4" xfId="32763"/>
    <cellStyle name="Separador de milhares 2 2 6 2 40" xfId="32764"/>
    <cellStyle name="Separador de milhares 2 2 6 2 41" xfId="32765"/>
    <cellStyle name="Separador de milhares 2 2 6 2 42" xfId="32766"/>
    <cellStyle name="Separador de milhares 2 2 6 2 43" xfId="32767"/>
    <cellStyle name="Separador de milhares 2 2 6 2 44" xfId="32768"/>
    <cellStyle name="Separador de milhares 2 2 6 2 45" xfId="32769"/>
    <cellStyle name="Separador de milhares 2 2 6 2 46" xfId="32770"/>
    <cellStyle name="Separador de milhares 2 2 6 2 47" xfId="32771"/>
    <cellStyle name="Separador de milhares 2 2 6 2 48" xfId="32772"/>
    <cellStyle name="Separador de milhares 2 2 6 2 5" xfId="32773"/>
    <cellStyle name="Separador de milhares 2 2 6 2 6" xfId="32774"/>
    <cellStyle name="Separador de milhares 2 2 6 2 7" xfId="32775"/>
    <cellStyle name="Separador de milhares 2 2 6 2 8" xfId="32776"/>
    <cellStyle name="Separador de milhares 2 2 6 2 9" xfId="32777"/>
    <cellStyle name="Separador de milhares 2 2 6 20" xfId="32778"/>
    <cellStyle name="Separador de milhares 2 2 6 20 10" xfId="32779"/>
    <cellStyle name="Separador de milhares 2 2 6 20 11" xfId="32780"/>
    <cellStyle name="Separador de milhares 2 2 6 20 12" xfId="32781"/>
    <cellStyle name="Separador de milhares 2 2 6 20 2" xfId="32782"/>
    <cellStyle name="Separador de milhares 2 2 6 20 2 10" xfId="32783"/>
    <cellStyle name="Separador de milhares 2 2 6 20 2 2" xfId="32784"/>
    <cellStyle name="Separador de milhares 2 2 6 20 2 3" xfId="32785"/>
    <cellStyle name="Separador de milhares 2 2 6 20 2 4" xfId="32786"/>
    <cellStyle name="Separador de milhares 2 2 6 20 2 5" xfId="32787"/>
    <cellStyle name="Separador de milhares 2 2 6 20 2 6" xfId="32788"/>
    <cellStyle name="Separador de milhares 2 2 6 20 2 7" xfId="32789"/>
    <cellStyle name="Separador de milhares 2 2 6 20 2 8" xfId="32790"/>
    <cellStyle name="Separador de milhares 2 2 6 20 2 9" xfId="32791"/>
    <cellStyle name="Separador de milhares 2 2 6 20 3" xfId="32792"/>
    <cellStyle name="Separador de milhares 2 2 6 20 4" xfId="32793"/>
    <cellStyle name="Separador de milhares 2 2 6 20 5" xfId="32794"/>
    <cellStyle name="Separador de milhares 2 2 6 20 6" xfId="32795"/>
    <cellStyle name="Separador de milhares 2 2 6 20 7" xfId="32796"/>
    <cellStyle name="Separador de milhares 2 2 6 20 8" xfId="32797"/>
    <cellStyle name="Separador de milhares 2 2 6 20 9" xfId="32798"/>
    <cellStyle name="Separador de milhares 2 2 6 21" xfId="32799"/>
    <cellStyle name="Separador de milhares 2 2 6 22" xfId="32800"/>
    <cellStyle name="Separador de milhares 2 2 6 23" xfId="32801"/>
    <cellStyle name="Separador de milhares 2 2 6 24" xfId="32802"/>
    <cellStyle name="Separador de milhares 2 2 6 25" xfId="32803"/>
    <cellStyle name="Separador de milhares 2 2 6 26" xfId="32804"/>
    <cellStyle name="Separador de milhares 2 2 6 27" xfId="32805"/>
    <cellStyle name="Separador de milhares 2 2 6 28" xfId="32806"/>
    <cellStyle name="Separador de milhares 2 2 6 29" xfId="32807"/>
    <cellStyle name="Separador de milhares 2 2 6 3" xfId="32808"/>
    <cellStyle name="Separador de milhares 2 2 6 3 10" xfId="32809"/>
    <cellStyle name="Separador de milhares 2 2 6 3 11" xfId="32810"/>
    <cellStyle name="Separador de milhares 2 2 6 3 12" xfId="32811"/>
    <cellStyle name="Separador de milhares 2 2 6 3 13" xfId="32812"/>
    <cellStyle name="Separador de milhares 2 2 6 3 14" xfId="32813"/>
    <cellStyle name="Separador de milhares 2 2 6 3 15" xfId="32814"/>
    <cellStyle name="Separador de milhares 2 2 6 3 16" xfId="32815"/>
    <cellStyle name="Separador de milhares 2 2 6 3 17" xfId="32816"/>
    <cellStyle name="Separador de milhares 2 2 6 3 18" xfId="32817"/>
    <cellStyle name="Separador de milhares 2 2 6 3 19" xfId="32818"/>
    <cellStyle name="Separador de milhares 2 2 6 3 2" xfId="32819"/>
    <cellStyle name="Separador de milhares 2 2 6 3 2 10" xfId="32820"/>
    <cellStyle name="Separador de milhares 2 2 6 3 2 11" xfId="32821"/>
    <cellStyle name="Separador de milhares 2 2 6 3 2 12" xfId="32822"/>
    <cellStyle name="Separador de milhares 2 2 6 3 2 2" xfId="32823"/>
    <cellStyle name="Separador de milhares 2 2 6 3 2 2 10" xfId="32824"/>
    <cellStyle name="Separador de milhares 2 2 6 3 2 2 2" xfId="32825"/>
    <cellStyle name="Separador de milhares 2 2 6 3 2 2 3" xfId="32826"/>
    <cellStyle name="Separador de milhares 2 2 6 3 2 2 4" xfId="32827"/>
    <cellStyle name="Separador de milhares 2 2 6 3 2 2 5" xfId="32828"/>
    <cellStyle name="Separador de milhares 2 2 6 3 2 2 6" xfId="32829"/>
    <cellStyle name="Separador de milhares 2 2 6 3 2 2 7" xfId="32830"/>
    <cellStyle name="Separador de milhares 2 2 6 3 2 2 8" xfId="32831"/>
    <cellStyle name="Separador de milhares 2 2 6 3 2 2 9" xfId="32832"/>
    <cellStyle name="Separador de milhares 2 2 6 3 2 3" xfId="32833"/>
    <cellStyle name="Separador de milhares 2 2 6 3 2 4" xfId="32834"/>
    <cellStyle name="Separador de milhares 2 2 6 3 2 5" xfId="32835"/>
    <cellStyle name="Separador de milhares 2 2 6 3 2 6" xfId="32836"/>
    <cellStyle name="Separador de milhares 2 2 6 3 2 7" xfId="32837"/>
    <cellStyle name="Separador de milhares 2 2 6 3 2 8" xfId="32838"/>
    <cellStyle name="Separador de milhares 2 2 6 3 2 9" xfId="32839"/>
    <cellStyle name="Separador de milhares 2 2 6 3 20" xfId="32840"/>
    <cellStyle name="Separador de milhares 2 2 6 3 21" xfId="32841"/>
    <cellStyle name="Separador de milhares 2 2 6 3 22" xfId="32842"/>
    <cellStyle name="Separador de milhares 2 2 6 3 23" xfId="32843"/>
    <cellStyle name="Separador de milhares 2 2 6 3 24" xfId="32844"/>
    <cellStyle name="Separador de milhares 2 2 6 3 25" xfId="32845"/>
    <cellStyle name="Separador de milhares 2 2 6 3 26" xfId="32846"/>
    <cellStyle name="Separador de milhares 2 2 6 3 27" xfId="32847"/>
    <cellStyle name="Separador de milhares 2 2 6 3 28" xfId="32848"/>
    <cellStyle name="Separador de milhares 2 2 6 3 29" xfId="32849"/>
    <cellStyle name="Separador de milhares 2 2 6 3 3" xfId="32850"/>
    <cellStyle name="Separador de milhares 2 2 6 3 30" xfId="32851"/>
    <cellStyle name="Separador de milhares 2 2 6 3 31" xfId="32852"/>
    <cellStyle name="Separador de milhares 2 2 6 3 32" xfId="32853"/>
    <cellStyle name="Separador de milhares 2 2 6 3 33" xfId="32854"/>
    <cellStyle name="Separador de milhares 2 2 6 3 34" xfId="32855"/>
    <cellStyle name="Separador de milhares 2 2 6 3 35" xfId="32856"/>
    <cellStyle name="Separador de milhares 2 2 6 3 36" xfId="32857"/>
    <cellStyle name="Separador de milhares 2 2 6 3 37" xfId="32858"/>
    <cellStyle name="Separador de milhares 2 2 6 3 38" xfId="32859"/>
    <cellStyle name="Separador de milhares 2 2 6 3 38 10" xfId="32860"/>
    <cellStyle name="Separador de milhares 2 2 6 3 38 2" xfId="32861"/>
    <cellStyle name="Separador de milhares 2 2 6 3 38 3" xfId="32862"/>
    <cellStyle name="Separador de milhares 2 2 6 3 38 4" xfId="32863"/>
    <cellStyle name="Separador de milhares 2 2 6 3 38 5" xfId="32864"/>
    <cellStyle name="Separador de milhares 2 2 6 3 38 6" xfId="32865"/>
    <cellStyle name="Separador de milhares 2 2 6 3 38 7" xfId="32866"/>
    <cellStyle name="Separador de milhares 2 2 6 3 38 8" xfId="32867"/>
    <cellStyle name="Separador de milhares 2 2 6 3 38 9" xfId="32868"/>
    <cellStyle name="Separador de milhares 2 2 6 3 39" xfId="32869"/>
    <cellStyle name="Separador de milhares 2 2 6 3 39 2" xfId="32870"/>
    <cellStyle name="Separador de milhares 2 2 6 3 4" xfId="32871"/>
    <cellStyle name="Separador de milhares 2 2 6 3 40" xfId="32872"/>
    <cellStyle name="Separador de milhares 2 2 6 3 41" xfId="32873"/>
    <cellStyle name="Separador de milhares 2 2 6 3 42" xfId="32874"/>
    <cellStyle name="Separador de milhares 2 2 6 3 43" xfId="32875"/>
    <cellStyle name="Separador de milhares 2 2 6 3 44" xfId="32876"/>
    <cellStyle name="Separador de milhares 2 2 6 3 45" xfId="32877"/>
    <cellStyle name="Separador de milhares 2 2 6 3 46" xfId="32878"/>
    <cellStyle name="Separador de milhares 2 2 6 3 47" xfId="32879"/>
    <cellStyle name="Separador de milhares 2 2 6 3 48" xfId="32880"/>
    <cellStyle name="Separador de milhares 2 2 6 3 5" xfId="32881"/>
    <cellStyle name="Separador de milhares 2 2 6 3 6" xfId="32882"/>
    <cellStyle name="Separador de milhares 2 2 6 3 7" xfId="32883"/>
    <cellStyle name="Separador de milhares 2 2 6 3 8" xfId="32884"/>
    <cellStyle name="Separador de milhares 2 2 6 3 9" xfId="32885"/>
    <cellStyle name="Separador de milhares 2 2 6 30" xfId="32886"/>
    <cellStyle name="Separador de milhares 2 2 6 31" xfId="32887"/>
    <cellStyle name="Separador de milhares 2 2 6 32" xfId="32888"/>
    <cellStyle name="Separador de milhares 2 2 6 33" xfId="32889"/>
    <cellStyle name="Separador de milhares 2 2 6 34" xfId="32890"/>
    <cellStyle name="Separador de milhares 2 2 6 35" xfId="32891"/>
    <cellStyle name="Separador de milhares 2 2 6 36" xfId="32892"/>
    <cellStyle name="Separador de milhares 2 2 6 37" xfId="32893"/>
    <cellStyle name="Separador de milhares 2 2 6 38" xfId="32894"/>
    <cellStyle name="Separador de milhares 2 2 6 39" xfId="32895"/>
    <cellStyle name="Separador de milhares 2 2 6 4" xfId="32896"/>
    <cellStyle name="Separador de milhares 2 2 6 40" xfId="32897"/>
    <cellStyle name="Separador de milhares 2 2 6 41" xfId="32898"/>
    <cellStyle name="Separador de milhares 2 2 6 42" xfId="32899"/>
    <cellStyle name="Separador de milhares 2 2 6 43" xfId="32900"/>
    <cellStyle name="Separador de milhares 2 2 6 44" xfId="32901"/>
    <cellStyle name="Separador de milhares 2 2 6 45" xfId="32902"/>
    <cellStyle name="Separador de milhares 2 2 6 46" xfId="32903"/>
    <cellStyle name="Separador de milhares 2 2 6 47" xfId="32904"/>
    <cellStyle name="Separador de milhares 2 2 6 48" xfId="32905"/>
    <cellStyle name="Separador de milhares 2 2 6 48 10" xfId="32906"/>
    <cellStyle name="Separador de milhares 2 2 6 48 2" xfId="32907"/>
    <cellStyle name="Separador de milhares 2 2 6 48 3" xfId="32908"/>
    <cellStyle name="Separador de milhares 2 2 6 48 4" xfId="32909"/>
    <cellStyle name="Separador de milhares 2 2 6 48 5" xfId="32910"/>
    <cellStyle name="Separador de milhares 2 2 6 48 6" xfId="32911"/>
    <cellStyle name="Separador de milhares 2 2 6 48 7" xfId="32912"/>
    <cellStyle name="Separador de milhares 2 2 6 48 8" xfId="32913"/>
    <cellStyle name="Separador de milhares 2 2 6 48 9" xfId="32914"/>
    <cellStyle name="Separador de milhares 2 2 6 49" xfId="32915"/>
    <cellStyle name="Separador de milhares 2 2 6 49 2" xfId="32916"/>
    <cellStyle name="Separador de milhares 2 2 6 5" xfId="32917"/>
    <cellStyle name="Separador de milhares 2 2 6 50" xfId="32918"/>
    <cellStyle name="Separador de milhares 2 2 6 51" xfId="32919"/>
    <cellStyle name="Separador de milhares 2 2 6 52" xfId="32920"/>
    <cellStyle name="Separador de milhares 2 2 6 53" xfId="32921"/>
    <cellStyle name="Separador de milhares 2 2 6 54" xfId="32922"/>
    <cellStyle name="Separador de milhares 2 2 6 55" xfId="32923"/>
    <cellStyle name="Separador de milhares 2 2 6 56" xfId="32924"/>
    <cellStyle name="Separador de milhares 2 2 6 57" xfId="32925"/>
    <cellStyle name="Separador de milhares 2 2 6 58" xfId="32926"/>
    <cellStyle name="Separador de milhares 2 2 6 6" xfId="32927"/>
    <cellStyle name="Separador de milhares 2 2 6 7" xfId="32928"/>
    <cellStyle name="Separador de milhares 2 2 6 8" xfId="32929"/>
    <cellStyle name="Separador de milhares 2 2 6 9" xfId="32930"/>
    <cellStyle name="Separador de milhares 2 2 60" xfId="32931"/>
    <cellStyle name="Separador de milhares 2 2 61" xfId="32932"/>
    <cellStyle name="Separador de milhares 2 2 62" xfId="32933"/>
    <cellStyle name="Separador de milhares 2 2 63" xfId="32934"/>
    <cellStyle name="Separador de milhares 2 2 64" xfId="32935"/>
    <cellStyle name="Separador de milhares 2 2 65" xfId="32936"/>
    <cellStyle name="Separador de milhares 2 2 66" xfId="32937"/>
    <cellStyle name="Separador de milhares 2 2 67" xfId="32938"/>
    <cellStyle name="Separador de milhares 2 2 68" xfId="32939"/>
    <cellStyle name="Separador de milhares 2 2 69" xfId="32940"/>
    <cellStyle name="Separador de milhares 2 2 69 2" xfId="32941"/>
    <cellStyle name="Separador de milhares 2 2 7" xfId="32942"/>
    <cellStyle name="Separador de milhares 2 2 7 10" xfId="32943"/>
    <cellStyle name="Separador de milhares 2 2 7 11" xfId="32944"/>
    <cellStyle name="Separador de milhares 2 2 7 12" xfId="32945"/>
    <cellStyle name="Separador de milhares 2 2 7 13" xfId="32946"/>
    <cellStyle name="Separador de milhares 2 2 7 13 10" xfId="32947"/>
    <cellStyle name="Separador de milhares 2 2 7 13 11" xfId="32948"/>
    <cellStyle name="Separador de milhares 2 2 7 13 12" xfId="32949"/>
    <cellStyle name="Separador de milhares 2 2 7 13 2" xfId="32950"/>
    <cellStyle name="Separador de milhares 2 2 7 13 2 10" xfId="32951"/>
    <cellStyle name="Separador de milhares 2 2 7 13 2 2" xfId="32952"/>
    <cellStyle name="Separador de milhares 2 2 7 13 2 3" xfId="32953"/>
    <cellStyle name="Separador de milhares 2 2 7 13 2 4" xfId="32954"/>
    <cellStyle name="Separador de milhares 2 2 7 13 2 5" xfId="32955"/>
    <cellStyle name="Separador de milhares 2 2 7 13 2 6" xfId="32956"/>
    <cellStyle name="Separador de milhares 2 2 7 13 2 7" xfId="32957"/>
    <cellStyle name="Separador de milhares 2 2 7 13 2 8" xfId="32958"/>
    <cellStyle name="Separador de milhares 2 2 7 13 2 9" xfId="32959"/>
    <cellStyle name="Separador de milhares 2 2 7 13 3" xfId="32960"/>
    <cellStyle name="Separador de milhares 2 2 7 13 4" xfId="32961"/>
    <cellStyle name="Separador de milhares 2 2 7 13 5" xfId="32962"/>
    <cellStyle name="Separador de milhares 2 2 7 13 6" xfId="32963"/>
    <cellStyle name="Separador de milhares 2 2 7 13 7" xfId="32964"/>
    <cellStyle name="Separador de milhares 2 2 7 13 8" xfId="32965"/>
    <cellStyle name="Separador de milhares 2 2 7 13 9" xfId="32966"/>
    <cellStyle name="Separador de milhares 2 2 7 14" xfId="32967"/>
    <cellStyle name="Separador de milhares 2 2 7 14 10" xfId="32968"/>
    <cellStyle name="Separador de milhares 2 2 7 14 11" xfId="32969"/>
    <cellStyle name="Separador de milhares 2 2 7 14 12" xfId="32970"/>
    <cellStyle name="Separador de milhares 2 2 7 14 2" xfId="32971"/>
    <cellStyle name="Separador de milhares 2 2 7 14 2 10" xfId="32972"/>
    <cellStyle name="Separador de milhares 2 2 7 14 2 2" xfId="32973"/>
    <cellStyle name="Separador de milhares 2 2 7 14 2 3" xfId="32974"/>
    <cellStyle name="Separador de milhares 2 2 7 14 2 4" xfId="32975"/>
    <cellStyle name="Separador de milhares 2 2 7 14 2 5" xfId="32976"/>
    <cellStyle name="Separador de milhares 2 2 7 14 2 6" xfId="32977"/>
    <cellStyle name="Separador de milhares 2 2 7 14 2 7" xfId="32978"/>
    <cellStyle name="Separador de milhares 2 2 7 14 2 8" xfId="32979"/>
    <cellStyle name="Separador de milhares 2 2 7 14 2 9" xfId="32980"/>
    <cellStyle name="Separador de milhares 2 2 7 14 3" xfId="32981"/>
    <cellStyle name="Separador de milhares 2 2 7 14 4" xfId="32982"/>
    <cellStyle name="Separador de milhares 2 2 7 14 5" xfId="32983"/>
    <cellStyle name="Separador de milhares 2 2 7 14 6" xfId="32984"/>
    <cellStyle name="Separador de milhares 2 2 7 14 7" xfId="32985"/>
    <cellStyle name="Separador de milhares 2 2 7 14 8" xfId="32986"/>
    <cellStyle name="Separador de milhares 2 2 7 14 9" xfId="32987"/>
    <cellStyle name="Separador de milhares 2 2 7 15" xfId="32988"/>
    <cellStyle name="Separador de milhares 2 2 7 15 10" xfId="32989"/>
    <cellStyle name="Separador de milhares 2 2 7 15 11" xfId="32990"/>
    <cellStyle name="Separador de milhares 2 2 7 15 12" xfId="32991"/>
    <cellStyle name="Separador de milhares 2 2 7 15 2" xfId="32992"/>
    <cellStyle name="Separador de milhares 2 2 7 15 2 10" xfId="32993"/>
    <cellStyle name="Separador de milhares 2 2 7 15 2 2" xfId="32994"/>
    <cellStyle name="Separador de milhares 2 2 7 15 2 3" xfId="32995"/>
    <cellStyle name="Separador de milhares 2 2 7 15 2 4" xfId="32996"/>
    <cellStyle name="Separador de milhares 2 2 7 15 2 5" xfId="32997"/>
    <cellStyle name="Separador de milhares 2 2 7 15 2 6" xfId="32998"/>
    <cellStyle name="Separador de milhares 2 2 7 15 2 7" xfId="32999"/>
    <cellStyle name="Separador de milhares 2 2 7 15 2 8" xfId="33000"/>
    <cellStyle name="Separador de milhares 2 2 7 15 2 9" xfId="33001"/>
    <cellStyle name="Separador de milhares 2 2 7 15 3" xfId="33002"/>
    <cellStyle name="Separador de milhares 2 2 7 15 4" xfId="33003"/>
    <cellStyle name="Separador de milhares 2 2 7 15 5" xfId="33004"/>
    <cellStyle name="Separador de milhares 2 2 7 15 6" xfId="33005"/>
    <cellStyle name="Separador de milhares 2 2 7 15 7" xfId="33006"/>
    <cellStyle name="Separador de milhares 2 2 7 15 8" xfId="33007"/>
    <cellStyle name="Separador de milhares 2 2 7 15 9" xfId="33008"/>
    <cellStyle name="Separador de milhares 2 2 7 16" xfId="33009"/>
    <cellStyle name="Separador de milhares 2 2 7 16 10" xfId="33010"/>
    <cellStyle name="Separador de milhares 2 2 7 16 11" xfId="33011"/>
    <cellStyle name="Separador de milhares 2 2 7 16 12" xfId="33012"/>
    <cellStyle name="Separador de milhares 2 2 7 16 2" xfId="33013"/>
    <cellStyle name="Separador de milhares 2 2 7 16 2 10" xfId="33014"/>
    <cellStyle name="Separador de milhares 2 2 7 16 2 2" xfId="33015"/>
    <cellStyle name="Separador de milhares 2 2 7 16 2 3" xfId="33016"/>
    <cellStyle name="Separador de milhares 2 2 7 16 2 4" xfId="33017"/>
    <cellStyle name="Separador de milhares 2 2 7 16 2 5" xfId="33018"/>
    <cellStyle name="Separador de milhares 2 2 7 16 2 6" xfId="33019"/>
    <cellStyle name="Separador de milhares 2 2 7 16 2 7" xfId="33020"/>
    <cellStyle name="Separador de milhares 2 2 7 16 2 8" xfId="33021"/>
    <cellStyle name="Separador de milhares 2 2 7 16 2 9" xfId="33022"/>
    <cellStyle name="Separador de milhares 2 2 7 16 3" xfId="33023"/>
    <cellStyle name="Separador de milhares 2 2 7 16 4" xfId="33024"/>
    <cellStyle name="Separador de milhares 2 2 7 16 5" xfId="33025"/>
    <cellStyle name="Separador de milhares 2 2 7 16 6" xfId="33026"/>
    <cellStyle name="Separador de milhares 2 2 7 16 7" xfId="33027"/>
    <cellStyle name="Separador de milhares 2 2 7 16 8" xfId="33028"/>
    <cellStyle name="Separador de milhares 2 2 7 16 9" xfId="33029"/>
    <cellStyle name="Separador de milhares 2 2 7 17" xfId="33030"/>
    <cellStyle name="Separador de milhares 2 2 7 17 10" xfId="33031"/>
    <cellStyle name="Separador de milhares 2 2 7 17 11" xfId="33032"/>
    <cellStyle name="Separador de milhares 2 2 7 17 12" xfId="33033"/>
    <cellStyle name="Separador de milhares 2 2 7 17 2" xfId="33034"/>
    <cellStyle name="Separador de milhares 2 2 7 17 2 10" xfId="33035"/>
    <cellStyle name="Separador de milhares 2 2 7 17 2 2" xfId="33036"/>
    <cellStyle name="Separador de milhares 2 2 7 17 2 3" xfId="33037"/>
    <cellStyle name="Separador de milhares 2 2 7 17 2 4" xfId="33038"/>
    <cellStyle name="Separador de milhares 2 2 7 17 2 5" xfId="33039"/>
    <cellStyle name="Separador de milhares 2 2 7 17 2 6" xfId="33040"/>
    <cellStyle name="Separador de milhares 2 2 7 17 2 7" xfId="33041"/>
    <cellStyle name="Separador de milhares 2 2 7 17 2 8" xfId="33042"/>
    <cellStyle name="Separador de milhares 2 2 7 17 2 9" xfId="33043"/>
    <cellStyle name="Separador de milhares 2 2 7 17 3" xfId="33044"/>
    <cellStyle name="Separador de milhares 2 2 7 17 4" xfId="33045"/>
    <cellStyle name="Separador de milhares 2 2 7 17 5" xfId="33046"/>
    <cellStyle name="Separador de milhares 2 2 7 17 6" xfId="33047"/>
    <cellStyle name="Separador de milhares 2 2 7 17 7" xfId="33048"/>
    <cellStyle name="Separador de milhares 2 2 7 17 8" xfId="33049"/>
    <cellStyle name="Separador de milhares 2 2 7 17 9" xfId="33050"/>
    <cellStyle name="Separador de milhares 2 2 7 18" xfId="33051"/>
    <cellStyle name="Separador de milhares 2 2 7 18 10" xfId="33052"/>
    <cellStyle name="Separador de milhares 2 2 7 18 11" xfId="33053"/>
    <cellStyle name="Separador de milhares 2 2 7 18 12" xfId="33054"/>
    <cellStyle name="Separador de milhares 2 2 7 18 2" xfId="33055"/>
    <cellStyle name="Separador de milhares 2 2 7 18 2 10" xfId="33056"/>
    <cellStyle name="Separador de milhares 2 2 7 18 2 2" xfId="33057"/>
    <cellStyle name="Separador de milhares 2 2 7 18 2 3" xfId="33058"/>
    <cellStyle name="Separador de milhares 2 2 7 18 2 4" xfId="33059"/>
    <cellStyle name="Separador de milhares 2 2 7 18 2 5" xfId="33060"/>
    <cellStyle name="Separador de milhares 2 2 7 18 2 6" xfId="33061"/>
    <cellStyle name="Separador de milhares 2 2 7 18 2 7" xfId="33062"/>
    <cellStyle name="Separador de milhares 2 2 7 18 2 8" xfId="33063"/>
    <cellStyle name="Separador de milhares 2 2 7 18 2 9" xfId="33064"/>
    <cellStyle name="Separador de milhares 2 2 7 18 3" xfId="33065"/>
    <cellStyle name="Separador de milhares 2 2 7 18 4" xfId="33066"/>
    <cellStyle name="Separador de milhares 2 2 7 18 5" xfId="33067"/>
    <cellStyle name="Separador de milhares 2 2 7 18 6" xfId="33068"/>
    <cellStyle name="Separador de milhares 2 2 7 18 7" xfId="33069"/>
    <cellStyle name="Separador de milhares 2 2 7 18 8" xfId="33070"/>
    <cellStyle name="Separador de milhares 2 2 7 18 9" xfId="33071"/>
    <cellStyle name="Separador de milhares 2 2 7 19" xfId="33072"/>
    <cellStyle name="Separador de milhares 2 2 7 19 10" xfId="33073"/>
    <cellStyle name="Separador de milhares 2 2 7 19 11" xfId="33074"/>
    <cellStyle name="Separador de milhares 2 2 7 19 12" xfId="33075"/>
    <cellStyle name="Separador de milhares 2 2 7 19 2" xfId="33076"/>
    <cellStyle name="Separador de milhares 2 2 7 19 2 10" xfId="33077"/>
    <cellStyle name="Separador de milhares 2 2 7 19 2 2" xfId="33078"/>
    <cellStyle name="Separador de milhares 2 2 7 19 2 3" xfId="33079"/>
    <cellStyle name="Separador de milhares 2 2 7 19 2 4" xfId="33080"/>
    <cellStyle name="Separador de milhares 2 2 7 19 2 5" xfId="33081"/>
    <cellStyle name="Separador de milhares 2 2 7 19 2 6" xfId="33082"/>
    <cellStyle name="Separador de milhares 2 2 7 19 2 7" xfId="33083"/>
    <cellStyle name="Separador de milhares 2 2 7 19 2 8" xfId="33084"/>
    <cellStyle name="Separador de milhares 2 2 7 19 2 9" xfId="33085"/>
    <cellStyle name="Separador de milhares 2 2 7 19 3" xfId="33086"/>
    <cellStyle name="Separador de milhares 2 2 7 19 4" xfId="33087"/>
    <cellStyle name="Separador de milhares 2 2 7 19 5" xfId="33088"/>
    <cellStyle name="Separador de milhares 2 2 7 19 6" xfId="33089"/>
    <cellStyle name="Separador de milhares 2 2 7 19 7" xfId="33090"/>
    <cellStyle name="Separador de milhares 2 2 7 19 8" xfId="33091"/>
    <cellStyle name="Separador de milhares 2 2 7 19 9" xfId="33092"/>
    <cellStyle name="Separador de milhares 2 2 7 2" xfId="33093"/>
    <cellStyle name="Separador de milhares 2 2 7 2 10" xfId="33094"/>
    <cellStyle name="Separador de milhares 2 2 7 2 11" xfId="33095"/>
    <cellStyle name="Separador de milhares 2 2 7 2 12" xfId="33096"/>
    <cellStyle name="Separador de milhares 2 2 7 2 13" xfId="33097"/>
    <cellStyle name="Separador de milhares 2 2 7 2 14" xfId="33098"/>
    <cellStyle name="Separador de milhares 2 2 7 2 15" xfId="33099"/>
    <cellStyle name="Separador de milhares 2 2 7 2 16" xfId="33100"/>
    <cellStyle name="Separador de milhares 2 2 7 2 17" xfId="33101"/>
    <cellStyle name="Separador de milhares 2 2 7 2 18" xfId="33102"/>
    <cellStyle name="Separador de milhares 2 2 7 2 19" xfId="33103"/>
    <cellStyle name="Separador de milhares 2 2 7 2 2" xfId="33104"/>
    <cellStyle name="Separador de milhares 2 2 7 2 2 10" xfId="33105"/>
    <cellStyle name="Separador de milhares 2 2 7 2 2 11" xfId="33106"/>
    <cellStyle name="Separador de milhares 2 2 7 2 2 12" xfId="33107"/>
    <cellStyle name="Separador de milhares 2 2 7 2 2 2" xfId="33108"/>
    <cellStyle name="Separador de milhares 2 2 7 2 2 2 10" xfId="33109"/>
    <cellStyle name="Separador de milhares 2 2 7 2 2 2 2" xfId="33110"/>
    <cellStyle name="Separador de milhares 2 2 7 2 2 2 3" xfId="33111"/>
    <cellStyle name="Separador de milhares 2 2 7 2 2 2 4" xfId="33112"/>
    <cellStyle name="Separador de milhares 2 2 7 2 2 2 5" xfId="33113"/>
    <cellStyle name="Separador de milhares 2 2 7 2 2 2 6" xfId="33114"/>
    <cellStyle name="Separador de milhares 2 2 7 2 2 2 7" xfId="33115"/>
    <cellStyle name="Separador de milhares 2 2 7 2 2 2 8" xfId="33116"/>
    <cellStyle name="Separador de milhares 2 2 7 2 2 2 9" xfId="33117"/>
    <cellStyle name="Separador de milhares 2 2 7 2 2 3" xfId="33118"/>
    <cellStyle name="Separador de milhares 2 2 7 2 2 4" xfId="33119"/>
    <cellStyle name="Separador de milhares 2 2 7 2 2 5" xfId="33120"/>
    <cellStyle name="Separador de milhares 2 2 7 2 2 6" xfId="33121"/>
    <cellStyle name="Separador de milhares 2 2 7 2 2 7" xfId="33122"/>
    <cellStyle name="Separador de milhares 2 2 7 2 2 8" xfId="33123"/>
    <cellStyle name="Separador de milhares 2 2 7 2 2 9" xfId="33124"/>
    <cellStyle name="Separador de milhares 2 2 7 2 20" xfId="33125"/>
    <cellStyle name="Separador de milhares 2 2 7 2 21" xfId="33126"/>
    <cellStyle name="Separador de milhares 2 2 7 2 22" xfId="33127"/>
    <cellStyle name="Separador de milhares 2 2 7 2 23" xfId="33128"/>
    <cellStyle name="Separador de milhares 2 2 7 2 24" xfId="33129"/>
    <cellStyle name="Separador de milhares 2 2 7 2 25" xfId="33130"/>
    <cellStyle name="Separador de milhares 2 2 7 2 26" xfId="33131"/>
    <cellStyle name="Separador de milhares 2 2 7 2 27" xfId="33132"/>
    <cellStyle name="Separador de milhares 2 2 7 2 28" xfId="33133"/>
    <cellStyle name="Separador de milhares 2 2 7 2 29" xfId="33134"/>
    <cellStyle name="Separador de milhares 2 2 7 2 3" xfId="33135"/>
    <cellStyle name="Separador de milhares 2 2 7 2 30" xfId="33136"/>
    <cellStyle name="Separador de milhares 2 2 7 2 31" xfId="33137"/>
    <cellStyle name="Separador de milhares 2 2 7 2 32" xfId="33138"/>
    <cellStyle name="Separador de milhares 2 2 7 2 33" xfId="33139"/>
    <cellStyle name="Separador de milhares 2 2 7 2 34" xfId="33140"/>
    <cellStyle name="Separador de milhares 2 2 7 2 35" xfId="33141"/>
    <cellStyle name="Separador de milhares 2 2 7 2 36" xfId="33142"/>
    <cellStyle name="Separador de milhares 2 2 7 2 37" xfId="33143"/>
    <cellStyle name="Separador de milhares 2 2 7 2 38" xfId="33144"/>
    <cellStyle name="Separador de milhares 2 2 7 2 38 10" xfId="33145"/>
    <cellStyle name="Separador de milhares 2 2 7 2 38 2" xfId="33146"/>
    <cellStyle name="Separador de milhares 2 2 7 2 38 3" xfId="33147"/>
    <cellStyle name="Separador de milhares 2 2 7 2 38 4" xfId="33148"/>
    <cellStyle name="Separador de milhares 2 2 7 2 38 5" xfId="33149"/>
    <cellStyle name="Separador de milhares 2 2 7 2 38 6" xfId="33150"/>
    <cellStyle name="Separador de milhares 2 2 7 2 38 7" xfId="33151"/>
    <cellStyle name="Separador de milhares 2 2 7 2 38 8" xfId="33152"/>
    <cellStyle name="Separador de milhares 2 2 7 2 38 9" xfId="33153"/>
    <cellStyle name="Separador de milhares 2 2 7 2 39" xfId="33154"/>
    <cellStyle name="Separador de milhares 2 2 7 2 39 2" xfId="33155"/>
    <cellStyle name="Separador de milhares 2 2 7 2 4" xfId="33156"/>
    <cellStyle name="Separador de milhares 2 2 7 2 40" xfId="33157"/>
    <cellStyle name="Separador de milhares 2 2 7 2 41" xfId="33158"/>
    <cellStyle name="Separador de milhares 2 2 7 2 42" xfId="33159"/>
    <cellStyle name="Separador de milhares 2 2 7 2 43" xfId="33160"/>
    <cellStyle name="Separador de milhares 2 2 7 2 44" xfId="33161"/>
    <cellStyle name="Separador de milhares 2 2 7 2 45" xfId="33162"/>
    <cellStyle name="Separador de milhares 2 2 7 2 46" xfId="33163"/>
    <cellStyle name="Separador de milhares 2 2 7 2 47" xfId="33164"/>
    <cellStyle name="Separador de milhares 2 2 7 2 48" xfId="33165"/>
    <cellStyle name="Separador de milhares 2 2 7 2 5" xfId="33166"/>
    <cellStyle name="Separador de milhares 2 2 7 2 6" xfId="33167"/>
    <cellStyle name="Separador de milhares 2 2 7 2 7" xfId="33168"/>
    <cellStyle name="Separador de milhares 2 2 7 2 8" xfId="33169"/>
    <cellStyle name="Separador de milhares 2 2 7 2 9" xfId="33170"/>
    <cellStyle name="Separador de milhares 2 2 7 20" xfId="33171"/>
    <cellStyle name="Separador de milhares 2 2 7 20 10" xfId="33172"/>
    <cellStyle name="Separador de milhares 2 2 7 20 11" xfId="33173"/>
    <cellStyle name="Separador de milhares 2 2 7 20 12" xfId="33174"/>
    <cellStyle name="Separador de milhares 2 2 7 20 2" xfId="33175"/>
    <cellStyle name="Separador de milhares 2 2 7 20 2 10" xfId="33176"/>
    <cellStyle name="Separador de milhares 2 2 7 20 2 2" xfId="33177"/>
    <cellStyle name="Separador de milhares 2 2 7 20 2 3" xfId="33178"/>
    <cellStyle name="Separador de milhares 2 2 7 20 2 4" xfId="33179"/>
    <cellStyle name="Separador de milhares 2 2 7 20 2 5" xfId="33180"/>
    <cellStyle name="Separador de milhares 2 2 7 20 2 6" xfId="33181"/>
    <cellStyle name="Separador de milhares 2 2 7 20 2 7" xfId="33182"/>
    <cellStyle name="Separador de milhares 2 2 7 20 2 8" xfId="33183"/>
    <cellStyle name="Separador de milhares 2 2 7 20 2 9" xfId="33184"/>
    <cellStyle name="Separador de milhares 2 2 7 20 3" xfId="33185"/>
    <cellStyle name="Separador de milhares 2 2 7 20 4" xfId="33186"/>
    <cellStyle name="Separador de milhares 2 2 7 20 5" xfId="33187"/>
    <cellStyle name="Separador de milhares 2 2 7 20 6" xfId="33188"/>
    <cellStyle name="Separador de milhares 2 2 7 20 7" xfId="33189"/>
    <cellStyle name="Separador de milhares 2 2 7 20 8" xfId="33190"/>
    <cellStyle name="Separador de milhares 2 2 7 20 9" xfId="33191"/>
    <cellStyle name="Separador de milhares 2 2 7 21" xfId="33192"/>
    <cellStyle name="Separador de milhares 2 2 7 22" xfId="33193"/>
    <cellStyle name="Separador de milhares 2 2 7 23" xfId="33194"/>
    <cellStyle name="Separador de milhares 2 2 7 24" xfId="33195"/>
    <cellStyle name="Separador de milhares 2 2 7 25" xfId="33196"/>
    <cellStyle name="Separador de milhares 2 2 7 26" xfId="33197"/>
    <cellStyle name="Separador de milhares 2 2 7 27" xfId="33198"/>
    <cellStyle name="Separador de milhares 2 2 7 28" xfId="33199"/>
    <cellStyle name="Separador de milhares 2 2 7 29" xfId="33200"/>
    <cellStyle name="Separador de milhares 2 2 7 3" xfId="33201"/>
    <cellStyle name="Separador de milhares 2 2 7 3 10" xfId="33202"/>
    <cellStyle name="Separador de milhares 2 2 7 3 11" xfId="33203"/>
    <cellStyle name="Separador de milhares 2 2 7 3 12" xfId="33204"/>
    <cellStyle name="Separador de milhares 2 2 7 3 13" xfId="33205"/>
    <cellStyle name="Separador de milhares 2 2 7 3 14" xfId="33206"/>
    <cellStyle name="Separador de milhares 2 2 7 3 15" xfId="33207"/>
    <cellStyle name="Separador de milhares 2 2 7 3 16" xfId="33208"/>
    <cellStyle name="Separador de milhares 2 2 7 3 17" xfId="33209"/>
    <cellStyle name="Separador de milhares 2 2 7 3 18" xfId="33210"/>
    <cellStyle name="Separador de milhares 2 2 7 3 19" xfId="33211"/>
    <cellStyle name="Separador de milhares 2 2 7 3 2" xfId="33212"/>
    <cellStyle name="Separador de milhares 2 2 7 3 2 10" xfId="33213"/>
    <cellStyle name="Separador de milhares 2 2 7 3 2 11" xfId="33214"/>
    <cellStyle name="Separador de milhares 2 2 7 3 2 12" xfId="33215"/>
    <cellStyle name="Separador de milhares 2 2 7 3 2 2" xfId="33216"/>
    <cellStyle name="Separador de milhares 2 2 7 3 2 2 10" xfId="33217"/>
    <cellStyle name="Separador de milhares 2 2 7 3 2 2 2" xfId="33218"/>
    <cellStyle name="Separador de milhares 2 2 7 3 2 2 3" xfId="33219"/>
    <cellStyle name="Separador de milhares 2 2 7 3 2 2 4" xfId="33220"/>
    <cellStyle name="Separador de milhares 2 2 7 3 2 2 5" xfId="33221"/>
    <cellStyle name="Separador de milhares 2 2 7 3 2 2 6" xfId="33222"/>
    <cellStyle name="Separador de milhares 2 2 7 3 2 2 7" xfId="33223"/>
    <cellStyle name="Separador de milhares 2 2 7 3 2 2 8" xfId="33224"/>
    <cellStyle name="Separador de milhares 2 2 7 3 2 2 9" xfId="33225"/>
    <cellStyle name="Separador de milhares 2 2 7 3 2 3" xfId="33226"/>
    <cellStyle name="Separador de milhares 2 2 7 3 2 4" xfId="33227"/>
    <cellStyle name="Separador de milhares 2 2 7 3 2 5" xfId="33228"/>
    <cellStyle name="Separador de milhares 2 2 7 3 2 6" xfId="33229"/>
    <cellStyle name="Separador de milhares 2 2 7 3 2 7" xfId="33230"/>
    <cellStyle name="Separador de milhares 2 2 7 3 2 8" xfId="33231"/>
    <cellStyle name="Separador de milhares 2 2 7 3 2 9" xfId="33232"/>
    <cellStyle name="Separador de milhares 2 2 7 3 20" xfId="33233"/>
    <cellStyle name="Separador de milhares 2 2 7 3 21" xfId="33234"/>
    <cellStyle name="Separador de milhares 2 2 7 3 22" xfId="33235"/>
    <cellStyle name="Separador de milhares 2 2 7 3 23" xfId="33236"/>
    <cellStyle name="Separador de milhares 2 2 7 3 24" xfId="33237"/>
    <cellStyle name="Separador de milhares 2 2 7 3 25" xfId="33238"/>
    <cellStyle name="Separador de milhares 2 2 7 3 26" xfId="33239"/>
    <cellStyle name="Separador de milhares 2 2 7 3 27" xfId="33240"/>
    <cellStyle name="Separador de milhares 2 2 7 3 28" xfId="33241"/>
    <cellStyle name="Separador de milhares 2 2 7 3 29" xfId="33242"/>
    <cellStyle name="Separador de milhares 2 2 7 3 3" xfId="33243"/>
    <cellStyle name="Separador de milhares 2 2 7 3 30" xfId="33244"/>
    <cellStyle name="Separador de milhares 2 2 7 3 31" xfId="33245"/>
    <cellStyle name="Separador de milhares 2 2 7 3 32" xfId="33246"/>
    <cellStyle name="Separador de milhares 2 2 7 3 33" xfId="33247"/>
    <cellStyle name="Separador de milhares 2 2 7 3 34" xfId="33248"/>
    <cellStyle name="Separador de milhares 2 2 7 3 35" xfId="33249"/>
    <cellStyle name="Separador de milhares 2 2 7 3 36" xfId="33250"/>
    <cellStyle name="Separador de milhares 2 2 7 3 37" xfId="33251"/>
    <cellStyle name="Separador de milhares 2 2 7 3 38" xfId="33252"/>
    <cellStyle name="Separador de milhares 2 2 7 3 38 10" xfId="33253"/>
    <cellStyle name="Separador de milhares 2 2 7 3 38 2" xfId="33254"/>
    <cellStyle name="Separador de milhares 2 2 7 3 38 3" xfId="33255"/>
    <cellStyle name="Separador de milhares 2 2 7 3 38 4" xfId="33256"/>
    <cellStyle name="Separador de milhares 2 2 7 3 38 5" xfId="33257"/>
    <cellStyle name="Separador de milhares 2 2 7 3 38 6" xfId="33258"/>
    <cellStyle name="Separador de milhares 2 2 7 3 38 7" xfId="33259"/>
    <cellStyle name="Separador de milhares 2 2 7 3 38 8" xfId="33260"/>
    <cellStyle name="Separador de milhares 2 2 7 3 38 9" xfId="33261"/>
    <cellStyle name="Separador de milhares 2 2 7 3 39" xfId="33262"/>
    <cellStyle name="Separador de milhares 2 2 7 3 39 2" xfId="33263"/>
    <cellStyle name="Separador de milhares 2 2 7 3 4" xfId="33264"/>
    <cellStyle name="Separador de milhares 2 2 7 3 40" xfId="33265"/>
    <cellStyle name="Separador de milhares 2 2 7 3 41" xfId="33266"/>
    <cellStyle name="Separador de milhares 2 2 7 3 42" xfId="33267"/>
    <cellStyle name="Separador de milhares 2 2 7 3 43" xfId="33268"/>
    <cellStyle name="Separador de milhares 2 2 7 3 44" xfId="33269"/>
    <cellStyle name="Separador de milhares 2 2 7 3 45" xfId="33270"/>
    <cellStyle name="Separador de milhares 2 2 7 3 46" xfId="33271"/>
    <cellStyle name="Separador de milhares 2 2 7 3 47" xfId="33272"/>
    <cellStyle name="Separador de milhares 2 2 7 3 48" xfId="33273"/>
    <cellStyle name="Separador de milhares 2 2 7 3 5" xfId="33274"/>
    <cellStyle name="Separador de milhares 2 2 7 3 6" xfId="33275"/>
    <cellStyle name="Separador de milhares 2 2 7 3 7" xfId="33276"/>
    <cellStyle name="Separador de milhares 2 2 7 3 8" xfId="33277"/>
    <cellStyle name="Separador de milhares 2 2 7 3 9" xfId="33278"/>
    <cellStyle name="Separador de milhares 2 2 7 30" xfId="33279"/>
    <cellStyle name="Separador de milhares 2 2 7 31" xfId="33280"/>
    <cellStyle name="Separador de milhares 2 2 7 32" xfId="33281"/>
    <cellStyle name="Separador de milhares 2 2 7 33" xfId="33282"/>
    <cellStyle name="Separador de milhares 2 2 7 34" xfId="33283"/>
    <cellStyle name="Separador de milhares 2 2 7 35" xfId="33284"/>
    <cellStyle name="Separador de milhares 2 2 7 36" xfId="33285"/>
    <cellStyle name="Separador de milhares 2 2 7 37" xfId="33286"/>
    <cellStyle name="Separador de milhares 2 2 7 38" xfId="33287"/>
    <cellStyle name="Separador de milhares 2 2 7 39" xfId="33288"/>
    <cellStyle name="Separador de milhares 2 2 7 4" xfId="33289"/>
    <cellStyle name="Separador de milhares 2 2 7 40" xfId="33290"/>
    <cellStyle name="Separador de milhares 2 2 7 41" xfId="33291"/>
    <cellStyle name="Separador de milhares 2 2 7 42" xfId="33292"/>
    <cellStyle name="Separador de milhares 2 2 7 43" xfId="33293"/>
    <cellStyle name="Separador de milhares 2 2 7 44" xfId="33294"/>
    <cellStyle name="Separador de milhares 2 2 7 45" xfId="33295"/>
    <cellStyle name="Separador de milhares 2 2 7 46" xfId="33296"/>
    <cellStyle name="Separador de milhares 2 2 7 47" xfId="33297"/>
    <cellStyle name="Separador de milhares 2 2 7 48" xfId="33298"/>
    <cellStyle name="Separador de milhares 2 2 7 48 10" xfId="33299"/>
    <cellStyle name="Separador de milhares 2 2 7 48 2" xfId="33300"/>
    <cellStyle name="Separador de milhares 2 2 7 48 3" xfId="33301"/>
    <cellStyle name="Separador de milhares 2 2 7 48 4" xfId="33302"/>
    <cellStyle name="Separador de milhares 2 2 7 48 5" xfId="33303"/>
    <cellStyle name="Separador de milhares 2 2 7 48 6" xfId="33304"/>
    <cellStyle name="Separador de milhares 2 2 7 48 7" xfId="33305"/>
    <cellStyle name="Separador de milhares 2 2 7 48 8" xfId="33306"/>
    <cellStyle name="Separador de milhares 2 2 7 48 9" xfId="33307"/>
    <cellStyle name="Separador de milhares 2 2 7 49" xfId="33308"/>
    <cellStyle name="Separador de milhares 2 2 7 49 2" xfId="33309"/>
    <cellStyle name="Separador de milhares 2 2 7 5" xfId="33310"/>
    <cellStyle name="Separador de milhares 2 2 7 50" xfId="33311"/>
    <cellStyle name="Separador de milhares 2 2 7 51" xfId="33312"/>
    <cellStyle name="Separador de milhares 2 2 7 52" xfId="33313"/>
    <cellStyle name="Separador de milhares 2 2 7 53" xfId="33314"/>
    <cellStyle name="Separador de milhares 2 2 7 54" xfId="33315"/>
    <cellStyle name="Separador de milhares 2 2 7 55" xfId="33316"/>
    <cellStyle name="Separador de milhares 2 2 7 56" xfId="33317"/>
    <cellStyle name="Separador de milhares 2 2 7 57" xfId="33318"/>
    <cellStyle name="Separador de milhares 2 2 7 58" xfId="33319"/>
    <cellStyle name="Separador de milhares 2 2 7 6" xfId="33320"/>
    <cellStyle name="Separador de milhares 2 2 7 7" xfId="33321"/>
    <cellStyle name="Separador de milhares 2 2 7 8" xfId="33322"/>
    <cellStyle name="Separador de milhares 2 2 7 9" xfId="33323"/>
    <cellStyle name="Separador de milhares 2 2 70" xfId="33324"/>
    <cellStyle name="Separador de milhares 2 2 71" xfId="33325"/>
    <cellStyle name="Separador de milhares 2 2 71 10" xfId="33326"/>
    <cellStyle name="Separador de milhares 2 2 71 2" xfId="33327"/>
    <cellStyle name="Separador de milhares 2 2 71 3" xfId="33328"/>
    <cellStyle name="Separador de milhares 2 2 71 4" xfId="33329"/>
    <cellStyle name="Separador de milhares 2 2 71 5" xfId="33330"/>
    <cellStyle name="Separador de milhares 2 2 71 6" xfId="33331"/>
    <cellStyle name="Separador de milhares 2 2 71 7" xfId="33332"/>
    <cellStyle name="Separador de milhares 2 2 71 8" xfId="33333"/>
    <cellStyle name="Separador de milhares 2 2 71 9" xfId="33334"/>
    <cellStyle name="Separador de milhares 2 2 72" xfId="33335"/>
    <cellStyle name="Separador de milhares 2 2 72 2" xfId="33336"/>
    <cellStyle name="Separador de milhares 2 2 73" xfId="33337"/>
    <cellStyle name="Separador de milhares 2 2 74" xfId="33338"/>
    <cellStyle name="Separador de milhares 2 2 75" xfId="33339"/>
    <cellStyle name="Separador de milhares 2 2 76" xfId="33340"/>
    <cellStyle name="Separador de milhares 2 2 77" xfId="33341"/>
    <cellStyle name="Separador de milhares 2 2 78" xfId="33342"/>
    <cellStyle name="Separador de milhares 2 2 79" xfId="33343"/>
    <cellStyle name="Separador de milhares 2 2 8" xfId="33344"/>
    <cellStyle name="Separador de milhares 2 2 8 10" xfId="33345"/>
    <cellStyle name="Separador de milhares 2 2 8 11" xfId="33346"/>
    <cellStyle name="Separador de milhares 2 2 8 12" xfId="33347"/>
    <cellStyle name="Separador de milhares 2 2 8 13" xfId="33348"/>
    <cellStyle name="Separador de milhares 2 2 8 14" xfId="33349"/>
    <cellStyle name="Separador de milhares 2 2 8 15" xfId="33350"/>
    <cellStyle name="Separador de milhares 2 2 8 16" xfId="33351"/>
    <cellStyle name="Separador de milhares 2 2 8 17" xfId="33352"/>
    <cellStyle name="Separador de milhares 2 2 8 18" xfId="33353"/>
    <cellStyle name="Separador de milhares 2 2 8 19" xfId="33354"/>
    <cellStyle name="Separador de milhares 2 2 8 2" xfId="33355"/>
    <cellStyle name="Separador de milhares 2 2 8 2 2" xfId="33356"/>
    <cellStyle name="Separador de milhares 2 2 8 2 3" xfId="33357"/>
    <cellStyle name="Separador de milhares 2 2 8 2 4" xfId="33358"/>
    <cellStyle name="Separador de milhares 2 2 8 2 5" xfId="33359"/>
    <cellStyle name="Separador de milhares 2 2 8 3" xfId="33360"/>
    <cellStyle name="Separador de milhares 2 2 8 4" xfId="33361"/>
    <cellStyle name="Separador de milhares 2 2 8 5" xfId="33362"/>
    <cellStyle name="Separador de milhares 2 2 8 6" xfId="33363"/>
    <cellStyle name="Separador de milhares 2 2 8 7" xfId="33364"/>
    <cellStyle name="Separador de milhares 2 2 8 8" xfId="33365"/>
    <cellStyle name="Separador de milhares 2 2 8 9" xfId="33366"/>
    <cellStyle name="Separador de milhares 2 2 80" xfId="33367"/>
    <cellStyle name="Separador de milhares 2 2 81" xfId="33368"/>
    <cellStyle name="Separador de milhares 2 2 82" xfId="33369"/>
    <cellStyle name="Separador de milhares 2 2 83" xfId="33370"/>
    <cellStyle name="Separador de milhares 2 2 84" xfId="33371"/>
    <cellStyle name="Separador de milhares 2 2 85" xfId="33372"/>
    <cellStyle name="Separador de milhares 2 2 9" xfId="33373"/>
    <cellStyle name="Separador de milhares 2 20" xfId="33374"/>
    <cellStyle name="Separador de milhares 2 21" xfId="33375"/>
    <cellStyle name="Separador de milhares 2 22" xfId="33376"/>
    <cellStyle name="Separador de milhares 2 23" xfId="33377"/>
    <cellStyle name="Separador de milhares 2 24" xfId="33378"/>
    <cellStyle name="Separador de milhares 2 25" xfId="33379"/>
    <cellStyle name="Separador de milhares 2 26" xfId="33380"/>
    <cellStyle name="Separador de milhares 2 27" xfId="33381"/>
    <cellStyle name="Separador de milhares 2 28" xfId="33382"/>
    <cellStyle name="Separador de milhares 2 29" xfId="33383"/>
    <cellStyle name="Separador de milhares 2 3" xfId="33384"/>
    <cellStyle name="Separador de milhares 2 3 10" xfId="33385"/>
    <cellStyle name="Separador de milhares 2 3 11" xfId="33386"/>
    <cellStyle name="Separador de milhares 2 3 12" xfId="33387"/>
    <cellStyle name="Separador de milhares 2 3 13" xfId="33388"/>
    <cellStyle name="Separador de milhares 2 3 14" xfId="33389"/>
    <cellStyle name="Separador de milhares 2 3 15" xfId="33390"/>
    <cellStyle name="Separador de milhares 2 3 16" xfId="33391"/>
    <cellStyle name="Separador de milhares 2 3 17" xfId="33392"/>
    <cellStyle name="Separador de milhares 2 3 18" xfId="33393"/>
    <cellStyle name="Separador de milhares 2 3 19" xfId="33394"/>
    <cellStyle name="Separador de milhares 2 3 2" xfId="33395"/>
    <cellStyle name="Separador de milhares 2 3 2 10" xfId="33396"/>
    <cellStyle name="Separador de milhares 2 3 2 11" xfId="33397"/>
    <cellStyle name="Separador de milhares 2 3 2 12" xfId="33398"/>
    <cellStyle name="Separador de milhares 2 3 2 13" xfId="33399"/>
    <cellStyle name="Separador de milhares 2 3 2 14" xfId="33400"/>
    <cellStyle name="Separador de milhares 2 3 2 15" xfId="33401"/>
    <cellStyle name="Separador de milhares 2 3 2 16" xfId="33402"/>
    <cellStyle name="Separador de milhares 2 3 2 17" xfId="33403"/>
    <cellStyle name="Separador de milhares 2 3 2 18" xfId="33404"/>
    <cellStyle name="Separador de milhares 2 3 2 19" xfId="33405"/>
    <cellStyle name="Separador de milhares 2 3 2 2" xfId="33406"/>
    <cellStyle name="Separador de milhares 2 3 2 2 10" xfId="33407"/>
    <cellStyle name="Separador de milhares 2 3 2 2 11" xfId="33408"/>
    <cellStyle name="Separador de milhares 2 3 2 2 12" xfId="33409"/>
    <cellStyle name="Separador de milhares 2 3 2 2 13" xfId="33410"/>
    <cellStyle name="Separador de milhares 2 3 2 2 14" xfId="33411"/>
    <cellStyle name="Separador de milhares 2 3 2 2 15" xfId="33412"/>
    <cellStyle name="Separador de milhares 2 3 2 2 16" xfId="33413"/>
    <cellStyle name="Separador de milhares 2 3 2 2 17" xfId="33414"/>
    <cellStyle name="Separador de milhares 2 3 2 2 18" xfId="33415"/>
    <cellStyle name="Separador de milhares 2 3 2 2 19" xfId="33416"/>
    <cellStyle name="Separador de milhares 2 3 2 2 2" xfId="33417"/>
    <cellStyle name="Separador de milhares 2 3 2 2 2 10" xfId="33418"/>
    <cellStyle name="Separador de milhares 2 3 2 2 2 11" xfId="33419"/>
    <cellStyle name="Separador de milhares 2 3 2 2 2 12" xfId="33420"/>
    <cellStyle name="Separador de milhares 2 3 2 2 2 13" xfId="33421"/>
    <cellStyle name="Separador de milhares 2 3 2 2 2 14" xfId="33422"/>
    <cellStyle name="Separador de milhares 2 3 2 2 2 14 2" xfId="33423"/>
    <cellStyle name="Separador de milhares 2 3 2 2 2 15" xfId="33424"/>
    <cellStyle name="Separador de milhares 2 3 2 2 2 16" xfId="33425"/>
    <cellStyle name="Separador de milhares 2 3 2 2 2 17" xfId="33426"/>
    <cellStyle name="Separador de milhares 2 3 2 2 2 2" xfId="33427"/>
    <cellStyle name="Separador de milhares 2 3 2 2 2 3" xfId="33428"/>
    <cellStyle name="Separador de milhares 2 3 2 2 2 4" xfId="33429"/>
    <cellStyle name="Separador de milhares 2 3 2 2 2 5" xfId="33430"/>
    <cellStyle name="Separador de milhares 2 3 2 2 2 6" xfId="33431"/>
    <cellStyle name="Separador de milhares 2 3 2 2 2 7" xfId="33432"/>
    <cellStyle name="Separador de milhares 2 3 2 2 2 8" xfId="33433"/>
    <cellStyle name="Separador de milhares 2 3 2 2 2 9" xfId="33434"/>
    <cellStyle name="Separador de milhares 2 3 2 2 20" xfId="33435"/>
    <cellStyle name="Separador de milhares 2 3 2 2 21" xfId="33436"/>
    <cellStyle name="Separador de milhares 2 3 2 2 22" xfId="33437"/>
    <cellStyle name="Separador de milhares 2 3 2 2 23" xfId="33438"/>
    <cellStyle name="Separador de milhares 2 3 2 2 24" xfId="33439"/>
    <cellStyle name="Separador de milhares 2 3 2 2 25" xfId="33440"/>
    <cellStyle name="Separador de milhares 2 3 2 2 26" xfId="33441"/>
    <cellStyle name="Separador de milhares 2 3 2 2 27" xfId="33442"/>
    <cellStyle name="Separador de milhares 2 3 2 2 28" xfId="33443"/>
    <cellStyle name="Separador de milhares 2 3 2 2 29" xfId="33444"/>
    <cellStyle name="Separador de milhares 2 3 2 2 3" xfId="33445"/>
    <cellStyle name="Separador de milhares 2 3 2 2 30" xfId="33446"/>
    <cellStyle name="Separador de milhares 2 3 2 2 31" xfId="33447"/>
    <cellStyle name="Separador de milhares 2 3 2 2 32" xfId="33448"/>
    <cellStyle name="Separador de milhares 2 3 2 2 33" xfId="33449"/>
    <cellStyle name="Separador de milhares 2 3 2 2 34" xfId="33450"/>
    <cellStyle name="Separador de milhares 2 3 2 2 35" xfId="33451"/>
    <cellStyle name="Separador de milhares 2 3 2 2 36" xfId="33452"/>
    <cellStyle name="Separador de milhares 2 3 2 2 37" xfId="33453"/>
    <cellStyle name="Separador de milhares 2 3 2 2 38" xfId="33454"/>
    <cellStyle name="Separador de milhares 2 3 2 2 4" xfId="33455"/>
    <cellStyle name="Separador de milhares 2 3 2 2 5" xfId="33456"/>
    <cellStyle name="Separador de milhares 2 3 2 2 6" xfId="33457"/>
    <cellStyle name="Separador de milhares 2 3 2 2 7" xfId="33458"/>
    <cellStyle name="Separador de milhares 2 3 2 2 8" xfId="33459"/>
    <cellStyle name="Separador de milhares 2 3 2 2 9" xfId="33460"/>
    <cellStyle name="Separador de milhares 2 3 2 20" xfId="33461"/>
    <cellStyle name="Separador de milhares 2 3 2 21" xfId="33462"/>
    <cellStyle name="Separador de milhares 2 3 2 22" xfId="33463"/>
    <cellStyle name="Separador de milhares 2 3 2 23" xfId="33464"/>
    <cellStyle name="Separador de milhares 2 3 2 24" xfId="33465"/>
    <cellStyle name="Separador de milhares 2 3 2 25" xfId="33466"/>
    <cellStyle name="Separador de milhares 2 3 2 26" xfId="33467"/>
    <cellStyle name="Separador de milhares 2 3 2 27" xfId="33468"/>
    <cellStyle name="Separador de milhares 2 3 2 28" xfId="33469"/>
    <cellStyle name="Separador de milhares 2 3 2 29" xfId="33470"/>
    <cellStyle name="Separador de milhares 2 3 2 3" xfId="33471"/>
    <cellStyle name="Separador de milhares 2 3 2 30" xfId="33472"/>
    <cellStyle name="Separador de milhares 2 3 2 31" xfId="33473"/>
    <cellStyle name="Separador de milhares 2 3 2 32" xfId="33474"/>
    <cellStyle name="Separador de milhares 2 3 2 33" xfId="33475"/>
    <cellStyle name="Separador de milhares 2 3 2 34" xfId="33476"/>
    <cellStyle name="Separador de milhares 2 3 2 35" xfId="33477"/>
    <cellStyle name="Separador de milhares 2 3 2 36" xfId="33478"/>
    <cellStyle name="Separador de milhares 2 3 2 37" xfId="33479"/>
    <cellStyle name="Separador de milhares 2 3 2 38" xfId="33480"/>
    <cellStyle name="Separador de milhares 2 3 2 39" xfId="33481"/>
    <cellStyle name="Separador de milhares 2 3 2 4" xfId="33482"/>
    <cellStyle name="Separador de milhares 2 3 2 40" xfId="33483"/>
    <cellStyle name="Separador de milhares 2 3 2 5" xfId="33484"/>
    <cellStyle name="Separador de milhares 2 3 2 5 10" xfId="33485"/>
    <cellStyle name="Separador de milhares 2 3 2 5 11" xfId="33486"/>
    <cellStyle name="Separador de milhares 2 3 2 5 12" xfId="33487"/>
    <cellStyle name="Separador de milhares 2 3 2 5 13" xfId="33488"/>
    <cellStyle name="Separador de milhares 2 3 2 5 14" xfId="33489"/>
    <cellStyle name="Separador de milhares 2 3 2 5 15" xfId="33490"/>
    <cellStyle name="Separador de milhares 2 3 2 5 16" xfId="33491"/>
    <cellStyle name="Separador de milhares 2 3 2 5 17" xfId="33492"/>
    <cellStyle name="Separador de milhares 2 3 2 5 2" xfId="33493"/>
    <cellStyle name="Separador de milhares 2 3 2 5 3" xfId="33494"/>
    <cellStyle name="Separador de milhares 2 3 2 5 4" xfId="33495"/>
    <cellStyle name="Separador de milhares 2 3 2 5 5" xfId="33496"/>
    <cellStyle name="Separador de milhares 2 3 2 5 6" xfId="33497"/>
    <cellStyle name="Separador de milhares 2 3 2 5 7" xfId="33498"/>
    <cellStyle name="Separador de milhares 2 3 2 5 8" xfId="33499"/>
    <cellStyle name="Separador de milhares 2 3 2 5 9" xfId="33500"/>
    <cellStyle name="Separador de milhares 2 3 2 6" xfId="33501"/>
    <cellStyle name="Separador de milhares 2 3 2 7" xfId="33502"/>
    <cellStyle name="Separador de milhares 2 3 2 8" xfId="33503"/>
    <cellStyle name="Separador de milhares 2 3 2 9" xfId="33504"/>
    <cellStyle name="Separador de milhares 2 3 20" xfId="33505"/>
    <cellStyle name="Separador de milhares 2 3 21" xfId="33506"/>
    <cellStyle name="Separador de milhares 2 3 21 10" xfId="33507"/>
    <cellStyle name="Separador de milhares 2 3 21 11" xfId="33508"/>
    <cellStyle name="Separador de milhares 2 3 21 12" xfId="33509"/>
    <cellStyle name="Separador de milhares 2 3 21 13" xfId="33510"/>
    <cellStyle name="Separador de milhares 2 3 21 14" xfId="33511"/>
    <cellStyle name="Separador de milhares 2 3 21 15" xfId="33512"/>
    <cellStyle name="Separador de milhares 2 3 21 16" xfId="33513"/>
    <cellStyle name="Separador de milhares 2 3 21 17" xfId="33514"/>
    <cellStyle name="Separador de milhares 2 3 21 2" xfId="33515"/>
    <cellStyle name="Separador de milhares 2 3 21 3" xfId="33516"/>
    <cellStyle name="Separador de milhares 2 3 21 4" xfId="33517"/>
    <cellStyle name="Separador de milhares 2 3 21 5" xfId="33518"/>
    <cellStyle name="Separador de milhares 2 3 21 6" xfId="33519"/>
    <cellStyle name="Separador de milhares 2 3 21 7" xfId="33520"/>
    <cellStyle name="Separador de milhares 2 3 21 8" xfId="33521"/>
    <cellStyle name="Separador de milhares 2 3 21 9" xfId="33522"/>
    <cellStyle name="Separador de milhares 2 3 22" xfId="33523"/>
    <cellStyle name="Separador de milhares 2 3 23" xfId="33524"/>
    <cellStyle name="Separador de milhares 2 3 24" xfId="33525"/>
    <cellStyle name="Separador de milhares 2 3 25" xfId="33526"/>
    <cellStyle name="Separador de milhares 2 3 26" xfId="33527"/>
    <cellStyle name="Separador de milhares 2 3 27" xfId="33528"/>
    <cellStyle name="Separador de milhares 2 3 28" xfId="33529"/>
    <cellStyle name="Separador de milhares 2 3 29" xfId="33530"/>
    <cellStyle name="Separador de milhares 2 3 3" xfId="33531"/>
    <cellStyle name="Separador de milhares 2 3 3 10" xfId="33532"/>
    <cellStyle name="Separador de milhares 2 3 3 11" xfId="33533"/>
    <cellStyle name="Separador de milhares 2 3 3 12" xfId="33534"/>
    <cellStyle name="Separador de milhares 2 3 3 13" xfId="33535"/>
    <cellStyle name="Separador de milhares 2 3 3 13 10" xfId="33536"/>
    <cellStyle name="Separador de milhares 2 3 3 13 11" xfId="33537"/>
    <cellStyle name="Separador de milhares 2 3 3 13 12" xfId="33538"/>
    <cellStyle name="Separador de milhares 2 3 3 13 2" xfId="33539"/>
    <cellStyle name="Separador de milhares 2 3 3 13 2 10" xfId="33540"/>
    <cellStyle name="Separador de milhares 2 3 3 13 2 2" xfId="33541"/>
    <cellStyle name="Separador de milhares 2 3 3 13 2 3" xfId="33542"/>
    <cellStyle name="Separador de milhares 2 3 3 13 2 4" xfId="33543"/>
    <cellStyle name="Separador de milhares 2 3 3 13 2 5" xfId="33544"/>
    <cellStyle name="Separador de milhares 2 3 3 13 2 6" xfId="33545"/>
    <cellStyle name="Separador de milhares 2 3 3 13 2 7" xfId="33546"/>
    <cellStyle name="Separador de milhares 2 3 3 13 2 8" xfId="33547"/>
    <cellStyle name="Separador de milhares 2 3 3 13 2 9" xfId="33548"/>
    <cellStyle name="Separador de milhares 2 3 3 13 3" xfId="33549"/>
    <cellStyle name="Separador de milhares 2 3 3 13 4" xfId="33550"/>
    <cellStyle name="Separador de milhares 2 3 3 13 5" xfId="33551"/>
    <cellStyle name="Separador de milhares 2 3 3 13 6" xfId="33552"/>
    <cellStyle name="Separador de milhares 2 3 3 13 7" xfId="33553"/>
    <cellStyle name="Separador de milhares 2 3 3 13 8" xfId="33554"/>
    <cellStyle name="Separador de milhares 2 3 3 13 9" xfId="33555"/>
    <cellStyle name="Separador de milhares 2 3 3 14" xfId="33556"/>
    <cellStyle name="Separador de milhares 2 3 3 14 10" xfId="33557"/>
    <cellStyle name="Separador de milhares 2 3 3 14 11" xfId="33558"/>
    <cellStyle name="Separador de milhares 2 3 3 14 12" xfId="33559"/>
    <cellStyle name="Separador de milhares 2 3 3 14 2" xfId="33560"/>
    <cellStyle name="Separador de milhares 2 3 3 14 2 10" xfId="33561"/>
    <cellStyle name="Separador de milhares 2 3 3 14 2 2" xfId="33562"/>
    <cellStyle name="Separador de milhares 2 3 3 14 2 3" xfId="33563"/>
    <cellStyle name="Separador de milhares 2 3 3 14 2 4" xfId="33564"/>
    <cellStyle name="Separador de milhares 2 3 3 14 2 5" xfId="33565"/>
    <cellStyle name="Separador de milhares 2 3 3 14 2 6" xfId="33566"/>
    <cellStyle name="Separador de milhares 2 3 3 14 2 7" xfId="33567"/>
    <cellStyle name="Separador de milhares 2 3 3 14 2 8" xfId="33568"/>
    <cellStyle name="Separador de milhares 2 3 3 14 2 9" xfId="33569"/>
    <cellStyle name="Separador de milhares 2 3 3 14 3" xfId="33570"/>
    <cellStyle name="Separador de milhares 2 3 3 14 4" xfId="33571"/>
    <cellStyle name="Separador de milhares 2 3 3 14 5" xfId="33572"/>
    <cellStyle name="Separador de milhares 2 3 3 14 6" xfId="33573"/>
    <cellStyle name="Separador de milhares 2 3 3 14 7" xfId="33574"/>
    <cellStyle name="Separador de milhares 2 3 3 14 8" xfId="33575"/>
    <cellStyle name="Separador de milhares 2 3 3 14 9" xfId="33576"/>
    <cellStyle name="Separador de milhares 2 3 3 15" xfId="33577"/>
    <cellStyle name="Separador de milhares 2 3 3 15 10" xfId="33578"/>
    <cellStyle name="Separador de milhares 2 3 3 15 11" xfId="33579"/>
    <cellStyle name="Separador de milhares 2 3 3 15 12" xfId="33580"/>
    <cellStyle name="Separador de milhares 2 3 3 15 2" xfId="33581"/>
    <cellStyle name="Separador de milhares 2 3 3 15 2 10" xfId="33582"/>
    <cellStyle name="Separador de milhares 2 3 3 15 2 2" xfId="33583"/>
    <cellStyle name="Separador de milhares 2 3 3 15 2 3" xfId="33584"/>
    <cellStyle name="Separador de milhares 2 3 3 15 2 4" xfId="33585"/>
    <cellStyle name="Separador de milhares 2 3 3 15 2 5" xfId="33586"/>
    <cellStyle name="Separador de milhares 2 3 3 15 2 6" xfId="33587"/>
    <cellStyle name="Separador de milhares 2 3 3 15 2 7" xfId="33588"/>
    <cellStyle name="Separador de milhares 2 3 3 15 2 8" xfId="33589"/>
    <cellStyle name="Separador de milhares 2 3 3 15 2 9" xfId="33590"/>
    <cellStyle name="Separador de milhares 2 3 3 15 3" xfId="33591"/>
    <cellStyle name="Separador de milhares 2 3 3 15 4" xfId="33592"/>
    <cellStyle name="Separador de milhares 2 3 3 15 5" xfId="33593"/>
    <cellStyle name="Separador de milhares 2 3 3 15 6" xfId="33594"/>
    <cellStyle name="Separador de milhares 2 3 3 15 7" xfId="33595"/>
    <cellStyle name="Separador de milhares 2 3 3 15 8" xfId="33596"/>
    <cellStyle name="Separador de milhares 2 3 3 15 9" xfId="33597"/>
    <cellStyle name="Separador de milhares 2 3 3 16" xfId="33598"/>
    <cellStyle name="Separador de milhares 2 3 3 16 10" xfId="33599"/>
    <cellStyle name="Separador de milhares 2 3 3 16 11" xfId="33600"/>
    <cellStyle name="Separador de milhares 2 3 3 16 12" xfId="33601"/>
    <cellStyle name="Separador de milhares 2 3 3 16 2" xfId="33602"/>
    <cellStyle name="Separador de milhares 2 3 3 16 2 10" xfId="33603"/>
    <cellStyle name="Separador de milhares 2 3 3 16 2 2" xfId="33604"/>
    <cellStyle name="Separador de milhares 2 3 3 16 2 3" xfId="33605"/>
    <cellStyle name="Separador de milhares 2 3 3 16 2 4" xfId="33606"/>
    <cellStyle name="Separador de milhares 2 3 3 16 2 5" xfId="33607"/>
    <cellStyle name="Separador de milhares 2 3 3 16 2 6" xfId="33608"/>
    <cellStyle name="Separador de milhares 2 3 3 16 2 7" xfId="33609"/>
    <cellStyle name="Separador de milhares 2 3 3 16 2 8" xfId="33610"/>
    <cellStyle name="Separador de milhares 2 3 3 16 2 9" xfId="33611"/>
    <cellStyle name="Separador de milhares 2 3 3 16 3" xfId="33612"/>
    <cellStyle name="Separador de milhares 2 3 3 16 4" xfId="33613"/>
    <cellStyle name="Separador de milhares 2 3 3 16 5" xfId="33614"/>
    <cellStyle name="Separador de milhares 2 3 3 16 6" xfId="33615"/>
    <cellStyle name="Separador de milhares 2 3 3 16 7" xfId="33616"/>
    <cellStyle name="Separador de milhares 2 3 3 16 8" xfId="33617"/>
    <cellStyle name="Separador de milhares 2 3 3 16 9" xfId="33618"/>
    <cellStyle name="Separador de milhares 2 3 3 17" xfId="33619"/>
    <cellStyle name="Separador de milhares 2 3 3 17 10" xfId="33620"/>
    <cellStyle name="Separador de milhares 2 3 3 17 11" xfId="33621"/>
    <cellStyle name="Separador de milhares 2 3 3 17 12" xfId="33622"/>
    <cellStyle name="Separador de milhares 2 3 3 17 2" xfId="33623"/>
    <cellStyle name="Separador de milhares 2 3 3 17 2 10" xfId="33624"/>
    <cellStyle name="Separador de milhares 2 3 3 17 2 2" xfId="33625"/>
    <cellStyle name="Separador de milhares 2 3 3 17 2 3" xfId="33626"/>
    <cellStyle name="Separador de milhares 2 3 3 17 2 4" xfId="33627"/>
    <cellStyle name="Separador de milhares 2 3 3 17 2 5" xfId="33628"/>
    <cellStyle name="Separador de milhares 2 3 3 17 2 6" xfId="33629"/>
    <cellStyle name="Separador de milhares 2 3 3 17 2 7" xfId="33630"/>
    <cellStyle name="Separador de milhares 2 3 3 17 2 8" xfId="33631"/>
    <cellStyle name="Separador de milhares 2 3 3 17 2 9" xfId="33632"/>
    <cellStyle name="Separador de milhares 2 3 3 17 3" xfId="33633"/>
    <cellStyle name="Separador de milhares 2 3 3 17 4" xfId="33634"/>
    <cellStyle name="Separador de milhares 2 3 3 17 5" xfId="33635"/>
    <cellStyle name="Separador de milhares 2 3 3 17 6" xfId="33636"/>
    <cellStyle name="Separador de milhares 2 3 3 17 7" xfId="33637"/>
    <cellStyle name="Separador de milhares 2 3 3 17 8" xfId="33638"/>
    <cellStyle name="Separador de milhares 2 3 3 17 9" xfId="33639"/>
    <cellStyle name="Separador de milhares 2 3 3 18" xfId="33640"/>
    <cellStyle name="Separador de milhares 2 3 3 18 10" xfId="33641"/>
    <cellStyle name="Separador de milhares 2 3 3 18 11" xfId="33642"/>
    <cellStyle name="Separador de milhares 2 3 3 18 12" xfId="33643"/>
    <cellStyle name="Separador de milhares 2 3 3 18 2" xfId="33644"/>
    <cellStyle name="Separador de milhares 2 3 3 18 2 10" xfId="33645"/>
    <cellStyle name="Separador de milhares 2 3 3 18 2 2" xfId="33646"/>
    <cellStyle name="Separador de milhares 2 3 3 18 2 3" xfId="33647"/>
    <cellStyle name="Separador de milhares 2 3 3 18 2 4" xfId="33648"/>
    <cellStyle name="Separador de milhares 2 3 3 18 2 5" xfId="33649"/>
    <cellStyle name="Separador de milhares 2 3 3 18 2 6" xfId="33650"/>
    <cellStyle name="Separador de milhares 2 3 3 18 2 7" xfId="33651"/>
    <cellStyle name="Separador de milhares 2 3 3 18 2 8" xfId="33652"/>
    <cellStyle name="Separador de milhares 2 3 3 18 2 9" xfId="33653"/>
    <cellStyle name="Separador de milhares 2 3 3 18 3" xfId="33654"/>
    <cellStyle name="Separador de milhares 2 3 3 18 4" xfId="33655"/>
    <cellStyle name="Separador de milhares 2 3 3 18 5" xfId="33656"/>
    <cellStyle name="Separador de milhares 2 3 3 18 6" xfId="33657"/>
    <cellStyle name="Separador de milhares 2 3 3 18 7" xfId="33658"/>
    <cellStyle name="Separador de milhares 2 3 3 18 8" xfId="33659"/>
    <cellStyle name="Separador de milhares 2 3 3 18 9" xfId="33660"/>
    <cellStyle name="Separador de milhares 2 3 3 19" xfId="33661"/>
    <cellStyle name="Separador de milhares 2 3 3 19 10" xfId="33662"/>
    <cellStyle name="Separador de milhares 2 3 3 19 11" xfId="33663"/>
    <cellStyle name="Separador de milhares 2 3 3 19 12" xfId="33664"/>
    <cellStyle name="Separador de milhares 2 3 3 19 2" xfId="33665"/>
    <cellStyle name="Separador de milhares 2 3 3 19 2 10" xfId="33666"/>
    <cellStyle name="Separador de milhares 2 3 3 19 2 2" xfId="33667"/>
    <cellStyle name="Separador de milhares 2 3 3 19 2 3" xfId="33668"/>
    <cellStyle name="Separador de milhares 2 3 3 19 2 4" xfId="33669"/>
    <cellStyle name="Separador de milhares 2 3 3 19 2 5" xfId="33670"/>
    <cellStyle name="Separador de milhares 2 3 3 19 2 6" xfId="33671"/>
    <cellStyle name="Separador de milhares 2 3 3 19 2 7" xfId="33672"/>
    <cellStyle name="Separador de milhares 2 3 3 19 2 8" xfId="33673"/>
    <cellStyle name="Separador de milhares 2 3 3 19 2 9" xfId="33674"/>
    <cellStyle name="Separador de milhares 2 3 3 19 3" xfId="33675"/>
    <cellStyle name="Separador de milhares 2 3 3 19 4" xfId="33676"/>
    <cellStyle name="Separador de milhares 2 3 3 19 5" xfId="33677"/>
    <cellStyle name="Separador de milhares 2 3 3 19 6" xfId="33678"/>
    <cellStyle name="Separador de milhares 2 3 3 19 7" xfId="33679"/>
    <cellStyle name="Separador de milhares 2 3 3 19 8" xfId="33680"/>
    <cellStyle name="Separador de milhares 2 3 3 19 9" xfId="33681"/>
    <cellStyle name="Separador de milhares 2 3 3 2" xfId="33682"/>
    <cellStyle name="Separador de milhares 2 3 3 2 10" xfId="33683"/>
    <cellStyle name="Separador de milhares 2 3 3 2 11" xfId="33684"/>
    <cellStyle name="Separador de milhares 2 3 3 2 12" xfId="33685"/>
    <cellStyle name="Separador de milhares 2 3 3 2 13" xfId="33686"/>
    <cellStyle name="Separador de milhares 2 3 3 2 14" xfId="33687"/>
    <cellStyle name="Separador de milhares 2 3 3 2 15" xfId="33688"/>
    <cellStyle name="Separador de milhares 2 3 3 2 16" xfId="33689"/>
    <cellStyle name="Separador de milhares 2 3 3 2 17" xfId="33690"/>
    <cellStyle name="Separador de milhares 2 3 3 2 18" xfId="33691"/>
    <cellStyle name="Separador de milhares 2 3 3 2 19" xfId="33692"/>
    <cellStyle name="Separador de milhares 2 3 3 2 2" xfId="33693"/>
    <cellStyle name="Separador de milhares 2 3 3 2 2 10" xfId="33694"/>
    <cellStyle name="Separador de milhares 2 3 3 2 2 11" xfId="33695"/>
    <cellStyle name="Separador de milhares 2 3 3 2 2 12" xfId="33696"/>
    <cellStyle name="Separador de milhares 2 3 3 2 2 2" xfId="33697"/>
    <cellStyle name="Separador de milhares 2 3 3 2 2 2 10" xfId="33698"/>
    <cellStyle name="Separador de milhares 2 3 3 2 2 2 2" xfId="33699"/>
    <cellStyle name="Separador de milhares 2 3 3 2 2 2 3" xfId="33700"/>
    <cellStyle name="Separador de milhares 2 3 3 2 2 2 4" xfId="33701"/>
    <cellStyle name="Separador de milhares 2 3 3 2 2 2 5" xfId="33702"/>
    <cellStyle name="Separador de milhares 2 3 3 2 2 2 6" xfId="33703"/>
    <cellStyle name="Separador de milhares 2 3 3 2 2 2 7" xfId="33704"/>
    <cellStyle name="Separador de milhares 2 3 3 2 2 2 8" xfId="33705"/>
    <cellStyle name="Separador de milhares 2 3 3 2 2 2 9" xfId="33706"/>
    <cellStyle name="Separador de milhares 2 3 3 2 2 3" xfId="33707"/>
    <cellStyle name="Separador de milhares 2 3 3 2 2 4" xfId="33708"/>
    <cellStyle name="Separador de milhares 2 3 3 2 2 5" xfId="33709"/>
    <cellStyle name="Separador de milhares 2 3 3 2 2 6" xfId="33710"/>
    <cellStyle name="Separador de milhares 2 3 3 2 2 7" xfId="33711"/>
    <cellStyle name="Separador de milhares 2 3 3 2 2 8" xfId="33712"/>
    <cellStyle name="Separador de milhares 2 3 3 2 2 9" xfId="33713"/>
    <cellStyle name="Separador de milhares 2 3 3 2 20" xfId="33714"/>
    <cellStyle name="Separador de milhares 2 3 3 2 21" xfId="33715"/>
    <cellStyle name="Separador de milhares 2 3 3 2 22" xfId="33716"/>
    <cellStyle name="Separador de milhares 2 3 3 2 23" xfId="33717"/>
    <cellStyle name="Separador de milhares 2 3 3 2 24" xfId="33718"/>
    <cellStyle name="Separador de milhares 2 3 3 2 25" xfId="33719"/>
    <cellStyle name="Separador de milhares 2 3 3 2 26" xfId="33720"/>
    <cellStyle name="Separador de milhares 2 3 3 2 27" xfId="33721"/>
    <cellStyle name="Separador de milhares 2 3 3 2 28" xfId="33722"/>
    <cellStyle name="Separador de milhares 2 3 3 2 29" xfId="33723"/>
    <cellStyle name="Separador de milhares 2 3 3 2 3" xfId="33724"/>
    <cellStyle name="Separador de milhares 2 3 3 2 30" xfId="33725"/>
    <cellStyle name="Separador de milhares 2 3 3 2 31" xfId="33726"/>
    <cellStyle name="Separador de milhares 2 3 3 2 32" xfId="33727"/>
    <cellStyle name="Separador de milhares 2 3 3 2 33" xfId="33728"/>
    <cellStyle name="Separador de milhares 2 3 3 2 34" xfId="33729"/>
    <cellStyle name="Separador de milhares 2 3 3 2 35" xfId="33730"/>
    <cellStyle name="Separador de milhares 2 3 3 2 36" xfId="33731"/>
    <cellStyle name="Separador de milhares 2 3 3 2 37" xfId="33732"/>
    <cellStyle name="Separador de milhares 2 3 3 2 38" xfId="33733"/>
    <cellStyle name="Separador de milhares 2 3 3 2 38 10" xfId="33734"/>
    <cellStyle name="Separador de milhares 2 3 3 2 38 2" xfId="33735"/>
    <cellStyle name="Separador de milhares 2 3 3 2 38 3" xfId="33736"/>
    <cellStyle name="Separador de milhares 2 3 3 2 38 4" xfId="33737"/>
    <cellStyle name="Separador de milhares 2 3 3 2 38 5" xfId="33738"/>
    <cellStyle name="Separador de milhares 2 3 3 2 38 6" xfId="33739"/>
    <cellStyle name="Separador de milhares 2 3 3 2 38 7" xfId="33740"/>
    <cellStyle name="Separador de milhares 2 3 3 2 38 8" xfId="33741"/>
    <cellStyle name="Separador de milhares 2 3 3 2 38 9" xfId="33742"/>
    <cellStyle name="Separador de milhares 2 3 3 2 39" xfId="33743"/>
    <cellStyle name="Separador de milhares 2 3 3 2 39 2" xfId="33744"/>
    <cellStyle name="Separador de milhares 2 3 3 2 4" xfId="33745"/>
    <cellStyle name="Separador de milhares 2 3 3 2 40" xfId="33746"/>
    <cellStyle name="Separador de milhares 2 3 3 2 41" xfId="33747"/>
    <cellStyle name="Separador de milhares 2 3 3 2 42" xfId="33748"/>
    <cellStyle name="Separador de milhares 2 3 3 2 43" xfId="33749"/>
    <cellStyle name="Separador de milhares 2 3 3 2 44" xfId="33750"/>
    <cellStyle name="Separador de milhares 2 3 3 2 45" xfId="33751"/>
    <cellStyle name="Separador de milhares 2 3 3 2 46" xfId="33752"/>
    <cellStyle name="Separador de milhares 2 3 3 2 47" xfId="33753"/>
    <cellStyle name="Separador de milhares 2 3 3 2 48" xfId="33754"/>
    <cellStyle name="Separador de milhares 2 3 3 2 5" xfId="33755"/>
    <cellStyle name="Separador de milhares 2 3 3 2 6" xfId="33756"/>
    <cellStyle name="Separador de milhares 2 3 3 2 7" xfId="33757"/>
    <cellStyle name="Separador de milhares 2 3 3 2 8" xfId="33758"/>
    <cellStyle name="Separador de milhares 2 3 3 2 9" xfId="33759"/>
    <cellStyle name="Separador de milhares 2 3 3 20" xfId="33760"/>
    <cellStyle name="Separador de milhares 2 3 3 20 10" xfId="33761"/>
    <cellStyle name="Separador de milhares 2 3 3 20 11" xfId="33762"/>
    <cellStyle name="Separador de milhares 2 3 3 20 12" xfId="33763"/>
    <cellStyle name="Separador de milhares 2 3 3 20 2" xfId="33764"/>
    <cellStyle name="Separador de milhares 2 3 3 20 2 10" xfId="33765"/>
    <cellStyle name="Separador de milhares 2 3 3 20 2 2" xfId="33766"/>
    <cellStyle name="Separador de milhares 2 3 3 20 2 3" xfId="33767"/>
    <cellStyle name="Separador de milhares 2 3 3 20 2 4" xfId="33768"/>
    <cellStyle name="Separador de milhares 2 3 3 20 2 5" xfId="33769"/>
    <cellStyle name="Separador de milhares 2 3 3 20 2 6" xfId="33770"/>
    <cellStyle name="Separador de milhares 2 3 3 20 2 7" xfId="33771"/>
    <cellStyle name="Separador de milhares 2 3 3 20 2 8" xfId="33772"/>
    <cellStyle name="Separador de milhares 2 3 3 20 2 9" xfId="33773"/>
    <cellStyle name="Separador de milhares 2 3 3 20 3" xfId="33774"/>
    <cellStyle name="Separador de milhares 2 3 3 20 4" xfId="33775"/>
    <cellStyle name="Separador de milhares 2 3 3 20 5" xfId="33776"/>
    <cellStyle name="Separador de milhares 2 3 3 20 6" xfId="33777"/>
    <cellStyle name="Separador de milhares 2 3 3 20 7" xfId="33778"/>
    <cellStyle name="Separador de milhares 2 3 3 20 8" xfId="33779"/>
    <cellStyle name="Separador de milhares 2 3 3 20 9" xfId="33780"/>
    <cellStyle name="Separador de milhares 2 3 3 21" xfId="33781"/>
    <cellStyle name="Separador de milhares 2 3 3 22" xfId="33782"/>
    <cellStyle name="Separador de milhares 2 3 3 23" xfId="33783"/>
    <cellStyle name="Separador de milhares 2 3 3 24" xfId="33784"/>
    <cellStyle name="Separador de milhares 2 3 3 25" xfId="33785"/>
    <cellStyle name="Separador de milhares 2 3 3 26" xfId="33786"/>
    <cellStyle name="Separador de milhares 2 3 3 27" xfId="33787"/>
    <cellStyle name="Separador de milhares 2 3 3 28" xfId="33788"/>
    <cellStyle name="Separador de milhares 2 3 3 29" xfId="33789"/>
    <cellStyle name="Separador de milhares 2 3 3 3" xfId="33790"/>
    <cellStyle name="Separador de milhares 2 3 3 3 10" xfId="33791"/>
    <cellStyle name="Separador de milhares 2 3 3 3 11" xfId="33792"/>
    <cellStyle name="Separador de milhares 2 3 3 3 12" xfId="33793"/>
    <cellStyle name="Separador de milhares 2 3 3 3 13" xfId="33794"/>
    <cellStyle name="Separador de milhares 2 3 3 3 14" xfId="33795"/>
    <cellStyle name="Separador de milhares 2 3 3 3 15" xfId="33796"/>
    <cellStyle name="Separador de milhares 2 3 3 3 16" xfId="33797"/>
    <cellStyle name="Separador de milhares 2 3 3 3 17" xfId="33798"/>
    <cellStyle name="Separador de milhares 2 3 3 3 18" xfId="33799"/>
    <cellStyle name="Separador de milhares 2 3 3 3 19" xfId="33800"/>
    <cellStyle name="Separador de milhares 2 3 3 3 2" xfId="33801"/>
    <cellStyle name="Separador de milhares 2 3 3 3 2 10" xfId="33802"/>
    <cellStyle name="Separador de milhares 2 3 3 3 2 11" xfId="33803"/>
    <cellStyle name="Separador de milhares 2 3 3 3 2 12" xfId="33804"/>
    <cellStyle name="Separador de milhares 2 3 3 3 2 2" xfId="33805"/>
    <cellStyle name="Separador de milhares 2 3 3 3 2 2 10" xfId="33806"/>
    <cellStyle name="Separador de milhares 2 3 3 3 2 2 2" xfId="33807"/>
    <cellStyle name="Separador de milhares 2 3 3 3 2 2 3" xfId="33808"/>
    <cellStyle name="Separador de milhares 2 3 3 3 2 2 4" xfId="33809"/>
    <cellStyle name="Separador de milhares 2 3 3 3 2 2 5" xfId="33810"/>
    <cellStyle name="Separador de milhares 2 3 3 3 2 2 6" xfId="33811"/>
    <cellStyle name="Separador de milhares 2 3 3 3 2 2 7" xfId="33812"/>
    <cellStyle name="Separador de milhares 2 3 3 3 2 2 8" xfId="33813"/>
    <cellStyle name="Separador de milhares 2 3 3 3 2 2 9" xfId="33814"/>
    <cellStyle name="Separador de milhares 2 3 3 3 2 3" xfId="33815"/>
    <cellStyle name="Separador de milhares 2 3 3 3 2 4" xfId="33816"/>
    <cellStyle name="Separador de milhares 2 3 3 3 2 5" xfId="33817"/>
    <cellStyle name="Separador de milhares 2 3 3 3 2 6" xfId="33818"/>
    <cellStyle name="Separador de milhares 2 3 3 3 2 7" xfId="33819"/>
    <cellStyle name="Separador de milhares 2 3 3 3 2 8" xfId="33820"/>
    <cellStyle name="Separador de milhares 2 3 3 3 2 9" xfId="33821"/>
    <cellStyle name="Separador de milhares 2 3 3 3 20" xfId="33822"/>
    <cellStyle name="Separador de milhares 2 3 3 3 21" xfId="33823"/>
    <cellStyle name="Separador de milhares 2 3 3 3 22" xfId="33824"/>
    <cellStyle name="Separador de milhares 2 3 3 3 23" xfId="33825"/>
    <cellStyle name="Separador de milhares 2 3 3 3 24" xfId="33826"/>
    <cellStyle name="Separador de milhares 2 3 3 3 25" xfId="33827"/>
    <cellStyle name="Separador de milhares 2 3 3 3 26" xfId="33828"/>
    <cellStyle name="Separador de milhares 2 3 3 3 27" xfId="33829"/>
    <cellStyle name="Separador de milhares 2 3 3 3 28" xfId="33830"/>
    <cellStyle name="Separador de milhares 2 3 3 3 29" xfId="33831"/>
    <cellStyle name="Separador de milhares 2 3 3 3 3" xfId="33832"/>
    <cellStyle name="Separador de milhares 2 3 3 3 30" xfId="33833"/>
    <cellStyle name="Separador de milhares 2 3 3 3 31" xfId="33834"/>
    <cellStyle name="Separador de milhares 2 3 3 3 32" xfId="33835"/>
    <cellStyle name="Separador de milhares 2 3 3 3 33" xfId="33836"/>
    <cellStyle name="Separador de milhares 2 3 3 3 34" xfId="33837"/>
    <cellStyle name="Separador de milhares 2 3 3 3 35" xfId="33838"/>
    <cellStyle name="Separador de milhares 2 3 3 3 36" xfId="33839"/>
    <cellStyle name="Separador de milhares 2 3 3 3 37" xfId="33840"/>
    <cellStyle name="Separador de milhares 2 3 3 3 38" xfId="33841"/>
    <cellStyle name="Separador de milhares 2 3 3 3 38 10" xfId="33842"/>
    <cellStyle name="Separador de milhares 2 3 3 3 38 2" xfId="33843"/>
    <cellStyle name="Separador de milhares 2 3 3 3 38 3" xfId="33844"/>
    <cellStyle name="Separador de milhares 2 3 3 3 38 4" xfId="33845"/>
    <cellStyle name="Separador de milhares 2 3 3 3 38 5" xfId="33846"/>
    <cellStyle name="Separador de milhares 2 3 3 3 38 6" xfId="33847"/>
    <cellStyle name="Separador de milhares 2 3 3 3 38 7" xfId="33848"/>
    <cellStyle name="Separador de milhares 2 3 3 3 38 8" xfId="33849"/>
    <cellStyle name="Separador de milhares 2 3 3 3 38 9" xfId="33850"/>
    <cellStyle name="Separador de milhares 2 3 3 3 39" xfId="33851"/>
    <cellStyle name="Separador de milhares 2 3 3 3 39 2" xfId="33852"/>
    <cellStyle name="Separador de milhares 2 3 3 3 4" xfId="33853"/>
    <cellStyle name="Separador de milhares 2 3 3 3 40" xfId="33854"/>
    <cellStyle name="Separador de milhares 2 3 3 3 41" xfId="33855"/>
    <cellStyle name="Separador de milhares 2 3 3 3 42" xfId="33856"/>
    <cellStyle name="Separador de milhares 2 3 3 3 43" xfId="33857"/>
    <cellStyle name="Separador de milhares 2 3 3 3 44" xfId="33858"/>
    <cellStyle name="Separador de milhares 2 3 3 3 45" xfId="33859"/>
    <cellStyle name="Separador de milhares 2 3 3 3 46" xfId="33860"/>
    <cellStyle name="Separador de milhares 2 3 3 3 47" xfId="33861"/>
    <cellStyle name="Separador de milhares 2 3 3 3 48" xfId="33862"/>
    <cellStyle name="Separador de milhares 2 3 3 3 5" xfId="33863"/>
    <cellStyle name="Separador de milhares 2 3 3 3 6" xfId="33864"/>
    <cellStyle name="Separador de milhares 2 3 3 3 7" xfId="33865"/>
    <cellStyle name="Separador de milhares 2 3 3 3 8" xfId="33866"/>
    <cellStyle name="Separador de milhares 2 3 3 3 9" xfId="33867"/>
    <cellStyle name="Separador de milhares 2 3 3 30" xfId="33868"/>
    <cellStyle name="Separador de milhares 2 3 3 31" xfId="33869"/>
    <cellStyle name="Separador de milhares 2 3 3 32" xfId="33870"/>
    <cellStyle name="Separador de milhares 2 3 3 33" xfId="33871"/>
    <cellStyle name="Separador de milhares 2 3 3 34" xfId="33872"/>
    <cellStyle name="Separador de milhares 2 3 3 35" xfId="33873"/>
    <cellStyle name="Separador de milhares 2 3 3 36" xfId="33874"/>
    <cellStyle name="Separador de milhares 2 3 3 37" xfId="33875"/>
    <cellStyle name="Separador de milhares 2 3 3 38" xfId="33876"/>
    <cellStyle name="Separador de milhares 2 3 3 39" xfId="33877"/>
    <cellStyle name="Separador de milhares 2 3 3 4" xfId="33878"/>
    <cellStyle name="Separador de milhares 2 3 3 40" xfId="33879"/>
    <cellStyle name="Separador de milhares 2 3 3 41" xfId="33880"/>
    <cellStyle name="Separador de milhares 2 3 3 42" xfId="33881"/>
    <cellStyle name="Separador de milhares 2 3 3 43" xfId="33882"/>
    <cellStyle name="Separador de milhares 2 3 3 44" xfId="33883"/>
    <cellStyle name="Separador de milhares 2 3 3 45" xfId="33884"/>
    <cellStyle name="Separador de milhares 2 3 3 46" xfId="33885"/>
    <cellStyle name="Separador de milhares 2 3 3 47" xfId="33886"/>
    <cellStyle name="Separador de milhares 2 3 3 48" xfId="33887"/>
    <cellStyle name="Separador de milhares 2 3 3 48 10" xfId="33888"/>
    <cellStyle name="Separador de milhares 2 3 3 48 2" xfId="33889"/>
    <cellStyle name="Separador de milhares 2 3 3 48 3" xfId="33890"/>
    <cellStyle name="Separador de milhares 2 3 3 48 4" xfId="33891"/>
    <cellStyle name="Separador de milhares 2 3 3 48 5" xfId="33892"/>
    <cellStyle name="Separador de milhares 2 3 3 48 6" xfId="33893"/>
    <cellStyle name="Separador de milhares 2 3 3 48 7" xfId="33894"/>
    <cellStyle name="Separador de milhares 2 3 3 48 8" xfId="33895"/>
    <cellStyle name="Separador de milhares 2 3 3 48 9" xfId="33896"/>
    <cellStyle name="Separador de milhares 2 3 3 49" xfId="33897"/>
    <cellStyle name="Separador de milhares 2 3 3 49 2" xfId="33898"/>
    <cellStyle name="Separador de milhares 2 3 3 5" xfId="33899"/>
    <cellStyle name="Separador de milhares 2 3 3 50" xfId="33900"/>
    <cellStyle name="Separador de milhares 2 3 3 51" xfId="33901"/>
    <cellStyle name="Separador de milhares 2 3 3 52" xfId="33902"/>
    <cellStyle name="Separador de milhares 2 3 3 53" xfId="33903"/>
    <cellStyle name="Separador de milhares 2 3 3 54" xfId="33904"/>
    <cellStyle name="Separador de milhares 2 3 3 55" xfId="33905"/>
    <cellStyle name="Separador de milhares 2 3 3 56" xfId="33906"/>
    <cellStyle name="Separador de milhares 2 3 3 57" xfId="33907"/>
    <cellStyle name="Separador de milhares 2 3 3 58" xfId="33908"/>
    <cellStyle name="Separador de milhares 2 3 3 6" xfId="33909"/>
    <cellStyle name="Separador de milhares 2 3 3 7" xfId="33910"/>
    <cellStyle name="Separador de milhares 2 3 3 8" xfId="33911"/>
    <cellStyle name="Separador de milhares 2 3 3 9" xfId="33912"/>
    <cellStyle name="Separador de milhares 2 3 30" xfId="33913"/>
    <cellStyle name="Separador de milhares 2 3 31" xfId="33914"/>
    <cellStyle name="Separador de milhares 2 3 32" xfId="33915"/>
    <cellStyle name="Separador de milhares 2 3 33" xfId="33916"/>
    <cellStyle name="Separador de milhares 2 3 34" xfId="33917"/>
    <cellStyle name="Separador de milhares 2 3 35" xfId="33918"/>
    <cellStyle name="Separador de milhares 2 3 36" xfId="33919"/>
    <cellStyle name="Separador de milhares 2 3 37" xfId="33920"/>
    <cellStyle name="Separador de milhares 2 3 38" xfId="33921"/>
    <cellStyle name="Separador de milhares 2 3 39" xfId="33922"/>
    <cellStyle name="Separador de milhares 2 3 4" xfId="33923"/>
    <cellStyle name="Separador de milhares 2 3 4 10" xfId="33924"/>
    <cellStyle name="Separador de milhares 2 3 4 11" xfId="33925"/>
    <cellStyle name="Separador de milhares 2 3 4 12" xfId="33926"/>
    <cellStyle name="Separador de milhares 2 3 4 13" xfId="33927"/>
    <cellStyle name="Separador de milhares 2 3 4 13 10" xfId="33928"/>
    <cellStyle name="Separador de milhares 2 3 4 13 11" xfId="33929"/>
    <cellStyle name="Separador de milhares 2 3 4 13 12" xfId="33930"/>
    <cellStyle name="Separador de milhares 2 3 4 13 2" xfId="33931"/>
    <cellStyle name="Separador de milhares 2 3 4 13 2 10" xfId="33932"/>
    <cellStyle name="Separador de milhares 2 3 4 13 2 2" xfId="33933"/>
    <cellStyle name="Separador de milhares 2 3 4 13 2 3" xfId="33934"/>
    <cellStyle name="Separador de milhares 2 3 4 13 2 4" xfId="33935"/>
    <cellStyle name="Separador de milhares 2 3 4 13 2 5" xfId="33936"/>
    <cellStyle name="Separador de milhares 2 3 4 13 2 6" xfId="33937"/>
    <cellStyle name="Separador de milhares 2 3 4 13 2 7" xfId="33938"/>
    <cellStyle name="Separador de milhares 2 3 4 13 2 8" xfId="33939"/>
    <cellStyle name="Separador de milhares 2 3 4 13 2 9" xfId="33940"/>
    <cellStyle name="Separador de milhares 2 3 4 13 3" xfId="33941"/>
    <cellStyle name="Separador de milhares 2 3 4 13 4" xfId="33942"/>
    <cellStyle name="Separador de milhares 2 3 4 13 5" xfId="33943"/>
    <cellStyle name="Separador de milhares 2 3 4 13 6" xfId="33944"/>
    <cellStyle name="Separador de milhares 2 3 4 13 7" xfId="33945"/>
    <cellStyle name="Separador de milhares 2 3 4 13 8" xfId="33946"/>
    <cellStyle name="Separador de milhares 2 3 4 13 9" xfId="33947"/>
    <cellStyle name="Separador de milhares 2 3 4 14" xfId="33948"/>
    <cellStyle name="Separador de milhares 2 3 4 14 10" xfId="33949"/>
    <cellStyle name="Separador de milhares 2 3 4 14 11" xfId="33950"/>
    <cellStyle name="Separador de milhares 2 3 4 14 12" xfId="33951"/>
    <cellStyle name="Separador de milhares 2 3 4 14 2" xfId="33952"/>
    <cellStyle name="Separador de milhares 2 3 4 14 2 10" xfId="33953"/>
    <cellStyle name="Separador de milhares 2 3 4 14 2 2" xfId="33954"/>
    <cellStyle name="Separador de milhares 2 3 4 14 2 3" xfId="33955"/>
    <cellStyle name="Separador de milhares 2 3 4 14 2 4" xfId="33956"/>
    <cellStyle name="Separador de milhares 2 3 4 14 2 5" xfId="33957"/>
    <cellStyle name="Separador de milhares 2 3 4 14 2 6" xfId="33958"/>
    <cellStyle name="Separador de milhares 2 3 4 14 2 7" xfId="33959"/>
    <cellStyle name="Separador de milhares 2 3 4 14 2 8" xfId="33960"/>
    <cellStyle name="Separador de milhares 2 3 4 14 2 9" xfId="33961"/>
    <cellStyle name="Separador de milhares 2 3 4 14 3" xfId="33962"/>
    <cellStyle name="Separador de milhares 2 3 4 14 4" xfId="33963"/>
    <cellStyle name="Separador de milhares 2 3 4 14 5" xfId="33964"/>
    <cellStyle name="Separador de milhares 2 3 4 14 6" xfId="33965"/>
    <cellStyle name="Separador de milhares 2 3 4 14 7" xfId="33966"/>
    <cellStyle name="Separador de milhares 2 3 4 14 8" xfId="33967"/>
    <cellStyle name="Separador de milhares 2 3 4 14 9" xfId="33968"/>
    <cellStyle name="Separador de milhares 2 3 4 15" xfId="33969"/>
    <cellStyle name="Separador de milhares 2 3 4 15 10" xfId="33970"/>
    <cellStyle name="Separador de milhares 2 3 4 15 11" xfId="33971"/>
    <cellStyle name="Separador de milhares 2 3 4 15 12" xfId="33972"/>
    <cellStyle name="Separador de milhares 2 3 4 15 2" xfId="33973"/>
    <cellStyle name="Separador de milhares 2 3 4 15 2 10" xfId="33974"/>
    <cellStyle name="Separador de milhares 2 3 4 15 2 2" xfId="33975"/>
    <cellStyle name="Separador de milhares 2 3 4 15 2 3" xfId="33976"/>
    <cellStyle name="Separador de milhares 2 3 4 15 2 4" xfId="33977"/>
    <cellStyle name="Separador de milhares 2 3 4 15 2 5" xfId="33978"/>
    <cellStyle name="Separador de milhares 2 3 4 15 2 6" xfId="33979"/>
    <cellStyle name="Separador de milhares 2 3 4 15 2 7" xfId="33980"/>
    <cellStyle name="Separador de milhares 2 3 4 15 2 8" xfId="33981"/>
    <cellStyle name="Separador de milhares 2 3 4 15 2 9" xfId="33982"/>
    <cellStyle name="Separador de milhares 2 3 4 15 3" xfId="33983"/>
    <cellStyle name="Separador de milhares 2 3 4 15 4" xfId="33984"/>
    <cellStyle name="Separador de milhares 2 3 4 15 5" xfId="33985"/>
    <cellStyle name="Separador de milhares 2 3 4 15 6" xfId="33986"/>
    <cellStyle name="Separador de milhares 2 3 4 15 7" xfId="33987"/>
    <cellStyle name="Separador de milhares 2 3 4 15 8" xfId="33988"/>
    <cellStyle name="Separador de milhares 2 3 4 15 9" xfId="33989"/>
    <cellStyle name="Separador de milhares 2 3 4 16" xfId="33990"/>
    <cellStyle name="Separador de milhares 2 3 4 16 10" xfId="33991"/>
    <cellStyle name="Separador de milhares 2 3 4 16 11" xfId="33992"/>
    <cellStyle name="Separador de milhares 2 3 4 16 12" xfId="33993"/>
    <cellStyle name="Separador de milhares 2 3 4 16 2" xfId="33994"/>
    <cellStyle name="Separador de milhares 2 3 4 16 2 10" xfId="33995"/>
    <cellStyle name="Separador de milhares 2 3 4 16 2 2" xfId="33996"/>
    <cellStyle name="Separador de milhares 2 3 4 16 2 3" xfId="33997"/>
    <cellStyle name="Separador de milhares 2 3 4 16 2 4" xfId="33998"/>
    <cellStyle name="Separador de milhares 2 3 4 16 2 5" xfId="33999"/>
    <cellStyle name="Separador de milhares 2 3 4 16 2 6" xfId="34000"/>
    <cellStyle name="Separador de milhares 2 3 4 16 2 7" xfId="34001"/>
    <cellStyle name="Separador de milhares 2 3 4 16 2 8" xfId="34002"/>
    <cellStyle name="Separador de milhares 2 3 4 16 2 9" xfId="34003"/>
    <cellStyle name="Separador de milhares 2 3 4 16 3" xfId="34004"/>
    <cellStyle name="Separador de milhares 2 3 4 16 4" xfId="34005"/>
    <cellStyle name="Separador de milhares 2 3 4 16 5" xfId="34006"/>
    <cellStyle name="Separador de milhares 2 3 4 16 6" xfId="34007"/>
    <cellStyle name="Separador de milhares 2 3 4 16 7" xfId="34008"/>
    <cellStyle name="Separador de milhares 2 3 4 16 8" xfId="34009"/>
    <cellStyle name="Separador de milhares 2 3 4 16 9" xfId="34010"/>
    <cellStyle name="Separador de milhares 2 3 4 17" xfId="34011"/>
    <cellStyle name="Separador de milhares 2 3 4 17 10" xfId="34012"/>
    <cellStyle name="Separador de milhares 2 3 4 17 11" xfId="34013"/>
    <cellStyle name="Separador de milhares 2 3 4 17 12" xfId="34014"/>
    <cellStyle name="Separador de milhares 2 3 4 17 2" xfId="34015"/>
    <cellStyle name="Separador de milhares 2 3 4 17 2 10" xfId="34016"/>
    <cellStyle name="Separador de milhares 2 3 4 17 2 2" xfId="34017"/>
    <cellStyle name="Separador de milhares 2 3 4 17 2 3" xfId="34018"/>
    <cellStyle name="Separador de milhares 2 3 4 17 2 4" xfId="34019"/>
    <cellStyle name="Separador de milhares 2 3 4 17 2 5" xfId="34020"/>
    <cellStyle name="Separador de milhares 2 3 4 17 2 6" xfId="34021"/>
    <cellStyle name="Separador de milhares 2 3 4 17 2 7" xfId="34022"/>
    <cellStyle name="Separador de milhares 2 3 4 17 2 8" xfId="34023"/>
    <cellStyle name="Separador de milhares 2 3 4 17 2 9" xfId="34024"/>
    <cellStyle name="Separador de milhares 2 3 4 17 3" xfId="34025"/>
    <cellStyle name="Separador de milhares 2 3 4 17 4" xfId="34026"/>
    <cellStyle name="Separador de milhares 2 3 4 17 5" xfId="34027"/>
    <cellStyle name="Separador de milhares 2 3 4 17 6" xfId="34028"/>
    <cellStyle name="Separador de milhares 2 3 4 17 7" xfId="34029"/>
    <cellStyle name="Separador de milhares 2 3 4 17 8" xfId="34030"/>
    <cellStyle name="Separador de milhares 2 3 4 17 9" xfId="34031"/>
    <cellStyle name="Separador de milhares 2 3 4 18" xfId="34032"/>
    <cellStyle name="Separador de milhares 2 3 4 18 10" xfId="34033"/>
    <cellStyle name="Separador de milhares 2 3 4 18 11" xfId="34034"/>
    <cellStyle name="Separador de milhares 2 3 4 18 12" xfId="34035"/>
    <cellStyle name="Separador de milhares 2 3 4 18 2" xfId="34036"/>
    <cellStyle name="Separador de milhares 2 3 4 18 2 10" xfId="34037"/>
    <cellStyle name="Separador de milhares 2 3 4 18 2 2" xfId="34038"/>
    <cellStyle name="Separador de milhares 2 3 4 18 2 3" xfId="34039"/>
    <cellStyle name="Separador de milhares 2 3 4 18 2 4" xfId="34040"/>
    <cellStyle name="Separador de milhares 2 3 4 18 2 5" xfId="34041"/>
    <cellStyle name="Separador de milhares 2 3 4 18 2 6" xfId="34042"/>
    <cellStyle name="Separador de milhares 2 3 4 18 2 7" xfId="34043"/>
    <cellStyle name="Separador de milhares 2 3 4 18 2 8" xfId="34044"/>
    <cellStyle name="Separador de milhares 2 3 4 18 2 9" xfId="34045"/>
    <cellStyle name="Separador de milhares 2 3 4 18 3" xfId="34046"/>
    <cellStyle name="Separador de milhares 2 3 4 18 4" xfId="34047"/>
    <cellStyle name="Separador de milhares 2 3 4 18 5" xfId="34048"/>
    <cellStyle name="Separador de milhares 2 3 4 18 6" xfId="34049"/>
    <cellStyle name="Separador de milhares 2 3 4 18 7" xfId="34050"/>
    <cellStyle name="Separador de milhares 2 3 4 18 8" xfId="34051"/>
    <cellStyle name="Separador de milhares 2 3 4 18 9" xfId="34052"/>
    <cellStyle name="Separador de milhares 2 3 4 19" xfId="34053"/>
    <cellStyle name="Separador de milhares 2 3 4 19 10" xfId="34054"/>
    <cellStyle name="Separador de milhares 2 3 4 19 11" xfId="34055"/>
    <cellStyle name="Separador de milhares 2 3 4 19 12" xfId="34056"/>
    <cellStyle name="Separador de milhares 2 3 4 19 2" xfId="34057"/>
    <cellStyle name="Separador de milhares 2 3 4 19 2 10" xfId="34058"/>
    <cellStyle name="Separador de milhares 2 3 4 19 2 2" xfId="34059"/>
    <cellStyle name="Separador de milhares 2 3 4 19 2 3" xfId="34060"/>
    <cellStyle name="Separador de milhares 2 3 4 19 2 4" xfId="34061"/>
    <cellStyle name="Separador de milhares 2 3 4 19 2 5" xfId="34062"/>
    <cellStyle name="Separador de milhares 2 3 4 19 2 6" xfId="34063"/>
    <cellStyle name="Separador de milhares 2 3 4 19 2 7" xfId="34064"/>
    <cellStyle name="Separador de milhares 2 3 4 19 2 8" xfId="34065"/>
    <cellStyle name="Separador de milhares 2 3 4 19 2 9" xfId="34066"/>
    <cellStyle name="Separador de milhares 2 3 4 19 3" xfId="34067"/>
    <cellStyle name="Separador de milhares 2 3 4 19 4" xfId="34068"/>
    <cellStyle name="Separador de milhares 2 3 4 19 5" xfId="34069"/>
    <cellStyle name="Separador de milhares 2 3 4 19 6" xfId="34070"/>
    <cellStyle name="Separador de milhares 2 3 4 19 7" xfId="34071"/>
    <cellStyle name="Separador de milhares 2 3 4 19 8" xfId="34072"/>
    <cellStyle name="Separador de milhares 2 3 4 19 9" xfId="34073"/>
    <cellStyle name="Separador de milhares 2 3 4 2" xfId="34074"/>
    <cellStyle name="Separador de milhares 2 3 4 2 10" xfId="34075"/>
    <cellStyle name="Separador de milhares 2 3 4 2 11" xfId="34076"/>
    <cellStyle name="Separador de milhares 2 3 4 2 12" xfId="34077"/>
    <cellStyle name="Separador de milhares 2 3 4 2 13" xfId="34078"/>
    <cellStyle name="Separador de milhares 2 3 4 2 14" xfId="34079"/>
    <cellStyle name="Separador de milhares 2 3 4 2 15" xfId="34080"/>
    <cellStyle name="Separador de milhares 2 3 4 2 16" xfId="34081"/>
    <cellStyle name="Separador de milhares 2 3 4 2 17" xfId="34082"/>
    <cellStyle name="Separador de milhares 2 3 4 2 18" xfId="34083"/>
    <cellStyle name="Separador de milhares 2 3 4 2 19" xfId="34084"/>
    <cellStyle name="Separador de milhares 2 3 4 2 2" xfId="34085"/>
    <cellStyle name="Separador de milhares 2 3 4 2 2 10" xfId="34086"/>
    <cellStyle name="Separador de milhares 2 3 4 2 2 11" xfId="34087"/>
    <cellStyle name="Separador de milhares 2 3 4 2 2 12" xfId="34088"/>
    <cellStyle name="Separador de milhares 2 3 4 2 2 2" xfId="34089"/>
    <cellStyle name="Separador de milhares 2 3 4 2 2 2 10" xfId="34090"/>
    <cellStyle name="Separador de milhares 2 3 4 2 2 2 2" xfId="34091"/>
    <cellStyle name="Separador de milhares 2 3 4 2 2 2 3" xfId="34092"/>
    <cellStyle name="Separador de milhares 2 3 4 2 2 2 4" xfId="34093"/>
    <cellStyle name="Separador de milhares 2 3 4 2 2 2 5" xfId="34094"/>
    <cellStyle name="Separador de milhares 2 3 4 2 2 2 6" xfId="34095"/>
    <cellStyle name="Separador de milhares 2 3 4 2 2 2 7" xfId="34096"/>
    <cellStyle name="Separador de milhares 2 3 4 2 2 2 8" xfId="34097"/>
    <cellStyle name="Separador de milhares 2 3 4 2 2 2 9" xfId="34098"/>
    <cellStyle name="Separador de milhares 2 3 4 2 2 3" xfId="34099"/>
    <cellStyle name="Separador de milhares 2 3 4 2 2 4" xfId="34100"/>
    <cellStyle name="Separador de milhares 2 3 4 2 2 5" xfId="34101"/>
    <cellStyle name="Separador de milhares 2 3 4 2 2 6" xfId="34102"/>
    <cellStyle name="Separador de milhares 2 3 4 2 2 7" xfId="34103"/>
    <cellStyle name="Separador de milhares 2 3 4 2 2 8" xfId="34104"/>
    <cellStyle name="Separador de milhares 2 3 4 2 2 9" xfId="34105"/>
    <cellStyle name="Separador de milhares 2 3 4 2 20" xfId="34106"/>
    <cellStyle name="Separador de milhares 2 3 4 2 21" xfId="34107"/>
    <cellStyle name="Separador de milhares 2 3 4 2 22" xfId="34108"/>
    <cellStyle name="Separador de milhares 2 3 4 2 23" xfId="34109"/>
    <cellStyle name="Separador de milhares 2 3 4 2 24" xfId="34110"/>
    <cellStyle name="Separador de milhares 2 3 4 2 25" xfId="34111"/>
    <cellStyle name="Separador de milhares 2 3 4 2 26" xfId="34112"/>
    <cellStyle name="Separador de milhares 2 3 4 2 27" xfId="34113"/>
    <cellStyle name="Separador de milhares 2 3 4 2 28" xfId="34114"/>
    <cellStyle name="Separador de milhares 2 3 4 2 29" xfId="34115"/>
    <cellStyle name="Separador de milhares 2 3 4 2 3" xfId="34116"/>
    <cellStyle name="Separador de milhares 2 3 4 2 30" xfId="34117"/>
    <cellStyle name="Separador de milhares 2 3 4 2 31" xfId="34118"/>
    <cellStyle name="Separador de milhares 2 3 4 2 32" xfId="34119"/>
    <cellStyle name="Separador de milhares 2 3 4 2 33" xfId="34120"/>
    <cellStyle name="Separador de milhares 2 3 4 2 34" xfId="34121"/>
    <cellStyle name="Separador de milhares 2 3 4 2 35" xfId="34122"/>
    <cellStyle name="Separador de milhares 2 3 4 2 36" xfId="34123"/>
    <cellStyle name="Separador de milhares 2 3 4 2 37" xfId="34124"/>
    <cellStyle name="Separador de milhares 2 3 4 2 38" xfId="34125"/>
    <cellStyle name="Separador de milhares 2 3 4 2 38 10" xfId="34126"/>
    <cellStyle name="Separador de milhares 2 3 4 2 38 2" xfId="34127"/>
    <cellStyle name="Separador de milhares 2 3 4 2 38 3" xfId="34128"/>
    <cellStyle name="Separador de milhares 2 3 4 2 38 4" xfId="34129"/>
    <cellStyle name="Separador de milhares 2 3 4 2 38 5" xfId="34130"/>
    <cellStyle name="Separador de milhares 2 3 4 2 38 6" xfId="34131"/>
    <cellStyle name="Separador de milhares 2 3 4 2 38 7" xfId="34132"/>
    <cellStyle name="Separador de milhares 2 3 4 2 38 8" xfId="34133"/>
    <cellStyle name="Separador de milhares 2 3 4 2 38 9" xfId="34134"/>
    <cellStyle name="Separador de milhares 2 3 4 2 39" xfId="34135"/>
    <cellStyle name="Separador de milhares 2 3 4 2 39 2" xfId="34136"/>
    <cellStyle name="Separador de milhares 2 3 4 2 4" xfId="34137"/>
    <cellStyle name="Separador de milhares 2 3 4 2 40" xfId="34138"/>
    <cellStyle name="Separador de milhares 2 3 4 2 41" xfId="34139"/>
    <cellStyle name="Separador de milhares 2 3 4 2 42" xfId="34140"/>
    <cellStyle name="Separador de milhares 2 3 4 2 43" xfId="34141"/>
    <cellStyle name="Separador de milhares 2 3 4 2 44" xfId="34142"/>
    <cellStyle name="Separador de milhares 2 3 4 2 45" xfId="34143"/>
    <cellStyle name="Separador de milhares 2 3 4 2 46" xfId="34144"/>
    <cellStyle name="Separador de milhares 2 3 4 2 47" xfId="34145"/>
    <cellStyle name="Separador de milhares 2 3 4 2 48" xfId="34146"/>
    <cellStyle name="Separador de milhares 2 3 4 2 5" xfId="34147"/>
    <cellStyle name="Separador de milhares 2 3 4 2 6" xfId="34148"/>
    <cellStyle name="Separador de milhares 2 3 4 2 7" xfId="34149"/>
    <cellStyle name="Separador de milhares 2 3 4 2 8" xfId="34150"/>
    <cellStyle name="Separador de milhares 2 3 4 2 9" xfId="34151"/>
    <cellStyle name="Separador de milhares 2 3 4 20" xfId="34152"/>
    <cellStyle name="Separador de milhares 2 3 4 20 10" xfId="34153"/>
    <cellStyle name="Separador de milhares 2 3 4 20 11" xfId="34154"/>
    <cellStyle name="Separador de milhares 2 3 4 20 12" xfId="34155"/>
    <cellStyle name="Separador de milhares 2 3 4 20 2" xfId="34156"/>
    <cellStyle name="Separador de milhares 2 3 4 20 2 10" xfId="34157"/>
    <cellStyle name="Separador de milhares 2 3 4 20 2 2" xfId="34158"/>
    <cellStyle name="Separador de milhares 2 3 4 20 2 3" xfId="34159"/>
    <cellStyle name="Separador de milhares 2 3 4 20 2 4" xfId="34160"/>
    <cellStyle name="Separador de milhares 2 3 4 20 2 5" xfId="34161"/>
    <cellStyle name="Separador de milhares 2 3 4 20 2 6" xfId="34162"/>
    <cellStyle name="Separador de milhares 2 3 4 20 2 7" xfId="34163"/>
    <cellStyle name="Separador de milhares 2 3 4 20 2 8" xfId="34164"/>
    <cellStyle name="Separador de milhares 2 3 4 20 2 9" xfId="34165"/>
    <cellStyle name="Separador de milhares 2 3 4 20 3" xfId="34166"/>
    <cellStyle name="Separador de milhares 2 3 4 20 4" xfId="34167"/>
    <cellStyle name="Separador de milhares 2 3 4 20 5" xfId="34168"/>
    <cellStyle name="Separador de milhares 2 3 4 20 6" xfId="34169"/>
    <cellStyle name="Separador de milhares 2 3 4 20 7" xfId="34170"/>
    <cellStyle name="Separador de milhares 2 3 4 20 8" xfId="34171"/>
    <cellStyle name="Separador de milhares 2 3 4 20 9" xfId="34172"/>
    <cellStyle name="Separador de milhares 2 3 4 21" xfId="34173"/>
    <cellStyle name="Separador de milhares 2 3 4 22" xfId="34174"/>
    <cellStyle name="Separador de milhares 2 3 4 23" xfId="34175"/>
    <cellStyle name="Separador de milhares 2 3 4 24" xfId="34176"/>
    <cellStyle name="Separador de milhares 2 3 4 25" xfId="34177"/>
    <cellStyle name="Separador de milhares 2 3 4 26" xfId="34178"/>
    <cellStyle name="Separador de milhares 2 3 4 27" xfId="34179"/>
    <cellStyle name="Separador de milhares 2 3 4 28" xfId="34180"/>
    <cellStyle name="Separador de milhares 2 3 4 29" xfId="34181"/>
    <cellStyle name="Separador de milhares 2 3 4 3" xfId="34182"/>
    <cellStyle name="Separador de milhares 2 3 4 3 10" xfId="34183"/>
    <cellStyle name="Separador de milhares 2 3 4 3 11" xfId="34184"/>
    <cellStyle name="Separador de milhares 2 3 4 3 12" xfId="34185"/>
    <cellStyle name="Separador de milhares 2 3 4 3 13" xfId="34186"/>
    <cellStyle name="Separador de milhares 2 3 4 3 14" xfId="34187"/>
    <cellStyle name="Separador de milhares 2 3 4 3 15" xfId="34188"/>
    <cellStyle name="Separador de milhares 2 3 4 3 16" xfId="34189"/>
    <cellStyle name="Separador de milhares 2 3 4 3 17" xfId="34190"/>
    <cellStyle name="Separador de milhares 2 3 4 3 18" xfId="34191"/>
    <cellStyle name="Separador de milhares 2 3 4 3 19" xfId="34192"/>
    <cellStyle name="Separador de milhares 2 3 4 3 2" xfId="34193"/>
    <cellStyle name="Separador de milhares 2 3 4 3 2 10" xfId="34194"/>
    <cellStyle name="Separador de milhares 2 3 4 3 2 11" xfId="34195"/>
    <cellStyle name="Separador de milhares 2 3 4 3 2 12" xfId="34196"/>
    <cellStyle name="Separador de milhares 2 3 4 3 2 2" xfId="34197"/>
    <cellStyle name="Separador de milhares 2 3 4 3 2 2 10" xfId="34198"/>
    <cellStyle name="Separador de milhares 2 3 4 3 2 2 2" xfId="34199"/>
    <cellStyle name="Separador de milhares 2 3 4 3 2 2 3" xfId="34200"/>
    <cellStyle name="Separador de milhares 2 3 4 3 2 2 4" xfId="34201"/>
    <cellStyle name="Separador de milhares 2 3 4 3 2 2 5" xfId="34202"/>
    <cellStyle name="Separador de milhares 2 3 4 3 2 2 6" xfId="34203"/>
    <cellStyle name="Separador de milhares 2 3 4 3 2 2 7" xfId="34204"/>
    <cellStyle name="Separador de milhares 2 3 4 3 2 2 8" xfId="34205"/>
    <cellStyle name="Separador de milhares 2 3 4 3 2 2 9" xfId="34206"/>
    <cellStyle name="Separador de milhares 2 3 4 3 2 3" xfId="34207"/>
    <cellStyle name="Separador de milhares 2 3 4 3 2 4" xfId="34208"/>
    <cellStyle name="Separador de milhares 2 3 4 3 2 5" xfId="34209"/>
    <cellStyle name="Separador de milhares 2 3 4 3 2 6" xfId="34210"/>
    <cellStyle name="Separador de milhares 2 3 4 3 2 7" xfId="34211"/>
    <cellStyle name="Separador de milhares 2 3 4 3 2 8" xfId="34212"/>
    <cellStyle name="Separador de milhares 2 3 4 3 2 9" xfId="34213"/>
    <cellStyle name="Separador de milhares 2 3 4 3 20" xfId="34214"/>
    <cellStyle name="Separador de milhares 2 3 4 3 21" xfId="34215"/>
    <cellStyle name="Separador de milhares 2 3 4 3 22" xfId="34216"/>
    <cellStyle name="Separador de milhares 2 3 4 3 23" xfId="34217"/>
    <cellStyle name="Separador de milhares 2 3 4 3 24" xfId="34218"/>
    <cellStyle name="Separador de milhares 2 3 4 3 25" xfId="34219"/>
    <cellStyle name="Separador de milhares 2 3 4 3 26" xfId="34220"/>
    <cellStyle name="Separador de milhares 2 3 4 3 27" xfId="34221"/>
    <cellStyle name="Separador de milhares 2 3 4 3 28" xfId="34222"/>
    <cellStyle name="Separador de milhares 2 3 4 3 29" xfId="34223"/>
    <cellStyle name="Separador de milhares 2 3 4 3 3" xfId="34224"/>
    <cellStyle name="Separador de milhares 2 3 4 3 30" xfId="34225"/>
    <cellStyle name="Separador de milhares 2 3 4 3 31" xfId="34226"/>
    <cellStyle name="Separador de milhares 2 3 4 3 32" xfId="34227"/>
    <cellStyle name="Separador de milhares 2 3 4 3 33" xfId="34228"/>
    <cellStyle name="Separador de milhares 2 3 4 3 34" xfId="34229"/>
    <cellStyle name="Separador de milhares 2 3 4 3 35" xfId="34230"/>
    <cellStyle name="Separador de milhares 2 3 4 3 36" xfId="34231"/>
    <cellStyle name="Separador de milhares 2 3 4 3 37" xfId="34232"/>
    <cellStyle name="Separador de milhares 2 3 4 3 38" xfId="34233"/>
    <cellStyle name="Separador de milhares 2 3 4 3 38 10" xfId="34234"/>
    <cellStyle name="Separador de milhares 2 3 4 3 38 2" xfId="34235"/>
    <cellStyle name="Separador de milhares 2 3 4 3 38 3" xfId="34236"/>
    <cellStyle name="Separador de milhares 2 3 4 3 38 4" xfId="34237"/>
    <cellStyle name="Separador de milhares 2 3 4 3 38 5" xfId="34238"/>
    <cellStyle name="Separador de milhares 2 3 4 3 38 6" xfId="34239"/>
    <cellStyle name="Separador de milhares 2 3 4 3 38 7" xfId="34240"/>
    <cellStyle name="Separador de milhares 2 3 4 3 38 8" xfId="34241"/>
    <cellStyle name="Separador de milhares 2 3 4 3 38 9" xfId="34242"/>
    <cellStyle name="Separador de milhares 2 3 4 3 39" xfId="34243"/>
    <cellStyle name="Separador de milhares 2 3 4 3 39 2" xfId="34244"/>
    <cellStyle name="Separador de milhares 2 3 4 3 4" xfId="34245"/>
    <cellStyle name="Separador de milhares 2 3 4 3 40" xfId="34246"/>
    <cellStyle name="Separador de milhares 2 3 4 3 41" xfId="34247"/>
    <cellStyle name="Separador de milhares 2 3 4 3 42" xfId="34248"/>
    <cellStyle name="Separador de milhares 2 3 4 3 43" xfId="34249"/>
    <cellStyle name="Separador de milhares 2 3 4 3 44" xfId="34250"/>
    <cellStyle name="Separador de milhares 2 3 4 3 45" xfId="34251"/>
    <cellStyle name="Separador de milhares 2 3 4 3 46" xfId="34252"/>
    <cellStyle name="Separador de milhares 2 3 4 3 47" xfId="34253"/>
    <cellStyle name="Separador de milhares 2 3 4 3 48" xfId="34254"/>
    <cellStyle name="Separador de milhares 2 3 4 3 5" xfId="34255"/>
    <cellStyle name="Separador de milhares 2 3 4 3 6" xfId="34256"/>
    <cellStyle name="Separador de milhares 2 3 4 3 7" xfId="34257"/>
    <cellStyle name="Separador de milhares 2 3 4 3 8" xfId="34258"/>
    <cellStyle name="Separador de milhares 2 3 4 3 9" xfId="34259"/>
    <cellStyle name="Separador de milhares 2 3 4 30" xfId="34260"/>
    <cellStyle name="Separador de milhares 2 3 4 31" xfId="34261"/>
    <cellStyle name="Separador de milhares 2 3 4 32" xfId="34262"/>
    <cellStyle name="Separador de milhares 2 3 4 33" xfId="34263"/>
    <cellStyle name="Separador de milhares 2 3 4 34" xfId="34264"/>
    <cellStyle name="Separador de milhares 2 3 4 35" xfId="34265"/>
    <cellStyle name="Separador de milhares 2 3 4 36" xfId="34266"/>
    <cellStyle name="Separador de milhares 2 3 4 37" xfId="34267"/>
    <cellStyle name="Separador de milhares 2 3 4 38" xfId="34268"/>
    <cellStyle name="Separador de milhares 2 3 4 39" xfId="34269"/>
    <cellStyle name="Separador de milhares 2 3 4 4" xfId="34270"/>
    <cellStyle name="Separador de milhares 2 3 4 40" xfId="34271"/>
    <cellStyle name="Separador de milhares 2 3 4 41" xfId="34272"/>
    <cellStyle name="Separador de milhares 2 3 4 42" xfId="34273"/>
    <cellStyle name="Separador de milhares 2 3 4 43" xfId="34274"/>
    <cellStyle name="Separador de milhares 2 3 4 44" xfId="34275"/>
    <cellStyle name="Separador de milhares 2 3 4 45" xfId="34276"/>
    <cellStyle name="Separador de milhares 2 3 4 46" xfId="34277"/>
    <cellStyle name="Separador de milhares 2 3 4 47" xfId="34278"/>
    <cellStyle name="Separador de milhares 2 3 4 48" xfId="34279"/>
    <cellStyle name="Separador de milhares 2 3 4 48 10" xfId="34280"/>
    <cellStyle name="Separador de milhares 2 3 4 48 2" xfId="34281"/>
    <cellStyle name="Separador de milhares 2 3 4 48 3" xfId="34282"/>
    <cellStyle name="Separador de milhares 2 3 4 48 4" xfId="34283"/>
    <cellStyle name="Separador de milhares 2 3 4 48 5" xfId="34284"/>
    <cellStyle name="Separador de milhares 2 3 4 48 6" xfId="34285"/>
    <cellStyle name="Separador de milhares 2 3 4 48 7" xfId="34286"/>
    <cellStyle name="Separador de milhares 2 3 4 48 8" xfId="34287"/>
    <cellStyle name="Separador de milhares 2 3 4 48 9" xfId="34288"/>
    <cellStyle name="Separador de milhares 2 3 4 49" xfId="34289"/>
    <cellStyle name="Separador de milhares 2 3 4 49 2" xfId="34290"/>
    <cellStyle name="Separador de milhares 2 3 4 5" xfId="34291"/>
    <cellStyle name="Separador de milhares 2 3 4 50" xfId="34292"/>
    <cellStyle name="Separador de milhares 2 3 4 51" xfId="34293"/>
    <cellStyle name="Separador de milhares 2 3 4 52" xfId="34294"/>
    <cellStyle name="Separador de milhares 2 3 4 53" xfId="34295"/>
    <cellStyle name="Separador de milhares 2 3 4 54" xfId="34296"/>
    <cellStyle name="Separador de milhares 2 3 4 55" xfId="34297"/>
    <cellStyle name="Separador de milhares 2 3 4 56" xfId="34298"/>
    <cellStyle name="Separador de milhares 2 3 4 57" xfId="34299"/>
    <cellStyle name="Separador de milhares 2 3 4 58" xfId="34300"/>
    <cellStyle name="Separador de milhares 2 3 4 6" xfId="34301"/>
    <cellStyle name="Separador de milhares 2 3 4 7" xfId="34302"/>
    <cellStyle name="Separador de milhares 2 3 4 8" xfId="34303"/>
    <cellStyle name="Separador de milhares 2 3 4 9" xfId="34304"/>
    <cellStyle name="Separador de milhares 2 3 40" xfId="34305"/>
    <cellStyle name="Separador de milhares 2 3 41" xfId="34306"/>
    <cellStyle name="Separador de milhares 2 3 42" xfId="34307"/>
    <cellStyle name="Separador de milhares 2 3 43" xfId="34308"/>
    <cellStyle name="Separador de milhares 2 3 44" xfId="34309"/>
    <cellStyle name="Separador de milhares 2 3 45" xfId="34310"/>
    <cellStyle name="Separador de milhares 2 3 46" xfId="34311"/>
    <cellStyle name="Separador de milhares 2 3 47" xfId="34312"/>
    <cellStyle name="Separador de milhares 2 3 48" xfId="34313"/>
    <cellStyle name="Separador de milhares 2 3 49" xfId="34314"/>
    <cellStyle name="Separador de milhares 2 3 5" xfId="34315"/>
    <cellStyle name="Separador de milhares 2 3 5 10" xfId="34316"/>
    <cellStyle name="Separador de milhares 2 3 5 11" xfId="34317"/>
    <cellStyle name="Separador de milhares 2 3 5 12" xfId="34318"/>
    <cellStyle name="Separador de milhares 2 3 5 13" xfId="34319"/>
    <cellStyle name="Separador de milhares 2 3 5 13 10" xfId="34320"/>
    <cellStyle name="Separador de milhares 2 3 5 13 11" xfId="34321"/>
    <cellStyle name="Separador de milhares 2 3 5 13 12" xfId="34322"/>
    <cellStyle name="Separador de milhares 2 3 5 13 2" xfId="34323"/>
    <cellStyle name="Separador de milhares 2 3 5 13 2 10" xfId="34324"/>
    <cellStyle name="Separador de milhares 2 3 5 13 2 2" xfId="34325"/>
    <cellStyle name="Separador de milhares 2 3 5 13 2 3" xfId="34326"/>
    <cellStyle name="Separador de milhares 2 3 5 13 2 4" xfId="34327"/>
    <cellStyle name="Separador de milhares 2 3 5 13 2 5" xfId="34328"/>
    <cellStyle name="Separador de milhares 2 3 5 13 2 6" xfId="34329"/>
    <cellStyle name="Separador de milhares 2 3 5 13 2 7" xfId="34330"/>
    <cellStyle name="Separador de milhares 2 3 5 13 2 8" xfId="34331"/>
    <cellStyle name="Separador de milhares 2 3 5 13 2 9" xfId="34332"/>
    <cellStyle name="Separador de milhares 2 3 5 13 3" xfId="34333"/>
    <cellStyle name="Separador de milhares 2 3 5 13 4" xfId="34334"/>
    <cellStyle name="Separador de milhares 2 3 5 13 5" xfId="34335"/>
    <cellStyle name="Separador de milhares 2 3 5 13 6" xfId="34336"/>
    <cellStyle name="Separador de milhares 2 3 5 13 7" xfId="34337"/>
    <cellStyle name="Separador de milhares 2 3 5 13 8" xfId="34338"/>
    <cellStyle name="Separador de milhares 2 3 5 13 9" xfId="34339"/>
    <cellStyle name="Separador de milhares 2 3 5 14" xfId="34340"/>
    <cellStyle name="Separador de milhares 2 3 5 14 10" xfId="34341"/>
    <cellStyle name="Separador de milhares 2 3 5 14 11" xfId="34342"/>
    <cellStyle name="Separador de milhares 2 3 5 14 12" xfId="34343"/>
    <cellStyle name="Separador de milhares 2 3 5 14 2" xfId="34344"/>
    <cellStyle name="Separador de milhares 2 3 5 14 2 10" xfId="34345"/>
    <cellStyle name="Separador de milhares 2 3 5 14 2 2" xfId="34346"/>
    <cellStyle name="Separador de milhares 2 3 5 14 2 3" xfId="34347"/>
    <cellStyle name="Separador de milhares 2 3 5 14 2 4" xfId="34348"/>
    <cellStyle name="Separador de milhares 2 3 5 14 2 5" xfId="34349"/>
    <cellStyle name="Separador de milhares 2 3 5 14 2 6" xfId="34350"/>
    <cellStyle name="Separador de milhares 2 3 5 14 2 7" xfId="34351"/>
    <cellStyle name="Separador de milhares 2 3 5 14 2 8" xfId="34352"/>
    <cellStyle name="Separador de milhares 2 3 5 14 2 9" xfId="34353"/>
    <cellStyle name="Separador de milhares 2 3 5 14 3" xfId="34354"/>
    <cellStyle name="Separador de milhares 2 3 5 14 4" xfId="34355"/>
    <cellStyle name="Separador de milhares 2 3 5 14 5" xfId="34356"/>
    <cellStyle name="Separador de milhares 2 3 5 14 6" xfId="34357"/>
    <cellStyle name="Separador de milhares 2 3 5 14 7" xfId="34358"/>
    <cellStyle name="Separador de milhares 2 3 5 14 8" xfId="34359"/>
    <cellStyle name="Separador de milhares 2 3 5 14 9" xfId="34360"/>
    <cellStyle name="Separador de milhares 2 3 5 15" xfId="34361"/>
    <cellStyle name="Separador de milhares 2 3 5 15 10" xfId="34362"/>
    <cellStyle name="Separador de milhares 2 3 5 15 11" xfId="34363"/>
    <cellStyle name="Separador de milhares 2 3 5 15 12" xfId="34364"/>
    <cellStyle name="Separador de milhares 2 3 5 15 2" xfId="34365"/>
    <cellStyle name="Separador de milhares 2 3 5 15 2 10" xfId="34366"/>
    <cellStyle name="Separador de milhares 2 3 5 15 2 2" xfId="34367"/>
    <cellStyle name="Separador de milhares 2 3 5 15 2 3" xfId="34368"/>
    <cellStyle name="Separador de milhares 2 3 5 15 2 4" xfId="34369"/>
    <cellStyle name="Separador de milhares 2 3 5 15 2 5" xfId="34370"/>
    <cellStyle name="Separador de milhares 2 3 5 15 2 6" xfId="34371"/>
    <cellStyle name="Separador de milhares 2 3 5 15 2 7" xfId="34372"/>
    <cellStyle name="Separador de milhares 2 3 5 15 2 8" xfId="34373"/>
    <cellStyle name="Separador de milhares 2 3 5 15 2 9" xfId="34374"/>
    <cellStyle name="Separador de milhares 2 3 5 15 3" xfId="34375"/>
    <cellStyle name="Separador de milhares 2 3 5 15 4" xfId="34376"/>
    <cellStyle name="Separador de milhares 2 3 5 15 5" xfId="34377"/>
    <cellStyle name="Separador de milhares 2 3 5 15 6" xfId="34378"/>
    <cellStyle name="Separador de milhares 2 3 5 15 7" xfId="34379"/>
    <cellStyle name="Separador de milhares 2 3 5 15 8" xfId="34380"/>
    <cellStyle name="Separador de milhares 2 3 5 15 9" xfId="34381"/>
    <cellStyle name="Separador de milhares 2 3 5 16" xfId="34382"/>
    <cellStyle name="Separador de milhares 2 3 5 16 10" xfId="34383"/>
    <cellStyle name="Separador de milhares 2 3 5 16 11" xfId="34384"/>
    <cellStyle name="Separador de milhares 2 3 5 16 12" xfId="34385"/>
    <cellStyle name="Separador de milhares 2 3 5 16 2" xfId="34386"/>
    <cellStyle name="Separador de milhares 2 3 5 16 2 10" xfId="34387"/>
    <cellStyle name="Separador de milhares 2 3 5 16 2 2" xfId="34388"/>
    <cellStyle name="Separador de milhares 2 3 5 16 2 3" xfId="34389"/>
    <cellStyle name="Separador de milhares 2 3 5 16 2 4" xfId="34390"/>
    <cellStyle name="Separador de milhares 2 3 5 16 2 5" xfId="34391"/>
    <cellStyle name="Separador de milhares 2 3 5 16 2 6" xfId="34392"/>
    <cellStyle name="Separador de milhares 2 3 5 16 2 7" xfId="34393"/>
    <cellStyle name="Separador de milhares 2 3 5 16 2 8" xfId="34394"/>
    <cellStyle name="Separador de milhares 2 3 5 16 2 9" xfId="34395"/>
    <cellStyle name="Separador de milhares 2 3 5 16 3" xfId="34396"/>
    <cellStyle name="Separador de milhares 2 3 5 16 4" xfId="34397"/>
    <cellStyle name="Separador de milhares 2 3 5 16 5" xfId="34398"/>
    <cellStyle name="Separador de milhares 2 3 5 16 6" xfId="34399"/>
    <cellStyle name="Separador de milhares 2 3 5 16 7" xfId="34400"/>
    <cellStyle name="Separador de milhares 2 3 5 16 8" xfId="34401"/>
    <cellStyle name="Separador de milhares 2 3 5 16 9" xfId="34402"/>
    <cellStyle name="Separador de milhares 2 3 5 17" xfId="34403"/>
    <cellStyle name="Separador de milhares 2 3 5 17 10" xfId="34404"/>
    <cellStyle name="Separador de milhares 2 3 5 17 11" xfId="34405"/>
    <cellStyle name="Separador de milhares 2 3 5 17 12" xfId="34406"/>
    <cellStyle name="Separador de milhares 2 3 5 17 2" xfId="34407"/>
    <cellStyle name="Separador de milhares 2 3 5 17 2 10" xfId="34408"/>
    <cellStyle name="Separador de milhares 2 3 5 17 2 2" xfId="34409"/>
    <cellStyle name="Separador de milhares 2 3 5 17 2 3" xfId="34410"/>
    <cellStyle name="Separador de milhares 2 3 5 17 2 4" xfId="34411"/>
    <cellStyle name="Separador de milhares 2 3 5 17 2 5" xfId="34412"/>
    <cellStyle name="Separador de milhares 2 3 5 17 2 6" xfId="34413"/>
    <cellStyle name="Separador de milhares 2 3 5 17 2 7" xfId="34414"/>
    <cellStyle name="Separador de milhares 2 3 5 17 2 8" xfId="34415"/>
    <cellStyle name="Separador de milhares 2 3 5 17 2 9" xfId="34416"/>
    <cellStyle name="Separador de milhares 2 3 5 17 3" xfId="34417"/>
    <cellStyle name="Separador de milhares 2 3 5 17 4" xfId="34418"/>
    <cellStyle name="Separador de milhares 2 3 5 17 5" xfId="34419"/>
    <cellStyle name="Separador de milhares 2 3 5 17 6" xfId="34420"/>
    <cellStyle name="Separador de milhares 2 3 5 17 7" xfId="34421"/>
    <cellStyle name="Separador de milhares 2 3 5 17 8" xfId="34422"/>
    <cellStyle name="Separador de milhares 2 3 5 17 9" xfId="34423"/>
    <cellStyle name="Separador de milhares 2 3 5 18" xfId="34424"/>
    <cellStyle name="Separador de milhares 2 3 5 18 10" xfId="34425"/>
    <cellStyle name="Separador de milhares 2 3 5 18 11" xfId="34426"/>
    <cellStyle name="Separador de milhares 2 3 5 18 12" xfId="34427"/>
    <cellStyle name="Separador de milhares 2 3 5 18 2" xfId="34428"/>
    <cellStyle name="Separador de milhares 2 3 5 18 2 10" xfId="34429"/>
    <cellStyle name="Separador de milhares 2 3 5 18 2 2" xfId="34430"/>
    <cellStyle name="Separador de milhares 2 3 5 18 2 3" xfId="34431"/>
    <cellStyle name="Separador de milhares 2 3 5 18 2 4" xfId="34432"/>
    <cellStyle name="Separador de milhares 2 3 5 18 2 5" xfId="34433"/>
    <cellStyle name="Separador de milhares 2 3 5 18 2 6" xfId="34434"/>
    <cellStyle name="Separador de milhares 2 3 5 18 2 7" xfId="34435"/>
    <cellStyle name="Separador de milhares 2 3 5 18 2 8" xfId="34436"/>
    <cellStyle name="Separador de milhares 2 3 5 18 2 9" xfId="34437"/>
    <cellStyle name="Separador de milhares 2 3 5 18 3" xfId="34438"/>
    <cellStyle name="Separador de milhares 2 3 5 18 4" xfId="34439"/>
    <cellStyle name="Separador de milhares 2 3 5 18 5" xfId="34440"/>
    <cellStyle name="Separador de milhares 2 3 5 18 6" xfId="34441"/>
    <cellStyle name="Separador de milhares 2 3 5 18 7" xfId="34442"/>
    <cellStyle name="Separador de milhares 2 3 5 18 8" xfId="34443"/>
    <cellStyle name="Separador de milhares 2 3 5 18 9" xfId="34444"/>
    <cellStyle name="Separador de milhares 2 3 5 19" xfId="34445"/>
    <cellStyle name="Separador de milhares 2 3 5 19 10" xfId="34446"/>
    <cellStyle name="Separador de milhares 2 3 5 19 11" xfId="34447"/>
    <cellStyle name="Separador de milhares 2 3 5 19 12" xfId="34448"/>
    <cellStyle name="Separador de milhares 2 3 5 19 2" xfId="34449"/>
    <cellStyle name="Separador de milhares 2 3 5 19 2 10" xfId="34450"/>
    <cellStyle name="Separador de milhares 2 3 5 19 2 2" xfId="34451"/>
    <cellStyle name="Separador de milhares 2 3 5 19 2 3" xfId="34452"/>
    <cellStyle name="Separador de milhares 2 3 5 19 2 4" xfId="34453"/>
    <cellStyle name="Separador de milhares 2 3 5 19 2 5" xfId="34454"/>
    <cellStyle name="Separador de milhares 2 3 5 19 2 6" xfId="34455"/>
    <cellStyle name="Separador de milhares 2 3 5 19 2 7" xfId="34456"/>
    <cellStyle name="Separador de milhares 2 3 5 19 2 8" xfId="34457"/>
    <cellStyle name="Separador de milhares 2 3 5 19 2 9" xfId="34458"/>
    <cellStyle name="Separador de milhares 2 3 5 19 3" xfId="34459"/>
    <cellStyle name="Separador de milhares 2 3 5 19 4" xfId="34460"/>
    <cellStyle name="Separador de milhares 2 3 5 19 5" xfId="34461"/>
    <cellStyle name="Separador de milhares 2 3 5 19 6" xfId="34462"/>
    <cellStyle name="Separador de milhares 2 3 5 19 7" xfId="34463"/>
    <cellStyle name="Separador de milhares 2 3 5 19 8" xfId="34464"/>
    <cellStyle name="Separador de milhares 2 3 5 19 9" xfId="34465"/>
    <cellStyle name="Separador de milhares 2 3 5 2" xfId="34466"/>
    <cellStyle name="Separador de milhares 2 3 5 2 10" xfId="34467"/>
    <cellStyle name="Separador de milhares 2 3 5 2 11" xfId="34468"/>
    <cellStyle name="Separador de milhares 2 3 5 2 12" xfId="34469"/>
    <cellStyle name="Separador de milhares 2 3 5 2 13" xfId="34470"/>
    <cellStyle name="Separador de milhares 2 3 5 2 14" xfId="34471"/>
    <cellStyle name="Separador de milhares 2 3 5 2 15" xfId="34472"/>
    <cellStyle name="Separador de milhares 2 3 5 2 16" xfId="34473"/>
    <cellStyle name="Separador de milhares 2 3 5 2 17" xfId="34474"/>
    <cellStyle name="Separador de milhares 2 3 5 2 18" xfId="34475"/>
    <cellStyle name="Separador de milhares 2 3 5 2 19" xfId="34476"/>
    <cellStyle name="Separador de milhares 2 3 5 2 2" xfId="34477"/>
    <cellStyle name="Separador de milhares 2 3 5 2 2 10" xfId="34478"/>
    <cellStyle name="Separador de milhares 2 3 5 2 2 11" xfId="34479"/>
    <cellStyle name="Separador de milhares 2 3 5 2 2 12" xfId="34480"/>
    <cellStyle name="Separador de milhares 2 3 5 2 2 2" xfId="34481"/>
    <cellStyle name="Separador de milhares 2 3 5 2 2 2 10" xfId="34482"/>
    <cellStyle name="Separador de milhares 2 3 5 2 2 2 2" xfId="34483"/>
    <cellStyle name="Separador de milhares 2 3 5 2 2 2 3" xfId="34484"/>
    <cellStyle name="Separador de milhares 2 3 5 2 2 2 4" xfId="34485"/>
    <cellStyle name="Separador de milhares 2 3 5 2 2 2 5" xfId="34486"/>
    <cellStyle name="Separador de milhares 2 3 5 2 2 2 6" xfId="34487"/>
    <cellStyle name="Separador de milhares 2 3 5 2 2 2 7" xfId="34488"/>
    <cellStyle name="Separador de milhares 2 3 5 2 2 2 8" xfId="34489"/>
    <cellStyle name="Separador de milhares 2 3 5 2 2 2 9" xfId="34490"/>
    <cellStyle name="Separador de milhares 2 3 5 2 2 3" xfId="34491"/>
    <cellStyle name="Separador de milhares 2 3 5 2 2 4" xfId="34492"/>
    <cellStyle name="Separador de milhares 2 3 5 2 2 5" xfId="34493"/>
    <cellStyle name="Separador de milhares 2 3 5 2 2 6" xfId="34494"/>
    <cellStyle name="Separador de milhares 2 3 5 2 2 7" xfId="34495"/>
    <cellStyle name="Separador de milhares 2 3 5 2 2 8" xfId="34496"/>
    <cellStyle name="Separador de milhares 2 3 5 2 2 9" xfId="34497"/>
    <cellStyle name="Separador de milhares 2 3 5 2 20" xfId="34498"/>
    <cellStyle name="Separador de milhares 2 3 5 2 21" xfId="34499"/>
    <cellStyle name="Separador de milhares 2 3 5 2 22" xfId="34500"/>
    <cellStyle name="Separador de milhares 2 3 5 2 23" xfId="34501"/>
    <cellStyle name="Separador de milhares 2 3 5 2 24" xfId="34502"/>
    <cellStyle name="Separador de milhares 2 3 5 2 25" xfId="34503"/>
    <cellStyle name="Separador de milhares 2 3 5 2 26" xfId="34504"/>
    <cellStyle name="Separador de milhares 2 3 5 2 27" xfId="34505"/>
    <cellStyle name="Separador de milhares 2 3 5 2 28" xfId="34506"/>
    <cellStyle name="Separador de milhares 2 3 5 2 29" xfId="34507"/>
    <cellStyle name="Separador de milhares 2 3 5 2 3" xfId="34508"/>
    <cellStyle name="Separador de milhares 2 3 5 2 30" xfId="34509"/>
    <cellStyle name="Separador de milhares 2 3 5 2 31" xfId="34510"/>
    <cellStyle name="Separador de milhares 2 3 5 2 32" xfId="34511"/>
    <cellStyle name="Separador de milhares 2 3 5 2 33" xfId="34512"/>
    <cellStyle name="Separador de milhares 2 3 5 2 34" xfId="34513"/>
    <cellStyle name="Separador de milhares 2 3 5 2 35" xfId="34514"/>
    <cellStyle name="Separador de milhares 2 3 5 2 36" xfId="34515"/>
    <cellStyle name="Separador de milhares 2 3 5 2 37" xfId="34516"/>
    <cellStyle name="Separador de milhares 2 3 5 2 38" xfId="34517"/>
    <cellStyle name="Separador de milhares 2 3 5 2 38 10" xfId="34518"/>
    <cellStyle name="Separador de milhares 2 3 5 2 38 2" xfId="34519"/>
    <cellStyle name="Separador de milhares 2 3 5 2 38 3" xfId="34520"/>
    <cellStyle name="Separador de milhares 2 3 5 2 38 4" xfId="34521"/>
    <cellStyle name="Separador de milhares 2 3 5 2 38 5" xfId="34522"/>
    <cellStyle name="Separador de milhares 2 3 5 2 38 6" xfId="34523"/>
    <cellStyle name="Separador de milhares 2 3 5 2 38 7" xfId="34524"/>
    <cellStyle name="Separador de milhares 2 3 5 2 38 8" xfId="34525"/>
    <cellStyle name="Separador de milhares 2 3 5 2 38 9" xfId="34526"/>
    <cellStyle name="Separador de milhares 2 3 5 2 39" xfId="34527"/>
    <cellStyle name="Separador de milhares 2 3 5 2 39 2" xfId="34528"/>
    <cellStyle name="Separador de milhares 2 3 5 2 4" xfId="34529"/>
    <cellStyle name="Separador de milhares 2 3 5 2 40" xfId="34530"/>
    <cellStyle name="Separador de milhares 2 3 5 2 41" xfId="34531"/>
    <cellStyle name="Separador de milhares 2 3 5 2 42" xfId="34532"/>
    <cellStyle name="Separador de milhares 2 3 5 2 43" xfId="34533"/>
    <cellStyle name="Separador de milhares 2 3 5 2 44" xfId="34534"/>
    <cellStyle name="Separador de milhares 2 3 5 2 45" xfId="34535"/>
    <cellStyle name="Separador de milhares 2 3 5 2 46" xfId="34536"/>
    <cellStyle name="Separador de milhares 2 3 5 2 47" xfId="34537"/>
    <cellStyle name="Separador de milhares 2 3 5 2 48" xfId="34538"/>
    <cellStyle name="Separador de milhares 2 3 5 2 5" xfId="34539"/>
    <cellStyle name="Separador de milhares 2 3 5 2 6" xfId="34540"/>
    <cellStyle name="Separador de milhares 2 3 5 2 7" xfId="34541"/>
    <cellStyle name="Separador de milhares 2 3 5 2 8" xfId="34542"/>
    <cellStyle name="Separador de milhares 2 3 5 2 9" xfId="34543"/>
    <cellStyle name="Separador de milhares 2 3 5 20" xfId="34544"/>
    <cellStyle name="Separador de milhares 2 3 5 20 10" xfId="34545"/>
    <cellStyle name="Separador de milhares 2 3 5 20 11" xfId="34546"/>
    <cellStyle name="Separador de milhares 2 3 5 20 12" xfId="34547"/>
    <cellStyle name="Separador de milhares 2 3 5 20 2" xfId="34548"/>
    <cellStyle name="Separador de milhares 2 3 5 20 2 10" xfId="34549"/>
    <cellStyle name="Separador de milhares 2 3 5 20 2 2" xfId="34550"/>
    <cellStyle name="Separador de milhares 2 3 5 20 2 3" xfId="34551"/>
    <cellStyle name="Separador de milhares 2 3 5 20 2 4" xfId="34552"/>
    <cellStyle name="Separador de milhares 2 3 5 20 2 5" xfId="34553"/>
    <cellStyle name="Separador de milhares 2 3 5 20 2 6" xfId="34554"/>
    <cellStyle name="Separador de milhares 2 3 5 20 2 7" xfId="34555"/>
    <cellStyle name="Separador de milhares 2 3 5 20 2 8" xfId="34556"/>
    <cellStyle name="Separador de milhares 2 3 5 20 2 9" xfId="34557"/>
    <cellStyle name="Separador de milhares 2 3 5 20 3" xfId="34558"/>
    <cellStyle name="Separador de milhares 2 3 5 20 4" xfId="34559"/>
    <cellStyle name="Separador de milhares 2 3 5 20 5" xfId="34560"/>
    <cellStyle name="Separador de milhares 2 3 5 20 6" xfId="34561"/>
    <cellStyle name="Separador de milhares 2 3 5 20 7" xfId="34562"/>
    <cellStyle name="Separador de milhares 2 3 5 20 8" xfId="34563"/>
    <cellStyle name="Separador de milhares 2 3 5 20 9" xfId="34564"/>
    <cellStyle name="Separador de milhares 2 3 5 21" xfId="34565"/>
    <cellStyle name="Separador de milhares 2 3 5 22" xfId="34566"/>
    <cellStyle name="Separador de milhares 2 3 5 23" xfId="34567"/>
    <cellStyle name="Separador de milhares 2 3 5 24" xfId="34568"/>
    <cellStyle name="Separador de milhares 2 3 5 25" xfId="34569"/>
    <cellStyle name="Separador de milhares 2 3 5 26" xfId="34570"/>
    <cellStyle name="Separador de milhares 2 3 5 27" xfId="34571"/>
    <cellStyle name="Separador de milhares 2 3 5 28" xfId="34572"/>
    <cellStyle name="Separador de milhares 2 3 5 29" xfId="34573"/>
    <cellStyle name="Separador de milhares 2 3 5 3" xfId="34574"/>
    <cellStyle name="Separador de milhares 2 3 5 3 10" xfId="34575"/>
    <cellStyle name="Separador de milhares 2 3 5 3 11" xfId="34576"/>
    <cellStyle name="Separador de milhares 2 3 5 3 12" xfId="34577"/>
    <cellStyle name="Separador de milhares 2 3 5 3 13" xfId="34578"/>
    <cellStyle name="Separador de milhares 2 3 5 3 14" xfId="34579"/>
    <cellStyle name="Separador de milhares 2 3 5 3 15" xfId="34580"/>
    <cellStyle name="Separador de milhares 2 3 5 3 16" xfId="34581"/>
    <cellStyle name="Separador de milhares 2 3 5 3 17" xfId="34582"/>
    <cellStyle name="Separador de milhares 2 3 5 3 18" xfId="34583"/>
    <cellStyle name="Separador de milhares 2 3 5 3 19" xfId="34584"/>
    <cellStyle name="Separador de milhares 2 3 5 3 2" xfId="34585"/>
    <cellStyle name="Separador de milhares 2 3 5 3 2 10" xfId="34586"/>
    <cellStyle name="Separador de milhares 2 3 5 3 2 11" xfId="34587"/>
    <cellStyle name="Separador de milhares 2 3 5 3 2 12" xfId="34588"/>
    <cellStyle name="Separador de milhares 2 3 5 3 2 2" xfId="34589"/>
    <cellStyle name="Separador de milhares 2 3 5 3 2 2 10" xfId="34590"/>
    <cellStyle name="Separador de milhares 2 3 5 3 2 2 2" xfId="34591"/>
    <cellStyle name="Separador de milhares 2 3 5 3 2 2 3" xfId="34592"/>
    <cellStyle name="Separador de milhares 2 3 5 3 2 2 4" xfId="34593"/>
    <cellStyle name="Separador de milhares 2 3 5 3 2 2 5" xfId="34594"/>
    <cellStyle name="Separador de milhares 2 3 5 3 2 2 6" xfId="34595"/>
    <cellStyle name="Separador de milhares 2 3 5 3 2 2 7" xfId="34596"/>
    <cellStyle name="Separador de milhares 2 3 5 3 2 2 8" xfId="34597"/>
    <cellStyle name="Separador de milhares 2 3 5 3 2 2 9" xfId="34598"/>
    <cellStyle name="Separador de milhares 2 3 5 3 2 3" xfId="34599"/>
    <cellStyle name="Separador de milhares 2 3 5 3 2 4" xfId="34600"/>
    <cellStyle name="Separador de milhares 2 3 5 3 2 5" xfId="34601"/>
    <cellStyle name="Separador de milhares 2 3 5 3 2 6" xfId="34602"/>
    <cellStyle name="Separador de milhares 2 3 5 3 2 7" xfId="34603"/>
    <cellStyle name="Separador de milhares 2 3 5 3 2 8" xfId="34604"/>
    <cellStyle name="Separador de milhares 2 3 5 3 2 9" xfId="34605"/>
    <cellStyle name="Separador de milhares 2 3 5 3 20" xfId="34606"/>
    <cellStyle name="Separador de milhares 2 3 5 3 21" xfId="34607"/>
    <cellStyle name="Separador de milhares 2 3 5 3 22" xfId="34608"/>
    <cellStyle name="Separador de milhares 2 3 5 3 23" xfId="34609"/>
    <cellStyle name="Separador de milhares 2 3 5 3 24" xfId="34610"/>
    <cellStyle name="Separador de milhares 2 3 5 3 25" xfId="34611"/>
    <cellStyle name="Separador de milhares 2 3 5 3 26" xfId="34612"/>
    <cellStyle name="Separador de milhares 2 3 5 3 27" xfId="34613"/>
    <cellStyle name="Separador de milhares 2 3 5 3 28" xfId="34614"/>
    <cellStyle name="Separador de milhares 2 3 5 3 29" xfId="34615"/>
    <cellStyle name="Separador de milhares 2 3 5 3 3" xfId="34616"/>
    <cellStyle name="Separador de milhares 2 3 5 3 30" xfId="34617"/>
    <cellStyle name="Separador de milhares 2 3 5 3 31" xfId="34618"/>
    <cellStyle name="Separador de milhares 2 3 5 3 32" xfId="34619"/>
    <cellStyle name="Separador de milhares 2 3 5 3 33" xfId="34620"/>
    <cellStyle name="Separador de milhares 2 3 5 3 34" xfId="34621"/>
    <cellStyle name="Separador de milhares 2 3 5 3 35" xfId="34622"/>
    <cellStyle name="Separador de milhares 2 3 5 3 36" xfId="34623"/>
    <cellStyle name="Separador de milhares 2 3 5 3 37" xfId="34624"/>
    <cellStyle name="Separador de milhares 2 3 5 3 38" xfId="34625"/>
    <cellStyle name="Separador de milhares 2 3 5 3 38 10" xfId="34626"/>
    <cellStyle name="Separador de milhares 2 3 5 3 38 2" xfId="34627"/>
    <cellStyle name="Separador de milhares 2 3 5 3 38 3" xfId="34628"/>
    <cellStyle name="Separador de milhares 2 3 5 3 38 4" xfId="34629"/>
    <cellStyle name="Separador de milhares 2 3 5 3 38 5" xfId="34630"/>
    <cellStyle name="Separador de milhares 2 3 5 3 38 6" xfId="34631"/>
    <cellStyle name="Separador de milhares 2 3 5 3 38 7" xfId="34632"/>
    <cellStyle name="Separador de milhares 2 3 5 3 38 8" xfId="34633"/>
    <cellStyle name="Separador de milhares 2 3 5 3 38 9" xfId="34634"/>
    <cellStyle name="Separador de milhares 2 3 5 3 39" xfId="34635"/>
    <cellStyle name="Separador de milhares 2 3 5 3 39 2" xfId="34636"/>
    <cellStyle name="Separador de milhares 2 3 5 3 4" xfId="34637"/>
    <cellStyle name="Separador de milhares 2 3 5 3 40" xfId="34638"/>
    <cellStyle name="Separador de milhares 2 3 5 3 41" xfId="34639"/>
    <cellStyle name="Separador de milhares 2 3 5 3 42" xfId="34640"/>
    <cellStyle name="Separador de milhares 2 3 5 3 43" xfId="34641"/>
    <cellStyle name="Separador de milhares 2 3 5 3 44" xfId="34642"/>
    <cellStyle name="Separador de milhares 2 3 5 3 45" xfId="34643"/>
    <cellStyle name="Separador de milhares 2 3 5 3 46" xfId="34644"/>
    <cellStyle name="Separador de milhares 2 3 5 3 47" xfId="34645"/>
    <cellStyle name="Separador de milhares 2 3 5 3 48" xfId="34646"/>
    <cellStyle name="Separador de milhares 2 3 5 3 5" xfId="34647"/>
    <cellStyle name="Separador de milhares 2 3 5 3 6" xfId="34648"/>
    <cellStyle name="Separador de milhares 2 3 5 3 7" xfId="34649"/>
    <cellStyle name="Separador de milhares 2 3 5 3 8" xfId="34650"/>
    <cellStyle name="Separador de milhares 2 3 5 3 9" xfId="34651"/>
    <cellStyle name="Separador de milhares 2 3 5 30" xfId="34652"/>
    <cellStyle name="Separador de milhares 2 3 5 31" xfId="34653"/>
    <cellStyle name="Separador de milhares 2 3 5 32" xfId="34654"/>
    <cellStyle name="Separador de milhares 2 3 5 33" xfId="34655"/>
    <cellStyle name="Separador de milhares 2 3 5 34" xfId="34656"/>
    <cellStyle name="Separador de milhares 2 3 5 35" xfId="34657"/>
    <cellStyle name="Separador de milhares 2 3 5 36" xfId="34658"/>
    <cellStyle name="Separador de milhares 2 3 5 37" xfId="34659"/>
    <cellStyle name="Separador de milhares 2 3 5 38" xfId="34660"/>
    <cellStyle name="Separador de milhares 2 3 5 39" xfId="34661"/>
    <cellStyle name="Separador de milhares 2 3 5 4" xfId="34662"/>
    <cellStyle name="Separador de milhares 2 3 5 40" xfId="34663"/>
    <cellStyle name="Separador de milhares 2 3 5 41" xfId="34664"/>
    <cellStyle name="Separador de milhares 2 3 5 42" xfId="34665"/>
    <cellStyle name="Separador de milhares 2 3 5 43" xfId="34666"/>
    <cellStyle name="Separador de milhares 2 3 5 44" xfId="34667"/>
    <cellStyle name="Separador de milhares 2 3 5 45" xfId="34668"/>
    <cellStyle name="Separador de milhares 2 3 5 46" xfId="34669"/>
    <cellStyle name="Separador de milhares 2 3 5 47" xfId="34670"/>
    <cellStyle name="Separador de milhares 2 3 5 48" xfId="34671"/>
    <cellStyle name="Separador de milhares 2 3 5 48 10" xfId="34672"/>
    <cellStyle name="Separador de milhares 2 3 5 48 2" xfId="34673"/>
    <cellStyle name="Separador de milhares 2 3 5 48 3" xfId="34674"/>
    <cellStyle name="Separador de milhares 2 3 5 48 4" xfId="34675"/>
    <cellStyle name="Separador de milhares 2 3 5 48 5" xfId="34676"/>
    <cellStyle name="Separador de milhares 2 3 5 48 6" xfId="34677"/>
    <cellStyle name="Separador de milhares 2 3 5 48 7" xfId="34678"/>
    <cellStyle name="Separador de milhares 2 3 5 48 8" xfId="34679"/>
    <cellStyle name="Separador de milhares 2 3 5 48 9" xfId="34680"/>
    <cellStyle name="Separador de milhares 2 3 5 49" xfId="34681"/>
    <cellStyle name="Separador de milhares 2 3 5 49 2" xfId="34682"/>
    <cellStyle name="Separador de milhares 2 3 5 5" xfId="34683"/>
    <cellStyle name="Separador de milhares 2 3 5 50" xfId="34684"/>
    <cellStyle name="Separador de milhares 2 3 5 51" xfId="34685"/>
    <cellStyle name="Separador de milhares 2 3 5 52" xfId="34686"/>
    <cellStyle name="Separador de milhares 2 3 5 53" xfId="34687"/>
    <cellStyle name="Separador de milhares 2 3 5 54" xfId="34688"/>
    <cellStyle name="Separador de milhares 2 3 5 55" xfId="34689"/>
    <cellStyle name="Separador de milhares 2 3 5 56" xfId="34690"/>
    <cellStyle name="Separador de milhares 2 3 5 57" xfId="34691"/>
    <cellStyle name="Separador de milhares 2 3 5 58" xfId="34692"/>
    <cellStyle name="Separador de milhares 2 3 5 6" xfId="34693"/>
    <cellStyle name="Separador de milhares 2 3 5 7" xfId="34694"/>
    <cellStyle name="Separador de milhares 2 3 5 8" xfId="34695"/>
    <cellStyle name="Separador de milhares 2 3 5 9" xfId="34696"/>
    <cellStyle name="Separador de milhares 2 3 50" xfId="34697"/>
    <cellStyle name="Separador de milhares 2 3 51" xfId="34698"/>
    <cellStyle name="Separador de milhares 2 3 52" xfId="34699"/>
    <cellStyle name="Separador de milhares 2 3 53" xfId="34700"/>
    <cellStyle name="Separador de milhares 2 3 54" xfId="34701"/>
    <cellStyle name="Separador de milhares 2 3 55" xfId="34702"/>
    <cellStyle name="Separador de milhares 2 3 56" xfId="34703"/>
    <cellStyle name="Separador de milhares 2 3 6" xfId="34704"/>
    <cellStyle name="Separador de milhares 2 3 6 10" xfId="34705"/>
    <cellStyle name="Separador de milhares 2 3 6 11" xfId="34706"/>
    <cellStyle name="Separador de milhares 2 3 6 12" xfId="34707"/>
    <cellStyle name="Separador de milhares 2 3 6 13" xfId="34708"/>
    <cellStyle name="Separador de milhares 2 3 6 13 10" xfId="34709"/>
    <cellStyle name="Separador de milhares 2 3 6 13 11" xfId="34710"/>
    <cellStyle name="Separador de milhares 2 3 6 13 12" xfId="34711"/>
    <cellStyle name="Separador de milhares 2 3 6 13 2" xfId="34712"/>
    <cellStyle name="Separador de milhares 2 3 6 13 2 10" xfId="34713"/>
    <cellStyle name="Separador de milhares 2 3 6 13 2 2" xfId="34714"/>
    <cellStyle name="Separador de milhares 2 3 6 13 2 3" xfId="34715"/>
    <cellStyle name="Separador de milhares 2 3 6 13 2 4" xfId="34716"/>
    <cellStyle name="Separador de milhares 2 3 6 13 2 5" xfId="34717"/>
    <cellStyle name="Separador de milhares 2 3 6 13 2 6" xfId="34718"/>
    <cellStyle name="Separador de milhares 2 3 6 13 2 7" xfId="34719"/>
    <cellStyle name="Separador de milhares 2 3 6 13 2 8" xfId="34720"/>
    <cellStyle name="Separador de milhares 2 3 6 13 2 9" xfId="34721"/>
    <cellStyle name="Separador de milhares 2 3 6 13 3" xfId="34722"/>
    <cellStyle name="Separador de milhares 2 3 6 13 4" xfId="34723"/>
    <cellStyle name="Separador de milhares 2 3 6 13 5" xfId="34724"/>
    <cellStyle name="Separador de milhares 2 3 6 13 6" xfId="34725"/>
    <cellStyle name="Separador de milhares 2 3 6 13 7" xfId="34726"/>
    <cellStyle name="Separador de milhares 2 3 6 13 8" xfId="34727"/>
    <cellStyle name="Separador de milhares 2 3 6 13 9" xfId="34728"/>
    <cellStyle name="Separador de milhares 2 3 6 14" xfId="34729"/>
    <cellStyle name="Separador de milhares 2 3 6 14 10" xfId="34730"/>
    <cellStyle name="Separador de milhares 2 3 6 14 11" xfId="34731"/>
    <cellStyle name="Separador de milhares 2 3 6 14 12" xfId="34732"/>
    <cellStyle name="Separador de milhares 2 3 6 14 2" xfId="34733"/>
    <cellStyle name="Separador de milhares 2 3 6 14 2 10" xfId="34734"/>
    <cellStyle name="Separador de milhares 2 3 6 14 2 2" xfId="34735"/>
    <cellStyle name="Separador de milhares 2 3 6 14 2 3" xfId="34736"/>
    <cellStyle name="Separador de milhares 2 3 6 14 2 4" xfId="34737"/>
    <cellStyle name="Separador de milhares 2 3 6 14 2 5" xfId="34738"/>
    <cellStyle name="Separador de milhares 2 3 6 14 2 6" xfId="34739"/>
    <cellStyle name="Separador de milhares 2 3 6 14 2 7" xfId="34740"/>
    <cellStyle name="Separador de milhares 2 3 6 14 2 8" xfId="34741"/>
    <cellStyle name="Separador de milhares 2 3 6 14 2 9" xfId="34742"/>
    <cellStyle name="Separador de milhares 2 3 6 14 3" xfId="34743"/>
    <cellStyle name="Separador de milhares 2 3 6 14 4" xfId="34744"/>
    <cellStyle name="Separador de milhares 2 3 6 14 5" xfId="34745"/>
    <cellStyle name="Separador de milhares 2 3 6 14 6" xfId="34746"/>
    <cellStyle name="Separador de milhares 2 3 6 14 7" xfId="34747"/>
    <cellStyle name="Separador de milhares 2 3 6 14 8" xfId="34748"/>
    <cellStyle name="Separador de milhares 2 3 6 14 9" xfId="34749"/>
    <cellStyle name="Separador de milhares 2 3 6 15" xfId="34750"/>
    <cellStyle name="Separador de milhares 2 3 6 15 10" xfId="34751"/>
    <cellStyle name="Separador de milhares 2 3 6 15 11" xfId="34752"/>
    <cellStyle name="Separador de milhares 2 3 6 15 12" xfId="34753"/>
    <cellStyle name="Separador de milhares 2 3 6 15 2" xfId="34754"/>
    <cellStyle name="Separador de milhares 2 3 6 15 2 10" xfId="34755"/>
    <cellStyle name="Separador de milhares 2 3 6 15 2 2" xfId="34756"/>
    <cellStyle name="Separador de milhares 2 3 6 15 2 3" xfId="34757"/>
    <cellStyle name="Separador de milhares 2 3 6 15 2 4" xfId="34758"/>
    <cellStyle name="Separador de milhares 2 3 6 15 2 5" xfId="34759"/>
    <cellStyle name="Separador de milhares 2 3 6 15 2 6" xfId="34760"/>
    <cellStyle name="Separador de milhares 2 3 6 15 2 7" xfId="34761"/>
    <cellStyle name="Separador de milhares 2 3 6 15 2 8" xfId="34762"/>
    <cellStyle name="Separador de milhares 2 3 6 15 2 9" xfId="34763"/>
    <cellStyle name="Separador de milhares 2 3 6 15 3" xfId="34764"/>
    <cellStyle name="Separador de milhares 2 3 6 15 4" xfId="34765"/>
    <cellStyle name="Separador de milhares 2 3 6 15 5" xfId="34766"/>
    <cellStyle name="Separador de milhares 2 3 6 15 6" xfId="34767"/>
    <cellStyle name="Separador de milhares 2 3 6 15 7" xfId="34768"/>
    <cellStyle name="Separador de milhares 2 3 6 15 8" xfId="34769"/>
    <cellStyle name="Separador de milhares 2 3 6 15 9" xfId="34770"/>
    <cellStyle name="Separador de milhares 2 3 6 16" xfId="34771"/>
    <cellStyle name="Separador de milhares 2 3 6 16 10" xfId="34772"/>
    <cellStyle name="Separador de milhares 2 3 6 16 11" xfId="34773"/>
    <cellStyle name="Separador de milhares 2 3 6 16 12" xfId="34774"/>
    <cellStyle name="Separador de milhares 2 3 6 16 2" xfId="34775"/>
    <cellStyle name="Separador de milhares 2 3 6 16 2 10" xfId="34776"/>
    <cellStyle name="Separador de milhares 2 3 6 16 2 2" xfId="34777"/>
    <cellStyle name="Separador de milhares 2 3 6 16 2 3" xfId="34778"/>
    <cellStyle name="Separador de milhares 2 3 6 16 2 4" xfId="34779"/>
    <cellStyle name="Separador de milhares 2 3 6 16 2 5" xfId="34780"/>
    <cellStyle name="Separador de milhares 2 3 6 16 2 6" xfId="34781"/>
    <cellStyle name="Separador de milhares 2 3 6 16 2 7" xfId="34782"/>
    <cellStyle name="Separador de milhares 2 3 6 16 2 8" xfId="34783"/>
    <cellStyle name="Separador de milhares 2 3 6 16 2 9" xfId="34784"/>
    <cellStyle name="Separador de milhares 2 3 6 16 3" xfId="34785"/>
    <cellStyle name="Separador de milhares 2 3 6 16 4" xfId="34786"/>
    <cellStyle name="Separador de milhares 2 3 6 16 5" xfId="34787"/>
    <cellStyle name="Separador de milhares 2 3 6 16 6" xfId="34788"/>
    <cellStyle name="Separador de milhares 2 3 6 16 7" xfId="34789"/>
    <cellStyle name="Separador de milhares 2 3 6 16 8" xfId="34790"/>
    <cellStyle name="Separador de milhares 2 3 6 16 9" xfId="34791"/>
    <cellStyle name="Separador de milhares 2 3 6 17" xfId="34792"/>
    <cellStyle name="Separador de milhares 2 3 6 17 10" xfId="34793"/>
    <cellStyle name="Separador de milhares 2 3 6 17 11" xfId="34794"/>
    <cellStyle name="Separador de milhares 2 3 6 17 12" xfId="34795"/>
    <cellStyle name="Separador de milhares 2 3 6 17 2" xfId="34796"/>
    <cellStyle name="Separador de milhares 2 3 6 17 2 10" xfId="34797"/>
    <cellStyle name="Separador de milhares 2 3 6 17 2 2" xfId="34798"/>
    <cellStyle name="Separador de milhares 2 3 6 17 2 3" xfId="34799"/>
    <cellStyle name="Separador de milhares 2 3 6 17 2 4" xfId="34800"/>
    <cellStyle name="Separador de milhares 2 3 6 17 2 5" xfId="34801"/>
    <cellStyle name="Separador de milhares 2 3 6 17 2 6" xfId="34802"/>
    <cellStyle name="Separador de milhares 2 3 6 17 2 7" xfId="34803"/>
    <cellStyle name="Separador de milhares 2 3 6 17 2 8" xfId="34804"/>
    <cellStyle name="Separador de milhares 2 3 6 17 2 9" xfId="34805"/>
    <cellStyle name="Separador de milhares 2 3 6 17 3" xfId="34806"/>
    <cellStyle name="Separador de milhares 2 3 6 17 4" xfId="34807"/>
    <cellStyle name="Separador de milhares 2 3 6 17 5" xfId="34808"/>
    <cellStyle name="Separador de milhares 2 3 6 17 6" xfId="34809"/>
    <cellStyle name="Separador de milhares 2 3 6 17 7" xfId="34810"/>
    <cellStyle name="Separador de milhares 2 3 6 17 8" xfId="34811"/>
    <cellStyle name="Separador de milhares 2 3 6 17 9" xfId="34812"/>
    <cellStyle name="Separador de milhares 2 3 6 18" xfId="34813"/>
    <cellStyle name="Separador de milhares 2 3 6 18 10" xfId="34814"/>
    <cellStyle name="Separador de milhares 2 3 6 18 11" xfId="34815"/>
    <cellStyle name="Separador de milhares 2 3 6 18 12" xfId="34816"/>
    <cellStyle name="Separador de milhares 2 3 6 18 2" xfId="34817"/>
    <cellStyle name="Separador de milhares 2 3 6 18 2 10" xfId="34818"/>
    <cellStyle name="Separador de milhares 2 3 6 18 2 2" xfId="34819"/>
    <cellStyle name="Separador de milhares 2 3 6 18 2 3" xfId="34820"/>
    <cellStyle name="Separador de milhares 2 3 6 18 2 4" xfId="34821"/>
    <cellStyle name="Separador de milhares 2 3 6 18 2 5" xfId="34822"/>
    <cellStyle name="Separador de milhares 2 3 6 18 2 6" xfId="34823"/>
    <cellStyle name="Separador de milhares 2 3 6 18 2 7" xfId="34824"/>
    <cellStyle name="Separador de milhares 2 3 6 18 2 8" xfId="34825"/>
    <cellStyle name="Separador de milhares 2 3 6 18 2 9" xfId="34826"/>
    <cellStyle name="Separador de milhares 2 3 6 18 3" xfId="34827"/>
    <cellStyle name="Separador de milhares 2 3 6 18 4" xfId="34828"/>
    <cellStyle name="Separador de milhares 2 3 6 18 5" xfId="34829"/>
    <cellStyle name="Separador de milhares 2 3 6 18 6" xfId="34830"/>
    <cellStyle name="Separador de milhares 2 3 6 18 7" xfId="34831"/>
    <cellStyle name="Separador de milhares 2 3 6 18 8" xfId="34832"/>
    <cellStyle name="Separador de milhares 2 3 6 18 9" xfId="34833"/>
    <cellStyle name="Separador de milhares 2 3 6 19" xfId="34834"/>
    <cellStyle name="Separador de milhares 2 3 6 19 10" xfId="34835"/>
    <cellStyle name="Separador de milhares 2 3 6 19 11" xfId="34836"/>
    <cellStyle name="Separador de milhares 2 3 6 19 12" xfId="34837"/>
    <cellStyle name="Separador de milhares 2 3 6 19 2" xfId="34838"/>
    <cellStyle name="Separador de milhares 2 3 6 19 2 10" xfId="34839"/>
    <cellStyle name="Separador de milhares 2 3 6 19 2 2" xfId="34840"/>
    <cellStyle name="Separador de milhares 2 3 6 19 2 3" xfId="34841"/>
    <cellStyle name="Separador de milhares 2 3 6 19 2 4" xfId="34842"/>
    <cellStyle name="Separador de milhares 2 3 6 19 2 5" xfId="34843"/>
    <cellStyle name="Separador de milhares 2 3 6 19 2 6" xfId="34844"/>
    <cellStyle name="Separador de milhares 2 3 6 19 2 7" xfId="34845"/>
    <cellStyle name="Separador de milhares 2 3 6 19 2 8" xfId="34846"/>
    <cellStyle name="Separador de milhares 2 3 6 19 2 9" xfId="34847"/>
    <cellStyle name="Separador de milhares 2 3 6 19 3" xfId="34848"/>
    <cellStyle name="Separador de milhares 2 3 6 19 4" xfId="34849"/>
    <cellStyle name="Separador de milhares 2 3 6 19 5" xfId="34850"/>
    <cellStyle name="Separador de milhares 2 3 6 19 6" xfId="34851"/>
    <cellStyle name="Separador de milhares 2 3 6 19 7" xfId="34852"/>
    <cellStyle name="Separador de milhares 2 3 6 19 8" xfId="34853"/>
    <cellStyle name="Separador de milhares 2 3 6 19 9" xfId="34854"/>
    <cellStyle name="Separador de milhares 2 3 6 2" xfId="34855"/>
    <cellStyle name="Separador de milhares 2 3 6 2 10" xfId="34856"/>
    <cellStyle name="Separador de milhares 2 3 6 2 11" xfId="34857"/>
    <cellStyle name="Separador de milhares 2 3 6 2 12" xfId="34858"/>
    <cellStyle name="Separador de milhares 2 3 6 2 13" xfId="34859"/>
    <cellStyle name="Separador de milhares 2 3 6 2 14" xfId="34860"/>
    <cellStyle name="Separador de milhares 2 3 6 2 15" xfId="34861"/>
    <cellStyle name="Separador de milhares 2 3 6 2 16" xfId="34862"/>
    <cellStyle name="Separador de milhares 2 3 6 2 17" xfId="34863"/>
    <cellStyle name="Separador de milhares 2 3 6 2 18" xfId="34864"/>
    <cellStyle name="Separador de milhares 2 3 6 2 19" xfId="34865"/>
    <cellStyle name="Separador de milhares 2 3 6 2 2" xfId="34866"/>
    <cellStyle name="Separador de milhares 2 3 6 2 2 10" xfId="34867"/>
    <cellStyle name="Separador de milhares 2 3 6 2 2 11" xfId="34868"/>
    <cellStyle name="Separador de milhares 2 3 6 2 2 12" xfId="34869"/>
    <cellStyle name="Separador de milhares 2 3 6 2 2 2" xfId="34870"/>
    <cellStyle name="Separador de milhares 2 3 6 2 2 2 10" xfId="34871"/>
    <cellStyle name="Separador de milhares 2 3 6 2 2 2 2" xfId="34872"/>
    <cellStyle name="Separador de milhares 2 3 6 2 2 2 3" xfId="34873"/>
    <cellStyle name="Separador de milhares 2 3 6 2 2 2 4" xfId="34874"/>
    <cellStyle name="Separador de milhares 2 3 6 2 2 2 5" xfId="34875"/>
    <cellStyle name="Separador de milhares 2 3 6 2 2 2 6" xfId="34876"/>
    <cellStyle name="Separador de milhares 2 3 6 2 2 2 7" xfId="34877"/>
    <cellStyle name="Separador de milhares 2 3 6 2 2 2 8" xfId="34878"/>
    <cellStyle name="Separador de milhares 2 3 6 2 2 2 9" xfId="34879"/>
    <cellStyle name="Separador de milhares 2 3 6 2 2 3" xfId="34880"/>
    <cellStyle name="Separador de milhares 2 3 6 2 2 4" xfId="34881"/>
    <cellStyle name="Separador de milhares 2 3 6 2 2 5" xfId="34882"/>
    <cellStyle name="Separador de milhares 2 3 6 2 2 6" xfId="34883"/>
    <cellStyle name="Separador de milhares 2 3 6 2 2 7" xfId="34884"/>
    <cellStyle name="Separador de milhares 2 3 6 2 2 8" xfId="34885"/>
    <cellStyle name="Separador de milhares 2 3 6 2 2 9" xfId="34886"/>
    <cellStyle name="Separador de milhares 2 3 6 2 20" xfId="34887"/>
    <cellStyle name="Separador de milhares 2 3 6 2 21" xfId="34888"/>
    <cellStyle name="Separador de milhares 2 3 6 2 22" xfId="34889"/>
    <cellStyle name="Separador de milhares 2 3 6 2 23" xfId="34890"/>
    <cellStyle name="Separador de milhares 2 3 6 2 24" xfId="34891"/>
    <cellStyle name="Separador de milhares 2 3 6 2 25" xfId="34892"/>
    <cellStyle name="Separador de milhares 2 3 6 2 26" xfId="34893"/>
    <cellStyle name="Separador de milhares 2 3 6 2 27" xfId="34894"/>
    <cellStyle name="Separador de milhares 2 3 6 2 28" xfId="34895"/>
    <cellStyle name="Separador de milhares 2 3 6 2 29" xfId="34896"/>
    <cellStyle name="Separador de milhares 2 3 6 2 3" xfId="34897"/>
    <cellStyle name="Separador de milhares 2 3 6 2 30" xfId="34898"/>
    <cellStyle name="Separador de milhares 2 3 6 2 31" xfId="34899"/>
    <cellStyle name="Separador de milhares 2 3 6 2 32" xfId="34900"/>
    <cellStyle name="Separador de milhares 2 3 6 2 33" xfId="34901"/>
    <cellStyle name="Separador de milhares 2 3 6 2 34" xfId="34902"/>
    <cellStyle name="Separador de milhares 2 3 6 2 35" xfId="34903"/>
    <cellStyle name="Separador de milhares 2 3 6 2 36" xfId="34904"/>
    <cellStyle name="Separador de milhares 2 3 6 2 37" xfId="34905"/>
    <cellStyle name="Separador de milhares 2 3 6 2 38" xfId="34906"/>
    <cellStyle name="Separador de milhares 2 3 6 2 38 10" xfId="34907"/>
    <cellStyle name="Separador de milhares 2 3 6 2 38 2" xfId="34908"/>
    <cellStyle name="Separador de milhares 2 3 6 2 38 3" xfId="34909"/>
    <cellStyle name="Separador de milhares 2 3 6 2 38 4" xfId="34910"/>
    <cellStyle name="Separador de milhares 2 3 6 2 38 5" xfId="34911"/>
    <cellStyle name="Separador de milhares 2 3 6 2 38 6" xfId="34912"/>
    <cellStyle name="Separador de milhares 2 3 6 2 38 7" xfId="34913"/>
    <cellStyle name="Separador de milhares 2 3 6 2 38 8" xfId="34914"/>
    <cellStyle name="Separador de milhares 2 3 6 2 38 9" xfId="34915"/>
    <cellStyle name="Separador de milhares 2 3 6 2 39" xfId="34916"/>
    <cellStyle name="Separador de milhares 2 3 6 2 39 2" xfId="34917"/>
    <cellStyle name="Separador de milhares 2 3 6 2 4" xfId="34918"/>
    <cellStyle name="Separador de milhares 2 3 6 2 40" xfId="34919"/>
    <cellStyle name="Separador de milhares 2 3 6 2 41" xfId="34920"/>
    <cellStyle name="Separador de milhares 2 3 6 2 42" xfId="34921"/>
    <cellStyle name="Separador de milhares 2 3 6 2 43" xfId="34922"/>
    <cellStyle name="Separador de milhares 2 3 6 2 44" xfId="34923"/>
    <cellStyle name="Separador de milhares 2 3 6 2 45" xfId="34924"/>
    <cellStyle name="Separador de milhares 2 3 6 2 46" xfId="34925"/>
    <cellStyle name="Separador de milhares 2 3 6 2 47" xfId="34926"/>
    <cellStyle name="Separador de milhares 2 3 6 2 48" xfId="34927"/>
    <cellStyle name="Separador de milhares 2 3 6 2 5" xfId="34928"/>
    <cellStyle name="Separador de milhares 2 3 6 2 6" xfId="34929"/>
    <cellStyle name="Separador de milhares 2 3 6 2 7" xfId="34930"/>
    <cellStyle name="Separador de milhares 2 3 6 2 8" xfId="34931"/>
    <cellStyle name="Separador de milhares 2 3 6 2 9" xfId="34932"/>
    <cellStyle name="Separador de milhares 2 3 6 20" xfId="34933"/>
    <cellStyle name="Separador de milhares 2 3 6 20 10" xfId="34934"/>
    <cellStyle name="Separador de milhares 2 3 6 20 11" xfId="34935"/>
    <cellStyle name="Separador de milhares 2 3 6 20 12" xfId="34936"/>
    <cellStyle name="Separador de milhares 2 3 6 20 2" xfId="34937"/>
    <cellStyle name="Separador de milhares 2 3 6 20 2 10" xfId="34938"/>
    <cellStyle name="Separador de milhares 2 3 6 20 2 2" xfId="34939"/>
    <cellStyle name="Separador de milhares 2 3 6 20 2 3" xfId="34940"/>
    <cellStyle name="Separador de milhares 2 3 6 20 2 4" xfId="34941"/>
    <cellStyle name="Separador de milhares 2 3 6 20 2 5" xfId="34942"/>
    <cellStyle name="Separador de milhares 2 3 6 20 2 6" xfId="34943"/>
    <cellStyle name="Separador de milhares 2 3 6 20 2 7" xfId="34944"/>
    <cellStyle name="Separador de milhares 2 3 6 20 2 8" xfId="34945"/>
    <cellStyle name="Separador de milhares 2 3 6 20 2 9" xfId="34946"/>
    <cellStyle name="Separador de milhares 2 3 6 20 3" xfId="34947"/>
    <cellStyle name="Separador de milhares 2 3 6 20 4" xfId="34948"/>
    <cellStyle name="Separador de milhares 2 3 6 20 5" xfId="34949"/>
    <cellStyle name="Separador de milhares 2 3 6 20 6" xfId="34950"/>
    <cellStyle name="Separador de milhares 2 3 6 20 7" xfId="34951"/>
    <cellStyle name="Separador de milhares 2 3 6 20 8" xfId="34952"/>
    <cellStyle name="Separador de milhares 2 3 6 20 9" xfId="34953"/>
    <cellStyle name="Separador de milhares 2 3 6 21" xfId="34954"/>
    <cellStyle name="Separador de milhares 2 3 6 22" xfId="34955"/>
    <cellStyle name="Separador de milhares 2 3 6 23" xfId="34956"/>
    <cellStyle name="Separador de milhares 2 3 6 24" xfId="34957"/>
    <cellStyle name="Separador de milhares 2 3 6 25" xfId="34958"/>
    <cellStyle name="Separador de milhares 2 3 6 26" xfId="34959"/>
    <cellStyle name="Separador de milhares 2 3 6 27" xfId="34960"/>
    <cellStyle name="Separador de milhares 2 3 6 28" xfId="34961"/>
    <cellStyle name="Separador de milhares 2 3 6 29" xfId="34962"/>
    <cellStyle name="Separador de milhares 2 3 6 3" xfId="34963"/>
    <cellStyle name="Separador de milhares 2 3 6 3 10" xfId="34964"/>
    <cellStyle name="Separador de milhares 2 3 6 3 11" xfId="34965"/>
    <cellStyle name="Separador de milhares 2 3 6 3 12" xfId="34966"/>
    <cellStyle name="Separador de milhares 2 3 6 3 13" xfId="34967"/>
    <cellStyle name="Separador de milhares 2 3 6 3 14" xfId="34968"/>
    <cellStyle name="Separador de milhares 2 3 6 3 15" xfId="34969"/>
    <cellStyle name="Separador de milhares 2 3 6 3 16" xfId="34970"/>
    <cellStyle name="Separador de milhares 2 3 6 3 17" xfId="34971"/>
    <cellStyle name="Separador de milhares 2 3 6 3 18" xfId="34972"/>
    <cellStyle name="Separador de milhares 2 3 6 3 19" xfId="34973"/>
    <cellStyle name="Separador de milhares 2 3 6 3 2" xfId="34974"/>
    <cellStyle name="Separador de milhares 2 3 6 3 2 10" xfId="34975"/>
    <cellStyle name="Separador de milhares 2 3 6 3 2 11" xfId="34976"/>
    <cellStyle name="Separador de milhares 2 3 6 3 2 12" xfId="34977"/>
    <cellStyle name="Separador de milhares 2 3 6 3 2 2" xfId="34978"/>
    <cellStyle name="Separador de milhares 2 3 6 3 2 2 10" xfId="34979"/>
    <cellStyle name="Separador de milhares 2 3 6 3 2 2 2" xfId="34980"/>
    <cellStyle name="Separador de milhares 2 3 6 3 2 2 3" xfId="34981"/>
    <cellStyle name="Separador de milhares 2 3 6 3 2 2 4" xfId="34982"/>
    <cellStyle name="Separador de milhares 2 3 6 3 2 2 5" xfId="34983"/>
    <cellStyle name="Separador de milhares 2 3 6 3 2 2 6" xfId="34984"/>
    <cellStyle name="Separador de milhares 2 3 6 3 2 2 7" xfId="34985"/>
    <cellStyle name="Separador de milhares 2 3 6 3 2 2 8" xfId="34986"/>
    <cellStyle name="Separador de milhares 2 3 6 3 2 2 9" xfId="34987"/>
    <cellStyle name="Separador de milhares 2 3 6 3 2 3" xfId="34988"/>
    <cellStyle name="Separador de milhares 2 3 6 3 2 4" xfId="34989"/>
    <cellStyle name="Separador de milhares 2 3 6 3 2 5" xfId="34990"/>
    <cellStyle name="Separador de milhares 2 3 6 3 2 6" xfId="34991"/>
    <cellStyle name="Separador de milhares 2 3 6 3 2 7" xfId="34992"/>
    <cellStyle name="Separador de milhares 2 3 6 3 2 8" xfId="34993"/>
    <cellStyle name="Separador de milhares 2 3 6 3 2 9" xfId="34994"/>
    <cellStyle name="Separador de milhares 2 3 6 3 20" xfId="34995"/>
    <cellStyle name="Separador de milhares 2 3 6 3 21" xfId="34996"/>
    <cellStyle name="Separador de milhares 2 3 6 3 22" xfId="34997"/>
    <cellStyle name="Separador de milhares 2 3 6 3 23" xfId="34998"/>
    <cellStyle name="Separador de milhares 2 3 6 3 24" xfId="34999"/>
    <cellStyle name="Separador de milhares 2 3 6 3 25" xfId="35000"/>
    <cellStyle name="Separador de milhares 2 3 6 3 26" xfId="35001"/>
    <cellStyle name="Separador de milhares 2 3 6 3 27" xfId="35002"/>
    <cellStyle name="Separador de milhares 2 3 6 3 28" xfId="35003"/>
    <cellStyle name="Separador de milhares 2 3 6 3 29" xfId="35004"/>
    <cellStyle name="Separador de milhares 2 3 6 3 3" xfId="35005"/>
    <cellStyle name="Separador de milhares 2 3 6 3 30" xfId="35006"/>
    <cellStyle name="Separador de milhares 2 3 6 3 31" xfId="35007"/>
    <cellStyle name="Separador de milhares 2 3 6 3 32" xfId="35008"/>
    <cellStyle name="Separador de milhares 2 3 6 3 33" xfId="35009"/>
    <cellStyle name="Separador de milhares 2 3 6 3 34" xfId="35010"/>
    <cellStyle name="Separador de milhares 2 3 6 3 35" xfId="35011"/>
    <cellStyle name="Separador de milhares 2 3 6 3 36" xfId="35012"/>
    <cellStyle name="Separador de milhares 2 3 6 3 37" xfId="35013"/>
    <cellStyle name="Separador de milhares 2 3 6 3 38" xfId="35014"/>
    <cellStyle name="Separador de milhares 2 3 6 3 38 10" xfId="35015"/>
    <cellStyle name="Separador de milhares 2 3 6 3 38 2" xfId="35016"/>
    <cellStyle name="Separador de milhares 2 3 6 3 38 3" xfId="35017"/>
    <cellStyle name="Separador de milhares 2 3 6 3 38 4" xfId="35018"/>
    <cellStyle name="Separador de milhares 2 3 6 3 38 5" xfId="35019"/>
    <cellStyle name="Separador de milhares 2 3 6 3 38 6" xfId="35020"/>
    <cellStyle name="Separador de milhares 2 3 6 3 38 7" xfId="35021"/>
    <cellStyle name="Separador de milhares 2 3 6 3 38 8" xfId="35022"/>
    <cellStyle name="Separador de milhares 2 3 6 3 38 9" xfId="35023"/>
    <cellStyle name="Separador de milhares 2 3 6 3 39" xfId="35024"/>
    <cellStyle name="Separador de milhares 2 3 6 3 39 2" xfId="35025"/>
    <cellStyle name="Separador de milhares 2 3 6 3 4" xfId="35026"/>
    <cellStyle name="Separador de milhares 2 3 6 3 40" xfId="35027"/>
    <cellStyle name="Separador de milhares 2 3 6 3 41" xfId="35028"/>
    <cellStyle name="Separador de milhares 2 3 6 3 42" xfId="35029"/>
    <cellStyle name="Separador de milhares 2 3 6 3 43" xfId="35030"/>
    <cellStyle name="Separador de milhares 2 3 6 3 44" xfId="35031"/>
    <cellStyle name="Separador de milhares 2 3 6 3 45" xfId="35032"/>
    <cellStyle name="Separador de milhares 2 3 6 3 46" xfId="35033"/>
    <cellStyle name="Separador de milhares 2 3 6 3 47" xfId="35034"/>
    <cellStyle name="Separador de milhares 2 3 6 3 48" xfId="35035"/>
    <cellStyle name="Separador de milhares 2 3 6 3 5" xfId="35036"/>
    <cellStyle name="Separador de milhares 2 3 6 3 6" xfId="35037"/>
    <cellStyle name="Separador de milhares 2 3 6 3 7" xfId="35038"/>
    <cellStyle name="Separador de milhares 2 3 6 3 8" xfId="35039"/>
    <cellStyle name="Separador de milhares 2 3 6 3 9" xfId="35040"/>
    <cellStyle name="Separador de milhares 2 3 6 30" xfId="35041"/>
    <cellStyle name="Separador de milhares 2 3 6 31" xfId="35042"/>
    <cellStyle name="Separador de milhares 2 3 6 32" xfId="35043"/>
    <cellStyle name="Separador de milhares 2 3 6 33" xfId="35044"/>
    <cellStyle name="Separador de milhares 2 3 6 34" xfId="35045"/>
    <cellStyle name="Separador de milhares 2 3 6 35" xfId="35046"/>
    <cellStyle name="Separador de milhares 2 3 6 36" xfId="35047"/>
    <cellStyle name="Separador de milhares 2 3 6 37" xfId="35048"/>
    <cellStyle name="Separador de milhares 2 3 6 38" xfId="35049"/>
    <cellStyle name="Separador de milhares 2 3 6 39" xfId="35050"/>
    <cellStyle name="Separador de milhares 2 3 6 4" xfId="35051"/>
    <cellStyle name="Separador de milhares 2 3 6 40" xfId="35052"/>
    <cellStyle name="Separador de milhares 2 3 6 41" xfId="35053"/>
    <cellStyle name="Separador de milhares 2 3 6 42" xfId="35054"/>
    <cellStyle name="Separador de milhares 2 3 6 43" xfId="35055"/>
    <cellStyle name="Separador de milhares 2 3 6 44" xfId="35056"/>
    <cellStyle name="Separador de milhares 2 3 6 45" xfId="35057"/>
    <cellStyle name="Separador de milhares 2 3 6 46" xfId="35058"/>
    <cellStyle name="Separador de milhares 2 3 6 47" xfId="35059"/>
    <cellStyle name="Separador de milhares 2 3 6 48" xfId="35060"/>
    <cellStyle name="Separador de milhares 2 3 6 48 10" xfId="35061"/>
    <cellStyle name="Separador de milhares 2 3 6 48 2" xfId="35062"/>
    <cellStyle name="Separador de milhares 2 3 6 48 3" xfId="35063"/>
    <cellStyle name="Separador de milhares 2 3 6 48 4" xfId="35064"/>
    <cellStyle name="Separador de milhares 2 3 6 48 5" xfId="35065"/>
    <cellStyle name="Separador de milhares 2 3 6 48 6" xfId="35066"/>
    <cellStyle name="Separador de milhares 2 3 6 48 7" xfId="35067"/>
    <cellStyle name="Separador de milhares 2 3 6 48 8" xfId="35068"/>
    <cellStyle name="Separador de milhares 2 3 6 48 9" xfId="35069"/>
    <cellStyle name="Separador de milhares 2 3 6 49" xfId="35070"/>
    <cellStyle name="Separador de milhares 2 3 6 49 2" xfId="35071"/>
    <cellStyle name="Separador de milhares 2 3 6 5" xfId="35072"/>
    <cellStyle name="Separador de milhares 2 3 6 50" xfId="35073"/>
    <cellStyle name="Separador de milhares 2 3 6 51" xfId="35074"/>
    <cellStyle name="Separador de milhares 2 3 6 52" xfId="35075"/>
    <cellStyle name="Separador de milhares 2 3 6 53" xfId="35076"/>
    <cellStyle name="Separador de milhares 2 3 6 54" xfId="35077"/>
    <cellStyle name="Separador de milhares 2 3 6 55" xfId="35078"/>
    <cellStyle name="Separador de milhares 2 3 6 56" xfId="35079"/>
    <cellStyle name="Separador de milhares 2 3 6 57" xfId="35080"/>
    <cellStyle name="Separador de milhares 2 3 6 58" xfId="35081"/>
    <cellStyle name="Separador de milhares 2 3 6 6" xfId="35082"/>
    <cellStyle name="Separador de milhares 2 3 6 7" xfId="35083"/>
    <cellStyle name="Separador de milhares 2 3 6 8" xfId="35084"/>
    <cellStyle name="Separador de milhares 2 3 6 9" xfId="35085"/>
    <cellStyle name="Separador de milhares 2 3 7" xfId="35086"/>
    <cellStyle name="Separador de milhares 2 3 7 10" xfId="35087"/>
    <cellStyle name="Separador de milhares 2 3 7 11" xfId="35088"/>
    <cellStyle name="Separador de milhares 2 3 7 12" xfId="35089"/>
    <cellStyle name="Separador de milhares 2 3 7 13" xfId="35090"/>
    <cellStyle name="Separador de milhares 2 3 7 13 10" xfId="35091"/>
    <cellStyle name="Separador de milhares 2 3 7 13 11" xfId="35092"/>
    <cellStyle name="Separador de milhares 2 3 7 13 12" xfId="35093"/>
    <cellStyle name="Separador de milhares 2 3 7 13 2" xfId="35094"/>
    <cellStyle name="Separador de milhares 2 3 7 13 2 10" xfId="35095"/>
    <cellStyle name="Separador de milhares 2 3 7 13 2 2" xfId="35096"/>
    <cellStyle name="Separador de milhares 2 3 7 13 2 3" xfId="35097"/>
    <cellStyle name="Separador de milhares 2 3 7 13 2 4" xfId="35098"/>
    <cellStyle name="Separador de milhares 2 3 7 13 2 5" xfId="35099"/>
    <cellStyle name="Separador de milhares 2 3 7 13 2 6" xfId="35100"/>
    <cellStyle name="Separador de milhares 2 3 7 13 2 7" xfId="35101"/>
    <cellStyle name="Separador de milhares 2 3 7 13 2 8" xfId="35102"/>
    <cellStyle name="Separador de milhares 2 3 7 13 2 9" xfId="35103"/>
    <cellStyle name="Separador de milhares 2 3 7 13 3" xfId="35104"/>
    <cellStyle name="Separador de milhares 2 3 7 13 4" xfId="35105"/>
    <cellStyle name="Separador de milhares 2 3 7 13 5" xfId="35106"/>
    <cellStyle name="Separador de milhares 2 3 7 13 6" xfId="35107"/>
    <cellStyle name="Separador de milhares 2 3 7 13 7" xfId="35108"/>
    <cellStyle name="Separador de milhares 2 3 7 13 8" xfId="35109"/>
    <cellStyle name="Separador de milhares 2 3 7 13 9" xfId="35110"/>
    <cellStyle name="Separador de milhares 2 3 7 14" xfId="35111"/>
    <cellStyle name="Separador de milhares 2 3 7 14 10" xfId="35112"/>
    <cellStyle name="Separador de milhares 2 3 7 14 11" xfId="35113"/>
    <cellStyle name="Separador de milhares 2 3 7 14 12" xfId="35114"/>
    <cellStyle name="Separador de milhares 2 3 7 14 2" xfId="35115"/>
    <cellStyle name="Separador de milhares 2 3 7 14 2 10" xfId="35116"/>
    <cellStyle name="Separador de milhares 2 3 7 14 2 2" xfId="35117"/>
    <cellStyle name="Separador de milhares 2 3 7 14 2 3" xfId="35118"/>
    <cellStyle name="Separador de milhares 2 3 7 14 2 4" xfId="35119"/>
    <cellStyle name="Separador de milhares 2 3 7 14 2 5" xfId="35120"/>
    <cellStyle name="Separador de milhares 2 3 7 14 2 6" xfId="35121"/>
    <cellStyle name="Separador de milhares 2 3 7 14 2 7" xfId="35122"/>
    <cellStyle name="Separador de milhares 2 3 7 14 2 8" xfId="35123"/>
    <cellStyle name="Separador de milhares 2 3 7 14 2 9" xfId="35124"/>
    <cellStyle name="Separador de milhares 2 3 7 14 3" xfId="35125"/>
    <cellStyle name="Separador de milhares 2 3 7 14 4" xfId="35126"/>
    <cellStyle name="Separador de milhares 2 3 7 14 5" xfId="35127"/>
    <cellStyle name="Separador de milhares 2 3 7 14 6" xfId="35128"/>
    <cellStyle name="Separador de milhares 2 3 7 14 7" xfId="35129"/>
    <cellStyle name="Separador de milhares 2 3 7 14 8" xfId="35130"/>
    <cellStyle name="Separador de milhares 2 3 7 14 9" xfId="35131"/>
    <cellStyle name="Separador de milhares 2 3 7 15" xfId="35132"/>
    <cellStyle name="Separador de milhares 2 3 7 15 10" xfId="35133"/>
    <cellStyle name="Separador de milhares 2 3 7 15 11" xfId="35134"/>
    <cellStyle name="Separador de milhares 2 3 7 15 12" xfId="35135"/>
    <cellStyle name="Separador de milhares 2 3 7 15 2" xfId="35136"/>
    <cellStyle name="Separador de milhares 2 3 7 15 2 10" xfId="35137"/>
    <cellStyle name="Separador de milhares 2 3 7 15 2 2" xfId="35138"/>
    <cellStyle name="Separador de milhares 2 3 7 15 2 3" xfId="35139"/>
    <cellStyle name="Separador de milhares 2 3 7 15 2 4" xfId="35140"/>
    <cellStyle name="Separador de milhares 2 3 7 15 2 5" xfId="35141"/>
    <cellStyle name="Separador de milhares 2 3 7 15 2 6" xfId="35142"/>
    <cellStyle name="Separador de milhares 2 3 7 15 2 7" xfId="35143"/>
    <cellStyle name="Separador de milhares 2 3 7 15 2 8" xfId="35144"/>
    <cellStyle name="Separador de milhares 2 3 7 15 2 9" xfId="35145"/>
    <cellStyle name="Separador de milhares 2 3 7 15 3" xfId="35146"/>
    <cellStyle name="Separador de milhares 2 3 7 15 4" xfId="35147"/>
    <cellStyle name="Separador de milhares 2 3 7 15 5" xfId="35148"/>
    <cellStyle name="Separador de milhares 2 3 7 15 6" xfId="35149"/>
    <cellStyle name="Separador de milhares 2 3 7 15 7" xfId="35150"/>
    <cellStyle name="Separador de milhares 2 3 7 15 8" xfId="35151"/>
    <cellStyle name="Separador de milhares 2 3 7 15 9" xfId="35152"/>
    <cellStyle name="Separador de milhares 2 3 7 16" xfId="35153"/>
    <cellStyle name="Separador de milhares 2 3 7 16 10" xfId="35154"/>
    <cellStyle name="Separador de milhares 2 3 7 16 11" xfId="35155"/>
    <cellStyle name="Separador de milhares 2 3 7 16 12" xfId="35156"/>
    <cellStyle name="Separador de milhares 2 3 7 16 2" xfId="35157"/>
    <cellStyle name="Separador de milhares 2 3 7 16 2 10" xfId="35158"/>
    <cellStyle name="Separador de milhares 2 3 7 16 2 2" xfId="35159"/>
    <cellStyle name="Separador de milhares 2 3 7 16 2 3" xfId="35160"/>
    <cellStyle name="Separador de milhares 2 3 7 16 2 4" xfId="35161"/>
    <cellStyle name="Separador de milhares 2 3 7 16 2 5" xfId="35162"/>
    <cellStyle name="Separador de milhares 2 3 7 16 2 6" xfId="35163"/>
    <cellStyle name="Separador de milhares 2 3 7 16 2 7" xfId="35164"/>
    <cellStyle name="Separador de milhares 2 3 7 16 2 8" xfId="35165"/>
    <cellStyle name="Separador de milhares 2 3 7 16 2 9" xfId="35166"/>
    <cellStyle name="Separador de milhares 2 3 7 16 3" xfId="35167"/>
    <cellStyle name="Separador de milhares 2 3 7 16 4" xfId="35168"/>
    <cellStyle name="Separador de milhares 2 3 7 16 5" xfId="35169"/>
    <cellStyle name="Separador de milhares 2 3 7 16 6" xfId="35170"/>
    <cellStyle name="Separador de milhares 2 3 7 16 7" xfId="35171"/>
    <cellStyle name="Separador de milhares 2 3 7 16 8" xfId="35172"/>
    <cellStyle name="Separador de milhares 2 3 7 16 9" xfId="35173"/>
    <cellStyle name="Separador de milhares 2 3 7 17" xfId="35174"/>
    <cellStyle name="Separador de milhares 2 3 7 17 10" xfId="35175"/>
    <cellStyle name="Separador de milhares 2 3 7 17 11" xfId="35176"/>
    <cellStyle name="Separador de milhares 2 3 7 17 12" xfId="35177"/>
    <cellStyle name="Separador de milhares 2 3 7 17 2" xfId="35178"/>
    <cellStyle name="Separador de milhares 2 3 7 17 2 10" xfId="35179"/>
    <cellStyle name="Separador de milhares 2 3 7 17 2 2" xfId="35180"/>
    <cellStyle name="Separador de milhares 2 3 7 17 2 3" xfId="35181"/>
    <cellStyle name="Separador de milhares 2 3 7 17 2 4" xfId="35182"/>
    <cellStyle name="Separador de milhares 2 3 7 17 2 5" xfId="35183"/>
    <cellStyle name="Separador de milhares 2 3 7 17 2 6" xfId="35184"/>
    <cellStyle name="Separador de milhares 2 3 7 17 2 7" xfId="35185"/>
    <cellStyle name="Separador de milhares 2 3 7 17 2 8" xfId="35186"/>
    <cellStyle name="Separador de milhares 2 3 7 17 2 9" xfId="35187"/>
    <cellStyle name="Separador de milhares 2 3 7 17 3" xfId="35188"/>
    <cellStyle name="Separador de milhares 2 3 7 17 4" xfId="35189"/>
    <cellStyle name="Separador de milhares 2 3 7 17 5" xfId="35190"/>
    <cellStyle name="Separador de milhares 2 3 7 17 6" xfId="35191"/>
    <cellStyle name="Separador de milhares 2 3 7 17 7" xfId="35192"/>
    <cellStyle name="Separador de milhares 2 3 7 17 8" xfId="35193"/>
    <cellStyle name="Separador de milhares 2 3 7 17 9" xfId="35194"/>
    <cellStyle name="Separador de milhares 2 3 7 18" xfId="35195"/>
    <cellStyle name="Separador de milhares 2 3 7 18 10" xfId="35196"/>
    <cellStyle name="Separador de milhares 2 3 7 18 11" xfId="35197"/>
    <cellStyle name="Separador de milhares 2 3 7 18 12" xfId="35198"/>
    <cellStyle name="Separador de milhares 2 3 7 18 2" xfId="35199"/>
    <cellStyle name="Separador de milhares 2 3 7 18 2 10" xfId="35200"/>
    <cellStyle name="Separador de milhares 2 3 7 18 2 2" xfId="35201"/>
    <cellStyle name="Separador de milhares 2 3 7 18 2 3" xfId="35202"/>
    <cellStyle name="Separador de milhares 2 3 7 18 2 4" xfId="35203"/>
    <cellStyle name="Separador de milhares 2 3 7 18 2 5" xfId="35204"/>
    <cellStyle name="Separador de milhares 2 3 7 18 2 6" xfId="35205"/>
    <cellStyle name="Separador de milhares 2 3 7 18 2 7" xfId="35206"/>
    <cellStyle name="Separador de milhares 2 3 7 18 2 8" xfId="35207"/>
    <cellStyle name="Separador de milhares 2 3 7 18 2 9" xfId="35208"/>
    <cellStyle name="Separador de milhares 2 3 7 18 3" xfId="35209"/>
    <cellStyle name="Separador de milhares 2 3 7 18 4" xfId="35210"/>
    <cellStyle name="Separador de milhares 2 3 7 18 5" xfId="35211"/>
    <cellStyle name="Separador de milhares 2 3 7 18 6" xfId="35212"/>
    <cellStyle name="Separador de milhares 2 3 7 18 7" xfId="35213"/>
    <cellStyle name="Separador de milhares 2 3 7 18 8" xfId="35214"/>
    <cellStyle name="Separador de milhares 2 3 7 18 9" xfId="35215"/>
    <cellStyle name="Separador de milhares 2 3 7 19" xfId="35216"/>
    <cellStyle name="Separador de milhares 2 3 7 19 10" xfId="35217"/>
    <cellStyle name="Separador de milhares 2 3 7 19 11" xfId="35218"/>
    <cellStyle name="Separador de milhares 2 3 7 19 12" xfId="35219"/>
    <cellStyle name="Separador de milhares 2 3 7 19 2" xfId="35220"/>
    <cellStyle name="Separador de milhares 2 3 7 19 2 10" xfId="35221"/>
    <cellStyle name="Separador de milhares 2 3 7 19 2 2" xfId="35222"/>
    <cellStyle name="Separador de milhares 2 3 7 19 2 3" xfId="35223"/>
    <cellStyle name="Separador de milhares 2 3 7 19 2 4" xfId="35224"/>
    <cellStyle name="Separador de milhares 2 3 7 19 2 5" xfId="35225"/>
    <cellStyle name="Separador de milhares 2 3 7 19 2 6" xfId="35226"/>
    <cellStyle name="Separador de milhares 2 3 7 19 2 7" xfId="35227"/>
    <cellStyle name="Separador de milhares 2 3 7 19 2 8" xfId="35228"/>
    <cellStyle name="Separador de milhares 2 3 7 19 2 9" xfId="35229"/>
    <cellStyle name="Separador de milhares 2 3 7 19 3" xfId="35230"/>
    <cellStyle name="Separador de milhares 2 3 7 19 4" xfId="35231"/>
    <cellStyle name="Separador de milhares 2 3 7 19 5" xfId="35232"/>
    <cellStyle name="Separador de milhares 2 3 7 19 6" xfId="35233"/>
    <cellStyle name="Separador de milhares 2 3 7 19 7" xfId="35234"/>
    <cellStyle name="Separador de milhares 2 3 7 19 8" xfId="35235"/>
    <cellStyle name="Separador de milhares 2 3 7 19 9" xfId="35236"/>
    <cellStyle name="Separador de milhares 2 3 7 2" xfId="35237"/>
    <cellStyle name="Separador de milhares 2 3 7 2 10" xfId="35238"/>
    <cellStyle name="Separador de milhares 2 3 7 2 11" xfId="35239"/>
    <cellStyle name="Separador de milhares 2 3 7 2 12" xfId="35240"/>
    <cellStyle name="Separador de milhares 2 3 7 2 13" xfId="35241"/>
    <cellStyle name="Separador de milhares 2 3 7 2 14" xfId="35242"/>
    <cellStyle name="Separador de milhares 2 3 7 2 15" xfId="35243"/>
    <cellStyle name="Separador de milhares 2 3 7 2 16" xfId="35244"/>
    <cellStyle name="Separador de milhares 2 3 7 2 17" xfId="35245"/>
    <cellStyle name="Separador de milhares 2 3 7 2 18" xfId="35246"/>
    <cellStyle name="Separador de milhares 2 3 7 2 19" xfId="35247"/>
    <cellStyle name="Separador de milhares 2 3 7 2 2" xfId="35248"/>
    <cellStyle name="Separador de milhares 2 3 7 2 2 10" xfId="35249"/>
    <cellStyle name="Separador de milhares 2 3 7 2 2 11" xfId="35250"/>
    <cellStyle name="Separador de milhares 2 3 7 2 2 12" xfId="35251"/>
    <cellStyle name="Separador de milhares 2 3 7 2 2 2" xfId="35252"/>
    <cellStyle name="Separador de milhares 2 3 7 2 2 2 10" xfId="35253"/>
    <cellStyle name="Separador de milhares 2 3 7 2 2 2 2" xfId="35254"/>
    <cellStyle name="Separador de milhares 2 3 7 2 2 2 3" xfId="35255"/>
    <cellStyle name="Separador de milhares 2 3 7 2 2 2 4" xfId="35256"/>
    <cellStyle name="Separador de milhares 2 3 7 2 2 2 5" xfId="35257"/>
    <cellStyle name="Separador de milhares 2 3 7 2 2 2 6" xfId="35258"/>
    <cellStyle name="Separador de milhares 2 3 7 2 2 2 7" xfId="35259"/>
    <cellStyle name="Separador de milhares 2 3 7 2 2 2 8" xfId="35260"/>
    <cellStyle name="Separador de milhares 2 3 7 2 2 2 9" xfId="35261"/>
    <cellStyle name="Separador de milhares 2 3 7 2 2 3" xfId="35262"/>
    <cellStyle name="Separador de milhares 2 3 7 2 2 4" xfId="35263"/>
    <cellStyle name="Separador de milhares 2 3 7 2 2 5" xfId="35264"/>
    <cellStyle name="Separador de milhares 2 3 7 2 2 6" xfId="35265"/>
    <cellStyle name="Separador de milhares 2 3 7 2 2 7" xfId="35266"/>
    <cellStyle name="Separador de milhares 2 3 7 2 2 8" xfId="35267"/>
    <cellStyle name="Separador de milhares 2 3 7 2 2 9" xfId="35268"/>
    <cellStyle name="Separador de milhares 2 3 7 2 20" xfId="35269"/>
    <cellStyle name="Separador de milhares 2 3 7 2 21" xfId="35270"/>
    <cellStyle name="Separador de milhares 2 3 7 2 22" xfId="35271"/>
    <cellStyle name="Separador de milhares 2 3 7 2 23" xfId="35272"/>
    <cellStyle name="Separador de milhares 2 3 7 2 24" xfId="35273"/>
    <cellStyle name="Separador de milhares 2 3 7 2 25" xfId="35274"/>
    <cellStyle name="Separador de milhares 2 3 7 2 26" xfId="35275"/>
    <cellStyle name="Separador de milhares 2 3 7 2 27" xfId="35276"/>
    <cellStyle name="Separador de milhares 2 3 7 2 28" xfId="35277"/>
    <cellStyle name="Separador de milhares 2 3 7 2 29" xfId="35278"/>
    <cellStyle name="Separador de milhares 2 3 7 2 3" xfId="35279"/>
    <cellStyle name="Separador de milhares 2 3 7 2 30" xfId="35280"/>
    <cellStyle name="Separador de milhares 2 3 7 2 31" xfId="35281"/>
    <cellStyle name="Separador de milhares 2 3 7 2 32" xfId="35282"/>
    <cellStyle name="Separador de milhares 2 3 7 2 33" xfId="35283"/>
    <cellStyle name="Separador de milhares 2 3 7 2 34" xfId="35284"/>
    <cellStyle name="Separador de milhares 2 3 7 2 35" xfId="35285"/>
    <cellStyle name="Separador de milhares 2 3 7 2 36" xfId="35286"/>
    <cellStyle name="Separador de milhares 2 3 7 2 37" xfId="35287"/>
    <cellStyle name="Separador de milhares 2 3 7 2 38" xfId="35288"/>
    <cellStyle name="Separador de milhares 2 3 7 2 38 10" xfId="35289"/>
    <cellStyle name="Separador de milhares 2 3 7 2 38 2" xfId="35290"/>
    <cellStyle name="Separador de milhares 2 3 7 2 38 3" xfId="35291"/>
    <cellStyle name="Separador de milhares 2 3 7 2 38 4" xfId="35292"/>
    <cellStyle name="Separador de milhares 2 3 7 2 38 5" xfId="35293"/>
    <cellStyle name="Separador de milhares 2 3 7 2 38 6" xfId="35294"/>
    <cellStyle name="Separador de milhares 2 3 7 2 38 7" xfId="35295"/>
    <cellStyle name="Separador de milhares 2 3 7 2 38 8" xfId="35296"/>
    <cellStyle name="Separador de milhares 2 3 7 2 38 9" xfId="35297"/>
    <cellStyle name="Separador de milhares 2 3 7 2 39" xfId="35298"/>
    <cellStyle name="Separador de milhares 2 3 7 2 39 2" xfId="35299"/>
    <cellStyle name="Separador de milhares 2 3 7 2 4" xfId="35300"/>
    <cellStyle name="Separador de milhares 2 3 7 2 40" xfId="35301"/>
    <cellStyle name="Separador de milhares 2 3 7 2 41" xfId="35302"/>
    <cellStyle name="Separador de milhares 2 3 7 2 42" xfId="35303"/>
    <cellStyle name="Separador de milhares 2 3 7 2 43" xfId="35304"/>
    <cellStyle name="Separador de milhares 2 3 7 2 44" xfId="35305"/>
    <cellStyle name="Separador de milhares 2 3 7 2 45" xfId="35306"/>
    <cellStyle name="Separador de milhares 2 3 7 2 46" xfId="35307"/>
    <cellStyle name="Separador de milhares 2 3 7 2 47" xfId="35308"/>
    <cellStyle name="Separador de milhares 2 3 7 2 48" xfId="35309"/>
    <cellStyle name="Separador de milhares 2 3 7 2 5" xfId="35310"/>
    <cellStyle name="Separador de milhares 2 3 7 2 6" xfId="35311"/>
    <cellStyle name="Separador de milhares 2 3 7 2 7" xfId="35312"/>
    <cellStyle name="Separador de milhares 2 3 7 2 8" xfId="35313"/>
    <cellStyle name="Separador de milhares 2 3 7 2 9" xfId="35314"/>
    <cellStyle name="Separador de milhares 2 3 7 20" xfId="35315"/>
    <cellStyle name="Separador de milhares 2 3 7 20 10" xfId="35316"/>
    <cellStyle name="Separador de milhares 2 3 7 20 11" xfId="35317"/>
    <cellStyle name="Separador de milhares 2 3 7 20 12" xfId="35318"/>
    <cellStyle name="Separador de milhares 2 3 7 20 2" xfId="35319"/>
    <cellStyle name="Separador de milhares 2 3 7 20 2 10" xfId="35320"/>
    <cellStyle name="Separador de milhares 2 3 7 20 2 2" xfId="35321"/>
    <cellStyle name="Separador de milhares 2 3 7 20 2 3" xfId="35322"/>
    <cellStyle name="Separador de milhares 2 3 7 20 2 4" xfId="35323"/>
    <cellStyle name="Separador de milhares 2 3 7 20 2 5" xfId="35324"/>
    <cellStyle name="Separador de milhares 2 3 7 20 2 6" xfId="35325"/>
    <cellStyle name="Separador de milhares 2 3 7 20 2 7" xfId="35326"/>
    <cellStyle name="Separador de milhares 2 3 7 20 2 8" xfId="35327"/>
    <cellStyle name="Separador de milhares 2 3 7 20 2 9" xfId="35328"/>
    <cellStyle name="Separador de milhares 2 3 7 20 3" xfId="35329"/>
    <cellStyle name="Separador de milhares 2 3 7 20 4" xfId="35330"/>
    <cellStyle name="Separador de milhares 2 3 7 20 5" xfId="35331"/>
    <cellStyle name="Separador de milhares 2 3 7 20 6" xfId="35332"/>
    <cellStyle name="Separador de milhares 2 3 7 20 7" xfId="35333"/>
    <cellStyle name="Separador de milhares 2 3 7 20 8" xfId="35334"/>
    <cellStyle name="Separador de milhares 2 3 7 20 9" xfId="35335"/>
    <cellStyle name="Separador de milhares 2 3 7 21" xfId="35336"/>
    <cellStyle name="Separador de milhares 2 3 7 22" xfId="35337"/>
    <cellStyle name="Separador de milhares 2 3 7 23" xfId="35338"/>
    <cellStyle name="Separador de milhares 2 3 7 24" xfId="35339"/>
    <cellStyle name="Separador de milhares 2 3 7 25" xfId="35340"/>
    <cellStyle name="Separador de milhares 2 3 7 26" xfId="35341"/>
    <cellStyle name="Separador de milhares 2 3 7 27" xfId="35342"/>
    <cellStyle name="Separador de milhares 2 3 7 28" xfId="35343"/>
    <cellStyle name="Separador de milhares 2 3 7 29" xfId="35344"/>
    <cellStyle name="Separador de milhares 2 3 7 3" xfId="35345"/>
    <cellStyle name="Separador de milhares 2 3 7 3 10" xfId="35346"/>
    <cellStyle name="Separador de milhares 2 3 7 3 11" xfId="35347"/>
    <cellStyle name="Separador de milhares 2 3 7 3 12" xfId="35348"/>
    <cellStyle name="Separador de milhares 2 3 7 3 13" xfId="35349"/>
    <cellStyle name="Separador de milhares 2 3 7 3 14" xfId="35350"/>
    <cellStyle name="Separador de milhares 2 3 7 3 15" xfId="35351"/>
    <cellStyle name="Separador de milhares 2 3 7 3 16" xfId="35352"/>
    <cellStyle name="Separador de milhares 2 3 7 3 17" xfId="35353"/>
    <cellStyle name="Separador de milhares 2 3 7 3 18" xfId="35354"/>
    <cellStyle name="Separador de milhares 2 3 7 3 19" xfId="35355"/>
    <cellStyle name="Separador de milhares 2 3 7 3 2" xfId="35356"/>
    <cellStyle name="Separador de milhares 2 3 7 3 2 10" xfId="35357"/>
    <cellStyle name="Separador de milhares 2 3 7 3 2 11" xfId="35358"/>
    <cellStyle name="Separador de milhares 2 3 7 3 2 12" xfId="35359"/>
    <cellStyle name="Separador de milhares 2 3 7 3 2 2" xfId="35360"/>
    <cellStyle name="Separador de milhares 2 3 7 3 2 2 10" xfId="35361"/>
    <cellStyle name="Separador de milhares 2 3 7 3 2 2 2" xfId="35362"/>
    <cellStyle name="Separador de milhares 2 3 7 3 2 2 3" xfId="35363"/>
    <cellStyle name="Separador de milhares 2 3 7 3 2 2 4" xfId="35364"/>
    <cellStyle name="Separador de milhares 2 3 7 3 2 2 5" xfId="35365"/>
    <cellStyle name="Separador de milhares 2 3 7 3 2 2 6" xfId="35366"/>
    <cellStyle name="Separador de milhares 2 3 7 3 2 2 7" xfId="35367"/>
    <cellStyle name="Separador de milhares 2 3 7 3 2 2 8" xfId="35368"/>
    <cellStyle name="Separador de milhares 2 3 7 3 2 2 9" xfId="35369"/>
    <cellStyle name="Separador de milhares 2 3 7 3 2 3" xfId="35370"/>
    <cellStyle name="Separador de milhares 2 3 7 3 2 4" xfId="35371"/>
    <cellStyle name="Separador de milhares 2 3 7 3 2 5" xfId="35372"/>
    <cellStyle name="Separador de milhares 2 3 7 3 2 6" xfId="35373"/>
    <cellStyle name="Separador de milhares 2 3 7 3 2 7" xfId="35374"/>
    <cellStyle name="Separador de milhares 2 3 7 3 2 8" xfId="35375"/>
    <cellStyle name="Separador de milhares 2 3 7 3 2 9" xfId="35376"/>
    <cellStyle name="Separador de milhares 2 3 7 3 20" xfId="35377"/>
    <cellStyle name="Separador de milhares 2 3 7 3 21" xfId="35378"/>
    <cellStyle name="Separador de milhares 2 3 7 3 22" xfId="35379"/>
    <cellStyle name="Separador de milhares 2 3 7 3 23" xfId="35380"/>
    <cellStyle name="Separador de milhares 2 3 7 3 24" xfId="35381"/>
    <cellStyle name="Separador de milhares 2 3 7 3 25" xfId="35382"/>
    <cellStyle name="Separador de milhares 2 3 7 3 26" xfId="35383"/>
    <cellStyle name="Separador de milhares 2 3 7 3 27" xfId="35384"/>
    <cellStyle name="Separador de milhares 2 3 7 3 28" xfId="35385"/>
    <cellStyle name="Separador de milhares 2 3 7 3 29" xfId="35386"/>
    <cellStyle name="Separador de milhares 2 3 7 3 3" xfId="35387"/>
    <cellStyle name="Separador de milhares 2 3 7 3 30" xfId="35388"/>
    <cellStyle name="Separador de milhares 2 3 7 3 31" xfId="35389"/>
    <cellStyle name="Separador de milhares 2 3 7 3 32" xfId="35390"/>
    <cellStyle name="Separador de milhares 2 3 7 3 33" xfId="35391"/>
    <cellStyle name="Separador de milhares 2 3 7 3 34" xfId="35392"/>
    <cellStyle name="Separador de milhares 2 3 7 3 35" xfId="35393"/>
    <cellStyle name="Separador de milhares 2 3 7 3 36" xfId="35394"/>
    <cellStyle name="Separador de milhares 2 3 7 3 37" xfId="35395"/>
    <cellStyle name="Separador de milhares 2 3 7 3 38" xfId="35396"/>
    <cellStyle name="Separador de milhares 2 3 7 3 38 10" xfId="35397"/>
    <cellStyle name="Separador de milhares 2 3 7 3 38 2" xfId="35398"/>
    <cellStyle name="Separador de milhares 2 3 7 3 38 3" xfId="35399"/>
    <cellStyle name="Separador de milhares 2 3 7 3 38 4" xfId="35400"/>
    <cellStyle name="Separador de milhares 2 3 7 3 38 5" xfId="35401"/>
    <cellStyle name="Separador de milhares 2 3 7 3 38 6" xfId="35402"/>
    <cellStyle name="Separador de milhares 2 3 7 3 38 7" xfId="35403"/>
    <cellStyle name="Separador de milhares 2 3 7 3 38 8" xfId="35404"/>
    <cellStyle name="Separador de milhares 2 3 7 3 38 9" xfId="35405"/>
    <cellStyle name="Separador de milhares 2 3 7 3 39" xfId="35406"/>
    <cellStyle name="Separador de milhares 2 3 7 3 39 2" xfId="35407"/>
    <cellStyle name="Separador de milhares 2 3 7 3 4" xfId="35408"/>
    <cellStyle name="Separador de milhares 2 3 7 3 40" xfId="35409"/>
    <cellStyle name="Separador de milhares 2 3 7 3 41" xfId="35410"/>
    <cellStyle name="Separador de milhares 2 3 7 3 42" xfId="35411"/>
    <cellStyle name="Separador de milhares 2 3 7 3 43" xfId="35412"/>
    <cellStyle name="Separador de milhares 2 3 7 3 44" xfId="35413"/>
    <cellStyle name="Separador de milhares 2 3 7 3 45" xfId="35414"/>
    <cellStyle name="Separador de milhares 2 3 7 3 46" xfId="35415"/>
    <cellStyle name="Separador de milhares 2 3 7 3 47" xfId="35416"/>
    <cellStyle name="Separador de milhares 2 3 7 3 48" xfId="35417"/>
    <cellStyle name="Separador de milhares 2 3 7 3 5" xfId="35418"/>
    <cellStyle name="Separador de milhares 2 3 7 3 6" xfId="35419"/>
    <cellStyle name="Separador de milhares 2 3 7 3 7" xfId="35420"/>
    <cellStyle name="Separador de milhares 2 3 7 3 8" xfId="35421"/>
    <cellStyle name="Separador de milhares 2 3 7 3 9" xfId="35422"/>
    <cellStyle name="Separador de milhares 2 3 7 30" xfId="35423"/>
    <cellStyle name="Separador de milhares 2 3 7 31" xfId="35424"/>
    <cellStyle name="Separador de milhares 2 3 7 32" xfId="35425"/>
    <cellStyle name="Separador de milhares 2 3 7 33" xfId="35426"/>
    <cellStyle name="Separador de milhares 2 3 7 34" xfId="35427"/>
    <cellStyle name="Separador de milhares 2 3 7 35" xfId="35428"/>
    <cellStyle name="Separador de milhares 2 3 7 36" xfId="35429"/>
    <cellStyle name="Separador de milhares 2 3 7 37" xfId="35430"/>
    <cellStyle name="Separador de milhares 2 3 7 38" xfId="35431"/>
    <cellStyle name="Separador de milhares 2 3 7 39" xfId="35432"/>
    <cellStyle name="Separador de milhares 2 3 7 4" xfId="35433"/>
    <cellStyle name="Separador de milhares 2 3 7 40" xfId="35434"/>
    <cellStyle name="Separador de milhares 2 3 7 41" xfId="35435"/>
    <cellStyle name="Separador de milhares 2 3 7 42" xfId="35436"/>
    <cellStyle name="Separador de milhares 2 3 7 43" xfId="35437"/>
    <cellStyle name="Separador de milhares 2 3 7 44" xfId="35438"/>
    <cellStyle name="Separador de milhares 2 3 7 45" xfId="35439"/>
    <cellStyle name="Separador de milhares 2 3 7 46" xfId="35440"/>
    <cellStyle name="Separador de milhares 2 3 7 47" xfId="35441"/>
    <cellStyle name="Separador de milhares 2 3 7 48" xfId="35442"/>
    <cellStyle name="Separador de milhares 2 3 7 48 10" xfId="35443"/>
    <cellStyle name="Separador de milhares 2 3 7 48 2" xfId="35444"/>
    <cellStyle name="Separador de milhares 2 3 7 48 3" xfId="35445"/>
    <cellStyle name="Separador de milhares 2 3 7 48 4" xfId="35446"/>
    <cellStyle name="Separador de milhares 2 3 7 48 5" xfId="35447"/>
    <cellStyle name="Separador de milhares 2 3 7 48 6" xfId="35448"/>
    <cellStyle name="Separador de milhares 2 3 7 48 7" xfId="35449"/>
    <cellStyle name="Separador de milhares 2 3 7 48 8" xfId="35450"/>
    <cellStyle name="Separador de milhares 2 3 7 48 9" xfId="35451"/>
    <cellStyle name="Separador de milhares 2 3 7 49" xfId="35452"/>
    <cellStyle name="Separador de milhares 2 3 7 49 2" xfId="35453"/>
    <cellStyle name="Separador de milhares 2 3 7 5" xfId="35454"/>
    <cellStyle name="Separador de milhares 2 3 7 50" xfId="35455"/>
    <cellStyle name="Separador de milhares 2 3 7 51" xfId="35456"/>
    <cellStyle name="Separador de milhares 2 3 7 52" xfId="35457"/>
    <cellStyle name="Separador de milhares 2 3 7 53" xfId="35458"/>
    <cellStyle name="Separador de milhares 2 3 7 54" xfId="35459"/>
    <cellStyle name="Separador de milhares 2 3 7 55" xfId="35460"/>
    <cellStyle name="Separador de milhares 2 3 7 56" xfId="35461"/>
    <cellStyle name="Separador de milhares 2 3 7 57" xfId="35462"/>
    <cellStyle name="Separador de milhares 2 3 7 58" xfId="35463"/>
    <cellStyle name="Separador de milhares 2 3 7 6" xfId="35464"/>
    <cellStyle name="Separador de milhares 2 3 7 7" xfId="35465"/>
    <cellStyle name="Separador de milhares 2 3 7 8" xfId="35466"/>
    <cellStyle name="Separador de milhares 2 3 7 9" xfId="35467"/>
    <cellStyle name="Separador de milhares 2 3 8" xfId="35468"/>
    <cellStyle name="Separador de milhares 2 3 8 10" xfId="35469"/>
    <cellStyle name="Separador de milhares 2 3 8 11" xfId="35470"/>
    <cellStyle name="Separador de milhares 2 3 8 12" xfId="35471"/>
    <cellStyle name="Separador de milhares 2 3 8 13" xfId="35472"/>
    <cellStyle name="Separador de milhares 2 3 8 14" xfId="35473"/>
    <cellStyle name="Separador de milhares 2 3 8 15" xfId="35474"/>
    <cellStyle name="Separador de milhares 2 3 8 16" xfId="35475"/>
    <cellStyle name="Separador de milhares 2 3 8 17" xfId="35476"/>
    <cellStyle name="Separador de milhares 2 3 8 18" xfId="35477"/>
    <cellStyle name="Separador de milhares 2 3 8 19" xfId="35478"/>
    <cellStyle name="Separador de milhares 2 3 8 2" xfId="35479"/>
    <cellStyle name="Separador de milhares 2 3 8 2 2" xfId="35480"/>
    <cellStyle name="Separador de milhares 2 3 8 2 3" xfId="35481"/>
    <cellStyle name="Separador de milhares 2 3 8 2 4" xfId="35482"/>
    <cellStyle name="Separador de milhares 2 3 8 2 5" xfId="35483"/>
    <cellStyle name="Separador de milhares 2 3 8 3" xfId="35484"/>
    <cellStyle name="Separador de milhares 2 3 8 4" xfId="35485"/>
    <cellStyle name="Separador de milhares 2 3 8 5" xfId="35486"/>
    <cellStyle name="Separador de milhares 2 3 8 6" xfId="35487"/>
    <cellStyle name="Separador de milhares 2 3 8 7" xfId="35488"/>
    <cellStyle name="Separador de milhares 2 3 8 8" xfId="35489"/>
    <cellStyle name="Separador de milhares 2 3 8 9" xfId="35490"/>
    <cellStyle name="Separador de milhares 2 3 9" xfId="35491"/>
    <cellStyle name="Separador de milhares 2 30" xfId="35492"/>
    <cellStyle name="Separador de milhares 2 31" xfId="35493"/>
    <cellStyle name="Separador de milhares 2 32" xfId="35494"/>
    <cellStyle name="Separador de milhares 2 33" xfId="35495"/>
    <cellStyle name="Separador de milhares 2 34" xfId="35496"/>
    <cellStyle name="Separador de milhares 2 35" xfId="35497"/>
    <cellStyle name="Separador de milhares 2 36" xfId="35498"/>
    <cellStyle name="Separador de milhares 2 37" xfId="35499"/>
    <cellStyle name="Separador de milhares 2 38" xfId="35500"/>
    <cellStyle name="Separador de milhares 2 39" xfId="35501"/>
    <cellStyle name="Separador de milhares 2 4" xfId="35502"/>
    <cellStyle name="Separador de milhares 2 4 10" xfId="35503"/>
    <cellStyle name="Separador de milhares 2 4 11" xfId="35504"/>
    <cellStyle name="Separador de milhares 2 4 12" xfId="35505"/>
    <cellStyle name="Separador de milhares 2 4 13" xfId="35506"/>
    <cellStyle name="Separador de milhares 2 4 14" xfId="35507"/>
    <cellStyle name="Separador de milhares 2 4 15" xfId="35508"/>
    <cellStyle name="Separador de milhares 2 4 16" xfId="35509"/>
    <cellStyle name="Separador de milhares 2 4 17" xfId="35510"/>
    <cellStyle name="Separador de milhares 2 4 18" xfId="35511"/>
    <cellStyle name="Separador de milhares 2 4 19" xfId="35512"/>
    <cellStyle name="Separador de milhares 2 4 2" xfId="35513"/>
    <cellStyle name="Separador de milhares 2 4 2 10" xfId="35514"/>
    <cellStyle name="Separador de milhares 2 4 2 11" xfId="35515"/>
    <cellStyle name="Separador de milhares 2 4 2 12" xfId="35516"/>
    <cellStyle name="Separador de milhares 2 4 2 13" xfId="35517"/>
    <cellStyle name="Separador de milhares 2 4 2 14" xfId="35518"/>
    <cellStyle name="Separador de milhares 2 4 2 15" xfId="35519"/>
    <cellStyle name="Separador de milhares 2 4 2 16" xfId="35520"/>
    <cellStyle name="Separador de milhares 2 4 2 17" xfId="35521"/>
    <cellStyle name="Separador de milhares 2 4 2 18" xfId="35522"/>
    <cellStyle name="Separador de milhares 2 4 2 19" xfId="35523"/>
    <cellStyle name="Separador de milhares 2 4 2 2" xfId="35524"/>
    <cellStyle name="Separador de milhares 2 4 2 2 10" xfId="35525"/>
    <cellStyle name="Separador de milhares 2 4 2 2 11" xfId="35526"/>
    <cellStyle name="Separador de milhares 2 4 2 2 12" xfId="35527"/>
    <cellStyle name="Separador de milhares 2 4 2 2 13" xfId="35528"/>
    <cellStyle name="Separador de milhares 2 4 2 2 14" xfId="35529"/>
    <cellStyle name="Separador de milhares 2 4 2 2 15" xfId="35530"/>
    <cellStyle name="Separador de milhares 2 4 2 2 16" xfId="35531"/>
    <cellStyle name="Separador de milhares 2 4 2 2 17" xfId="35532"/>
    <cellStyle name="Separador de milhares 2 4 2 2 18" xfId="35533"/>
    <cellStyle name="Separador de milhares 2 4 2 2 19" xfId="35534"/>
    <cellStyle name="Separador de milhares 2 4 2 2 2" xfId="35535"/>
    <cellStyle name="Separador de milhares 2 4 2 2 2 10" xfId="35536"/>
    <cellStyle name="Separador de milhares 2 4 2 2 2 11" xfId="35537"/>
    <cellStyle name="Separador de milhares 2 4 2 2 2 12" xfId="35538"/>
    <cellStyle name="Separador de milhares 2 4 2 2 2 13" xfId="35539"/>
    <cellStyle name="Separador de milhares 2 4 2 2 2 14" xfId="35540"/>
    <cellStyle name="Separador de milhares 2 4 2 2 2 14 2" xfId="35541"/>
    <cellStyle name="Separador de milhares 2 4 2 2 2 15" xfId="35542"/>
    <cellStyle name="Separador de milhares 2 4 2 2 2 16" xfId="35543"/>
    <cellStyle name="Separador de milhares 2 4 2 2 2 17" xfId="35544"/>
    <cellStyle name="Separador de milhares 2 4 2 2 2 2" xfId="35545"/>
    <cellStyle name="Separador de milhares 2 4 2 2 2 3" xfId="35546"/>
    <cellStyle name="Separador de milhares 2 4 2 2 2 4" xfId="35547"/>
    <cellStyle name="Separador de milhares 2 4 2 2 2 5" xfId="35548"/>
    <cellStyle name="Separador de milhares 2 4 2 2 2 6" xfId="35549"/>
    <cellStyle name="Separador de milhares 2 4 2 2 2 7" xfId="35550"/>
    <cellStyle name="Separador de milhares 2 4 2 2 2 8" xfId="35551"/>
    <cellStyle name="Separador de milhares 2 4 2 2 2 9" xfId="35552"/>
    <cellStyle name="Separador de milhares 2 4 2 2 20" xfId="35553"/>
    <cellStyle name="Separador de milhares 2 4 2 2 21" xfId="35554"/>
    <cellStyle name="Separador de milhares 2 4 2 2 22" xfId="35555"/>
    <cellStyle name="Separador de milhares 2 4 2 2 23" xfId="35556"/>
    <cellStyle name="Separador de milhares 2 4 2 2 24" xfId="35557"/>
    <cellStyle name="Separador de milhares 2 4 2 2 25" xfId="35558"/>
    <cellStyle name="Separador de milhares 2 4 2 2 26" xfId="35559"/>
    <cellStyle name="Separador de milhares 2 4 2 2 27" xfId="35560"/>
    <cellStyle name="Separador de milhares 2 4 2 2 28" xfId="35561"/>
    <cellStyle name="Separador de milhares 2 4 2 2 29" xfId="35562"/>
    <cellStyle name="Separador de milhares 2 4 2 2 3" xfId="35563"/>
    <cellStyle name="Separador de milhares 2 4 2 2 30" xfId="35564"/>
    <cellStyle name="Separador de milhares 2 4 2 2 31" xfId="35565"/>
    <cellStyle name="Separador de milhares 2 4 2 2 32" xfId="35566"/>
    <cellStyle name="Separador de milhares 2 4 2 2 33" xfId="35567"/>
    <cellStyle name="Separador de milhares 2 4 2 2 34" xfId="35568"/>
    <cellStyle name="Separador de milhares 2 4 2 2 35" xfId="35569"/>
    <cellStyle name="Separador de milhares 2 4 2 2 36" xfId="35570"/>
    <cellStyle name="Separador de milhares 2 4 2 2 37" xfId="35571"/>
    <cellStyle name="Separador de milhares 2 4 2 2 38" xfId="35572"/>
    <cellStyle name="Separador de milhares 2 4 2 2 4" xfId="35573"/>
    <cellStyle name="Separador de milhares 2 4 2 2 5" xfId="35574"/>
    <cellStyle name="Separador de milhares 2 4 2 2 6" xfId="35575"/>
    <cellStyle name="Separador de milhares 2 4 2 2 7" xfId="35576"/>
    <cellStyle name="Separador de milhares 2 4 2 2 8" xfId="35577"/>
    <cellStyle name="Separador de milhares 2 4 2 2 9" xfId="35578"/>
    <cellStyle name="Separador de milhares 2 4 2 20" xfId="35579"/>
    <cellStyle name="Separador de milhares 2 4 2 21" xfId="35580"/>
    <cellStyle name="Separador de milhares 2 4 2 22" xfId="35581"/>
    <cellStyle name="Separador de milhares 2 4 2 23" xfId="35582"/>
    <cellStyle name="Separador de milhares 2 4 2 24" xfId="35583"/>
    <cellStyle name="Separador de milhares 2 4 2 25" xfId="35584"/>
    <cellStyle name="Separador de milhares 2 4 2 26" xfId="35585"/>
    <cellStyle name="Separador de milhares 2 4 2 27" xfId="35586"/>
    <cellStyle name="Separador de milhares 2 4 2 28" xfId="35587"/>
    <cellStyle name="Separador de milhares 2 4 2 29" xfId="35588"/>
    <cellStyle name="Separador de milhares 2 4 2 3" xfId="35589"/>
    <cellStyle name="Separador de milhares 2 4 2 30" xfId="35590"/>
    <cellStyle name="Separador de milhares 2 4 2 31" xfId="35591"/>
    <cellStyle name="Separador de milhares 2 4 2 32" xfId="35592"/>
    <cellStyle name="Separador de milhares 2 4 2 33" xfId="35593"/>
    <cellStyle name="Separador de milhares 2 4 2 34" xfId="35594"/>
    <cellStyle name="Separador de milhares 2 4 2 35" xfId="35595"/>
    <cellStyle name="Separador de milhares 2 4 2 36" xfId="35596"/>
    <cellStyle name="Separador de milhares 2 4 2 37" xfId="35597"/>
    <cellStyle name="Separador de milhares 2 4 2 38" xfId="35598"/>
    <cellStyle name="Separador de milhares 2 4 2 39" xfId="35599"/>
    <cellStyle name="Separador de milhares 2 4 2 4" xfId="35600"/>
    <cellStyle name="Separador de milhares 2 4 2 40" xfId="35601"/>
    <cellStyle name="Separador de milhares 2 4 2 5" xfId="35602"/>
    <cellStyle name="Separador de milhares 2 4 2 5 10" xfId="35603"/>
    <cellStyle name="Separador de milhares 2 4 2 5 11" xfId="35604"/>
    <cellStyle name="Separador de milhares 2 4 2 5 12" xfId="35605"/>
    <cellStyle name="Separador de milhares 2 4 2 5 13" xfId="35606"/>
    <cellStyle name="Separador de milhares 2 4 2 5 14" xfId="35607"/>
    <cellStyle name="Separador de milhares 2 4 2 5 15" xfId="35608"/>
    <cellStyle name="Separador de milhares 2 4 2 5 16" xfId="35609"/>
    <cellStyle name="Separador de milhares 2 4 2 5 17" xfId="35610"/>
    <cellStyle name="Separador de milhares 2 4 2 5 2" xfId="35611"/>
    <cellStyle name="Separador de milhares 2 4 2 5 3" xfId="35612"/>
    <cellStyle name="Separador de milhares 2 4 2 5 4" xfId="35613"/>
    <cellStyle name="Separador de milhares 2 4 2 5 5" xfId="35614"/>
    <cellStyle name="Separador de milhares 2 4 2 5 6" xfId="35615"/>
    <cellStyle name="Separador de milhares 2 4 2 5 7" xfId="35616"/>
    <cellStyle name="Separador de milhares 2 4 2 5 8" xfId="35617"/>
    <cellStyle name="Separador de milhares 2 4 2 5 9" xfId="35618"/>
    <cellStyle name="Separador de milhares 2 4 2 6" xfId="35619"/>
    <cellStyle name="Separador de milhares 2 4 2 7" xfId="35620"/>
    <cellStyle name="Separador de milhares 2 4 2 8" xfId="35621"/>
    <cellStyle name="Separador de milhares 2 4 2 9" xfId="35622"/>
    <cellStyle name="Separador de milhares 2 4 20" xfId="35623"/>
    <cellStyle name="Separador de milhares 2 4 21" xfId="35624"/>
    <cellStyle name="Separador de milhares 2 4 21 10" xfId="35625"/>
    <cellStyle name="Separador de milhares 2 4 21 11" xfId="35626"/>
    <cellStyle name="Separador de milhares 2 4 21 12" xfId="35627"/>
    <cellStyle name="Separador de milhares 2 4 21 13" xfId="35628"/>
    <cellStyle name="Separador de milhares 2 4 21 14" xfId="35629"/>
    <cellStyle name="Separador de milhares 2 4 21 15" xfId="35630"/>
    <cellStyle name="Separador de milhares 2 4 21 16" xfId="35631"/>
    <cellStyle name="Separador de milhares 2 4 21 17" xfId="35632"/>
    <cellStyle name="Separador de milhares 2 4 21 2" xfId="35633"/>
    <cellStyle name="Separador de milhares 2 4 21 3" xfId="35634"/>
    <cellStyle name="Separador de milhares 2 4 21 4" xfId="35635"/>
    <cellStyle name="Separador de milhares 2 4 21 5" xfId="35636"/>
    <cellStyle name="Separador de milhares 2 4 21 6" xfId="35637"/>
    <cellStyle name="Separador de milhares 2 4 21 7" xfId="35638"/>
    <cellStyle name="Separador de milhares 2 4 21 8" xfId="35639"/>
    <cellStyle name="Separador de milhares 2 4 21 9" xfId="35640"/>
    <cellStyle name="Separador de milhares 2 4 22" xfId="35641"/>
    <cellStyle name="Separador de milhares 2 4 23" xfId="35642"/>
    <cellStyle name="Separador de milhares 2 4 24" xfId="35643"/>
    <cellStyle name="Separador de milhares 2 4 25" xfId="35644"/>
    <cellStyle name="Separador de milhares 2 4 26" xfId="35645"/>
    <cellStyle name="Separador de milhares 2 4 27" xfId="35646"/>
    <cellStyle name="Separador de milhares 2 4 28" xfId="35647"/>
    <cellStyle name="Separador de milhares 2 4 29" xfId="35648"/>
    <cellStyle name="Separador de milhares 2 4 3" xfId="35649"/>
    <cellStyle name="Separador de milhares 2 4 3 10" xfId="35650"/>
    <cellStyle name="Separador de milhares 2 4 3 11" xfId="35651"/>
    <cellStyle name="Separador de milhares 2 4 3 12" xfId="35652"/>
    <cellStyle name="Separador de milhares 2 4 3 13" xfId="35653"/>
    <cellStyle name="Separador de milhares 2 4 3 13 10" xfId="35654"/>
    <cellStyle name="Separador de milhares 2 4 3 13 11" xfId="35655"/>
    <cellStyle name="Separador de milhares 2 4 3 13 12" xfId="35656"/>
    <cellStyle name="Separador de milhares 2 4 3 13 2" xfId="35657"/>
    <cellStyle name="Separador de milhares 2 4 3 13 2 10" xfId="35658"/>
    <cellStyle name="Separador de milhares 2 4 3 13 2 2" xfId="35659"/>
    <cellStyle name="Separador de milhares 2 4 3 13 2 3" xfId="35660"/>
    <cellStyle name="Separador de milhares 2 4 3 13 2 4" xfId="35661"/>
    <cellStyle name="Separador de milhares 2 4 3 13 2 5" xfId="35662"/>
    <cellStyle name="Separador de milhares 2 4 3 13 2 6" xfId="35663"/>
    <cellStyle name="Separador de milhares 2 4 3 13 2 7" xfId="35664"/>
    <cellStyle name="Separador de milhares 2 4 3 13 2 8" xfId="35665"/>
    <cellStyle name="Separador de milhares 2 4 3 13 2 9" xfId="35666"/>
    <cellStyle name="Separador de milhares 2 4 3 13 3" xfId="35667"/>
    <cellStyle name="Separador de milhares 2 4 3 13 4" xfId="35668"/>
    <cellStyle name="Separador de milhares 2 4 3 13 5" xfId="35669"/>
    <cellStyle name="Separador de milhares 2 4 3 13 6" xfId="35670"/>
    <cellStyle name="Separador de milhares 2 4 3 13 7" xfId="35671"/>
    <cellStyle name="Separador de milhares 2 4 3 13 8" xfId="35672"/>
    <cellStyle name="Separador de milhares 2 4 3 13 9" xfId="35673"/>
    <cellStyle name="Separador de milhares 2 4 3 14" xfId="35674"/>
    <cellStyle name="Separador de milhares 2 4 3 14 10" xfId="35675"/>
    <cellStyle name="Separador de milhares 2 4 3 14 11" xfId="35676"/>
    <cellStyle name="Separador de milhares 2 4 3 14 12" xfId="35677"/>
    <cellStyle name="Separador de milhares 2 4 3 14 2" xfId="35678"/>
    <cellStyle name="Separador de milhares 2 4 3 14 2 10" xfId="35679"/>
    <cellStyle name="Separador de milhares 2 4 3 14 2 2" xfId="35680"/>
    <cellStyle name="Separador de milhares 2 4 3 14 2 3" xfId="35681"/>
    <cellStyle name="Separador de milhares 2 4 3 14 2 4" xfId="35682"/>
    <cellStyle name="Separador de milhares 2 4 3 14 2 5" xfId="35683"/>
    <cellStyle name="Separador de milhares 2 4 3 14 2 6" xfId="35684"/>
    <cellStyle name="Separador de milhares 2 4 3 14 2 7" xfId="35685"/>
    <cellStyle name="Separador de milhares 2 4 3 14 2 8" xfId="35686"/>
    <cellStyle name="Separador de milhares 2 4 3 14 2 9" xfId="35687"/>
    <cellStyle name="Separador de milhares 2 4 3 14 3" xfId="35688"/>
    <cellStyle name="Separador de milhares 2 4 3 14 4" xfId="35689"/>
    <cellStyle name="Separador de milhares 2 4 3 14 5" xfId="35690"/>
    <cellStyle name="Separador de milhares 2 4 3 14 6" xfId="35691"/>
    <cellStyle name="Separador de milhares 2 4 3 14 7" xfId="35692"/>
    <cellStyle name="Separador de milhares 2 4 3 14 8" xfId="35693"/>
    <cellStyle name="Separador de milhares 2 4 3 14 9" xfId="35694"/>
    <cellStyle name="Separador de milhares 2 4 3 15" xfId="35695"/>
    <cellStyle name="Separador de milhares 2 4 3 15 10" xfId="35696"/>
    <cellStyle name="Separador de milhares 2 4 3 15 11" xfId="35697"/>
    <cellStyle name="Separador de milhares 2 4 3 15 12" xfId="35698"/>
    <cellStyle name="Separador de milhares 2 4 3 15 2" xfId="35699"/>
    <cellStyle name="Separador de milhares 2 4 3 15 2 10" xfId="35700"/>
    <cellStyle name="Separador de milhares 2 4 3 15 2 2" xfId="35701"/>
    <cellStyle name="Separador de milhares 2 4 3 15 2 3" xfId="35702"/>
    <cellStyle name="Separador de milhares 2 4 3 15 2 4" xfId="35703"/>
    <cellStyle name="Separador de milhares 2 4 3 15 2 5" xfId="35704"/>
    <cellStyle name="Separador de milhares 2 4 3 15 2 6" xfId="35705"/>
    <cellStyle name="Separador de milhares 2 4 3 15 2 7" xfId="35706"/>
    <cellStyle name="Separador de milhares 2 4 3 15 2 8" xfId="35707"/>
    <cellStyle name="Separador de milhares 2 4 3 15 2 9" xfId="35708"/>
    <cellStyle name="Separador de milhares 2 4 3 15 3" xfId="35709"/>
    <cellStyle name="Separador de milhares 2 4 3 15 4" xfId="35710"/>
    <cellStyle name="Separador de milhares 2 4 3 15 5" xfId="35711"/>
    <cellStyle name="Separador de milhares 2 4 3 15 6" xfId="35712"/>
    <cellStyle name="Separador de milhares 2 4 3 15 7" xfId="35713"/>
    <cellStyle name="Separador de milhares 2 4 3 15 8" xfId="35714"/>
    <cellStyle name="Separador de milhares 2 4 3 15 9" xfId="35715"/>
    <cellStyle name="Separador de milhares 2 4 3 16" xfId="35716"/>
    <cellStyle name="Separador de milhares 2 4 3 16 10" xfId="35717"/>
    <cellStyle name="Separador de milhares 2 4 3 16 11" xfId="35718"/>
    <cellStyle name="Separador de milhares 2 4 3 16 12" xfId="35719"/>
    <cellStyle name="Separador de milhares 2 4 3 16 2" xfId="35720"/>
    <cellStyle name="Separador de milhares 2 4 3 16 2 10" xfId="35721"/>
    <cellStyle name="Separador de milhares 2 4 3 16 2 2" xfId="35722"/>
    <cellStyle name="Separador de milhares 2 4 3 16 2 3" xfId="35723"/>
    <cellStyle name="Separador de milhares 2 4 3 16 2 4" xfId="35724"/>
    <cellStyle name="Separador de milhares 2 4 3 16 2 5" xfId="35725"/>
    <cellStyle name="Separador de milhares 2 4 3 16 2 6" xfId="35726"/>
    <cellStyle name="Separador de milhares 2 4 3 16 2 7" xfId="35727"/>
    <cellStyle name="Separador de milhares 2 4 3 16 2 8" xfId="35728"/>
    <cellStyle name="Separador de milhares 2 4 3 16 2 9" xfId="35729"/>
    <cellStyle name="Separador de milhares 2 4 3 16 3" xfId="35730"/>
    <cellStyle name="Separador de milhares 2 4 3 16 4" xfId="35731"/>
    <cellStyle name="Separador de milhares 2 4 3 16 5" xfId="35732"/>
    <cellStyle name="Separador de milhares 2 4 3 16 6" xfId="35733"/>
    <cellStyle name="Separador de milhares 2 4 3 16 7" xfId="35734"/>
    <cellStyle name="Separador de milhares 2 4 3 16 8" xfId="35735"/>
    <cellStyle name="Separador de milhares 2 4 3 16 9" xfId="35736"/>
    <cellStyle name="Separador de milhares 2 4 3 17" xfId="35737"/>
    <cellStyle name="Separador de milhares 2 4 3 17 10" xfId="35738"/>
    <cellStyle name="Separador de milhares 2 4 3 17 11" xfId="35739"/>
    <cellStyle name="Separador de milhares 2 4 3 17 12" xfId="35740"/>
    <cellStyle name="Separador de milhares 2 4 3 17 2" xfId="35741"/>
    <cellStyle name="Separador de milhares 2 4 3 17 2 10" xfId="35742"/>
    <cellStyle name="Separador de milhares 2 4 3 17 2 2" xfId="35743"/>
    <cellStyle name="Separador de milhares 2 4 3 17 2 3" xfId="35744"/>
    <cellStyle name="Separador de milhares 2 4 3 17 2 4" xfId="35745"/>
    <cellStyle name="Separador de milhares 2 4 3 17 2 5" xfId="35746"/>
    <cellStyle name="Separador de milhares 2 4 3 17 2 6" xfId="35747"/>
    <cellStyle name="Separador de milhares 2 4 3 17 2 7" xfId="35748"/>
    <cellStyle name="Separador de milhares 2 4 3 17 2 8" xfId="35749"/>
    <cellStyle name="Separador de milhares 2 4 3 17 2 9" xfId="35750"/>
    <cellStyle name="Separador de milhares 2 4 3 17 3" xfId="35751"/>
    <cellStyle name="Separador de milhares 2 4 3 17 4" xfId="35752"/>
    <cellStyle name="Separador de milhares 2 4 3 17 5" xfId="35753"/>
    <cellStyle name="Separador de milhares 2 4 3 17 6" xfId="35754"/>
    <cellStyle name="Separador de milhares 2 4 3 17 7" xfId="35755"/>
    <cellStyle name="Separador de milhares 2 4 3 17 8" xfId="35756"/>
    <cellStyle name="Separador de milhares 2 4 3 17 9" xfId="35757"/>
    <cellStyle name="Separador de milhares 2 4 3 18" xfId="35758"/>
    <cellStyle name="Separador de milhares 2 4 3 18 10" xfId="35759"/>
    <cellStyle name="Separador de milhares 2 4 3 18 11" xfId="35760"/>
    <cellStyle name="Separador de milhares 2 4 3 18 12" xfId="35761"/>
    <cellStyle name="Separador de milhares 2 4 3 18 2" xfId="35762"/>
    <cellStyle name="Separador de milhares 2 4 3 18 2 10" xfId="35763"/>
    <cellStyle name="Separador de milhares 2 4 3 18 2 2" xfId="35764"/>
    <cellStyle name="Separador de milhares 2 4 3 18 2 3" xfId="35765"/>
    <cellStyle name="Separador de milhares 2 4 3 18 2 4" xfId="35766"/>
    <cellStyle name="Separador de milhares 2 4 3 18 2 5" xfId="35767"/>
    <cellStyle name="Separador de milhares 2 4 3 18 2 6" xfId="35768"/>
    <cellStyle name="Separador de milhares 2 4 3 18 2 7" xfId="35769"/>
    <cellStyle name="Separador de milhares 2 4 3 18 2 8" xfId="35770"/>
    <cellStyle name="Separador de milhares 2 4 3 18 2 9" xfId="35771"/>
    <cellStyle name="Separador de milhares 2 4 3 18 3" xfId="35772"/>
    <cellStyle name="Separador de milhares 2 4 3 18 4" xfId="35773"/>
    <cellStyle name="Separador de milhares 2 4 3 18 5" xfId="35774"/>
    <cellStyle name="Separador de milhares 2 4 3 18 6" xfId="35775"/>
    <cellStyle name="Separador de milhares 2 4 3 18 7" xfId="35776"/>
    <cellStyle name="Separador de milhares 2 4 3 18 8" xfId="35777"/>
    <cellStyle name="Separador de milhares 2 4 3 18 9" xfId="35778"/>
    <cellStyle name="Separador de milhares 2 4 3 19" xfId="35779"/>
    <cellStyle name="Separador de milhares 2 4 3 19 10" xfId="35780"/>
    <cellStyle name="Separador de milhares 2 4 3 19 11" xfId="35781"/>
    <cellStyle name="Separador de milhares 2 4 3 19 12" xfId="35782"/>
    <cellStyle name="Separador de milhares 2 4 3 19 2" xfId="35783"/>
    <cellStyle name="Separador de milhares 2 4 3 19 2 10" xfId="35784"/>
    <cellStyle name="Separador de milhares 2 4 3 19 2 2" xfId="35785"/>
    <cellStyle name="Separador de milhares 2 4 3 19 2 3" xfId="35786"/>
    <cellStyle name="Separador de milhares 2 4 3 19 2 4" xfId="35787"/>
    <cellStyle name="Separador de milhares 2 4 3 19 2 5" xfId="35788"/>
    <cellStyle name="Separador de milhares 2 4 3 19 2 6" xfId="35789"/>
    <cellStyle name="Separador de milhares 2 4 3 19 2 7" xfId="35790"/>
    <cellStyle name="Separador de milhares 2 4 3 19 2 8" xfId="35791"/>
    <cellStyle name="Separador de milhares 2 4 3 19 2 9" xfId="35792"/>
    <cellStyle name="Separador de milhares 2 4 3 19 3" xfId="35793"/>
    <cellStyle name="Separador de milhares 2 4 3 19 4" xfId="35794"/>
    <cellStyle name="Separador de milhares 2 4 3 19 5" xfId="35795"/>
    <cellStyle name="Separador de milhares 2 4 3 19 6" xfId="35796"/>
    <cellStyle name="Separador de milhares 2 4 3 19 7" xfId="35797"/>
    <cellStyle name="Separador de milhares 2 4 3 19 8" xfId="35798"/>
    <cellStyle name="Separador de milhares 2 4 3 19 9" xfId="35799"/>
    <cellStyle name="Separador de milhares 2 4 3 2" xfId="35800"/>
    <cellStyle name="Separador de milhares 2 4 3 2 10" xfId="35801"/>
    <cellStyle name="Separador de milhares 2 4 3 2 11" xfId="35802"/>
    <cellStyle name="Separador de milhares 2 4 3 2 12" xfId="35803"/>
    <cellStyle name="Separador de milhares 2 4 3 2 13" xfId="35804"/>
    <cellStyle name="Separador de milhares 2 4 3 2 14" xfId="35805"/>
    <cellStyle name="Separador de milhares 2 4 3 2 15" xfId="35806"/>
    <cellStyle name="Separador de milhares 2 4 3 2 16" xfId="35807"/>
    <cellStyle name="Separador de milhares 2 4 3 2 17" xfId="35808"/>
    <cellStyle name="Separador de milhares 2 4 3 2 18" xfId="35809"/>
    <cellStyle name="Separador de milhares 2 4 3 2 19" xfId="35810"/>
    <cellStyle name="Separador de milhares 2 4 3 2 2" xfId="35811"/>
    <cellStyle name="Separador de milhares 2 4 3 2 2 10" xfId="35812"/>
    <cellStyle name="Separador de milhares 2 4 3 2 2 11" xfId="35813"/>
    <cellStyle name="Separador de milhares 2 4 3 2 2 12" xfId="35814"/>
    <cellStyle name="Separador de milhares 2 4 3 2 2 2" xfId="35815"/>
    <cellStyle name="Separador de milhares 2 4 3 2 2 2 10" xfId="35816"/>
    <cellStyle name="Separador de milhares 2 4 3 2 2 2 2" xfId="35817"/>
    <cellStyle name="Separador de milhares 2 4 3 2 2 2 3" xfId="35818"/>
    <cellStyle name="Separador de milhares 2 4 3 2 2 2 4" xfId="35819"/>
    <cellStyle name="Separador de milhares 2 4 3 2 2 2 5" xfId="35820"/>
    <cellStyle name="Separador de milhares 2 4 3 2 2 2 6" xfId="35821"/>
    <cellStyle name="Separador de milhares 2 4 3 2 2 2 7" xfId="35822"/>
    <cellStyle name="Separador de milhares 2 4 3 2 2 2 8" xfId="35823"/>
    <cellStyle name="Separador de milhares 2 4 3 2 2 2 9" xfId="35824"/>
    <cellStyle name="Separador de milhares 2 4 3 2 2 3" xfId="35825"/>
    <cellStyle name="Separador de milhares 2 4 3 2 2 4" xfId="35826"/>
    <cellStyle name="Separador de milhares 2 4 3 2 2 5" xfId="35827"/>
    <cellStyle name="Separador de milhares 2 4 3 2 2 6" xfId="35828"/>
    <cellStyle name="Separador de milhares 2 4 3 2 2 7" xfId="35829"/>
    <cellStyle name="Separador de milhares 2 4 3 2 2 8" xfId="35830"/>
    <cellStyle name="Separador de milhares 2 4 3 2 2 9" xfId="35831"/>
    <cellStyle name="Separador de milhares 2 4 3 2 20" xfId="35832"/>
    <cellStyle name="Separador de milhares 2 4 3 2 21" xfId="35833"/>
    <cellStyle name="Separador de milhares 2 4 3 2 22" xfId="35834"/>
    <cellStyle name="Separador de milhares 2 4 3 2 23" xfId="35835"/>
    <cellStyle name="Separador de milhares 2 4 3 2 24" xfId="35836"/>
    <cellStyle name="Separador de milhares 2 4 3 2 25" xfId="35837"/>
    <cellStyle name="Separador de milhares 2 4 3 2 26" xfId="35838"/>
    <cellStyle name="Separador de milhares 2 4 3 2 27" xfId="35839"/>
    <cellStyle name="Separador de milhares 2 4 3 2 28" xfId="35840"/>
    <cellStyle name="Separador de milhares 2 4 3 2 29" xfId="35841"/>
    <cellStyle name="Separador de milhares 2 4 3 2 3" xfId="35842"/>
    <cellStyle name="Separador de milhares 2 4 3 2 30" xfId="35843"/>
    <cellStyle name="Separador de milhares 2 4 3 2 31" xfId="35844"/>
    <cellStyle name="Separador de milhares 2 4 3 2 32" xfId="35845"/>
    <cellStyle name="Separador de milhares 2 4 3 2 33" xfId="35846"/>
    <cellStyle name="Separador de milhares 2 4 3 2 34" xfId="35847"/>
    <cellStyle name="Separador de milhares 2 4 3 2 35" xfId="35848"/>
    <cellStyle name="Separador de milhares 2 4 3 2 36" xfId="35849"/>
    <cellStyle name="Separador de milhares 2 4 3 2 37" xfId="35850"/>
    <cellStyle name="Separador de milhares 2 4 3 2 38" xfId="35851"/>
    <cellStyle name="Separador de milhares 2 4 3 2 38 10" xfId="35852"/>
    <cellStyle name="Separador de milhares 2 4 3 2 38 2" xfId="35853"/>
    <cellStyle name="Separador de milhares 2 4 3 2 38 3" xfId="35854"/>
    <cellStyle name="Separador de milhares 2 4 3 2 38 4" xfId="35855"/>
    <cellStyle name="Separador de milhares 2 4 3 2 38 5" xfId="35856"/>
    <cellStyle name="Separador de milhares 2 4 3 2 38 6" xfId="35857"/>
    <cellStyle name="Separador de milhares 2 4 3 2 38 7" xfId="35858"/>
    <cellStyle name="Separador de milhares 2 4 3 2 38 8" xfId="35859"/>
    <cellStyle name="Separador de milhares 2 4 3 2 38 9" xfId="35860"/>
    <cellStyle name="Separador de milhares 2 4 3 2 39" xfId="35861"/>
    <cellStyle name="Separador de milhares 2 4 3 2 39 2" xfId="35862"/>
    <cellStyle name="Separador de milhares 2 4 3 2 4" xfId="35863"/>
    <cellStyle name="Separador de milhares 2 4 3 2 40" xfId="35864"/>
    <cellStyle name="Separador de milhares 2 4 3 2 41" xfId="35865"/>
    <cellStyle name="Separador de milhares 2 4 3 2 42" xfId="35866"/>
    <cellStyle name="Separador de milhares 2 4 3 2 43" xfId="35867"/>
    <cellStyle name="Separador de milhares 2 4 3 2 44" xfId="35868"/>
    <cellStyle name="Separador de milhares 2 4 3 2 45" xfId="35869"/>
    <cellStyle name="Separador de milhares 2 4 3 2 46" xfId="35870"/>
    <cellStyle name="Separador de milhares 2 4 3 2 47" xfId="35871"/>
    <cellStyle name="Separador de milhares 2 4 3 2 48" xfId="35872"/>
    <cellStyle name="Separador de milhares 2 4 3 2 5" xfId="35873"/>
    <cellStyle name="Separador de milhares 2 4 3 2 6" xfId="35874"/>
    <cellStyle name="Separador de milhares 2 4 3 2 7" xfId="35875"/>
    <cellStyle name="Separador de milhares 2 4 3 2 8" xfId="35876"/>
    <cellStyle name="Separador de milhares 2 4 3 2 9" xfId="35877"/>
    <cellStyle name="Separador de milhares 2 4 3 20" xfId="35878"/>
    <cellStyle name="Separador de milhares 2 4 3 20 10" xfId="35879"/>
    <cellStyle name="Separador de milhares 2 4 3 20 11" xfId="35880"/>
    <cellStyle name="Separador de milhares 2 4 3 20 12" xfId="35881"/>
    <cellStyle name="Separador de milhares 2 4 3 20 2" xfId="35882"/>
    <cellStyle name="Separador de milhares 2 4 3 20 2 10" xfId="35883"/>
    <cellStyle name="Separador de milhares 2 4 3 20 2 2" xfId="35884"/>
    <cellStyle name="Separador de milhares 2 4 3 20 2 3" xfId="35885"/>
    <cellStyle name="Separador de milhares 2 4 3 20 2 4" xfId="35886"/>
    <cellStyle name="Separador de milhares 2 4 3 20 2 5" xfId="35887"/>
    <cellStyle name="Separador de milhares 2 4 3 20 2 6" xfId="35888"/>
    <cellStyle name="Separador de milhares 2 4 3 20 2 7" xfId="35889"/>
    <cellStyle name="Separador de milhares 2 4 3 20 2 8" xfId="35890"/>
    <cellStyle name="Separador de milhares 2 4 3 20 2 9" xfId="35891"/>
    <cellStyle name="Separador de milhares 2 4 3 20 3" xfId="35892"/>
    <cellStyle name="Separador de milhares 2 4 3 20 4" xfId="35893"/>
    <cellStyle name="Separador de milhares 2 4 3 20 5" xfId="35894"/>
    <cellStyle name="Separador de milhares 2 4 3 20 6" xfId="35895"/>
    <cellStyle name="Separador de milhares 2 4 3 20 7" xfId="35896"/>
    <cellStyle name="Separador de milhares 2 4 3 20 8" xfId="35897"/>
    <cellStyle name="Separador de milhares 2 4 3 20 9" xfId="35898"/>
    <cellStyle name="Separador de milhares 2 4 3 21" xfId="35899"/>
    <cellStyle name="Separador de milhares 2 4 3 22" xfId="35900"/>
    <cellStyle name="Separador de milhares 2 4 3 23" xfId="35901"/>
    <cellStyle name="Separador de milhares 2 4 3 24" xfId="35902"/>
    <cellStyle name="Separador de milhares 2 4 3 25" xfId="35903"/>
    <cellStyle name="Separador de milhares 2 4 3 26" xfId="35904"/>
    <cellStyle name="Separador de milhares 2 4 3 27" xfId="35905"/>
    <cellStyle name="Separador de milhares 2 4 3 28" xfId="35906"/>
    <cellStyle name="Separador de milhares 2 4 3 29" xfId="35907"/>
    <cellStyle name="Separador de milhares 2 4 3 3" xfId="35908"/>
    <cellStyle name="Separador de milhares 2 4 3 3 10" xfId="35909"/>
    <cellStyle name="Separador de milhares 2 4 3 3 11" xfId="35910"/>
    <cellStyle name="Separador de milhares 2 4 3 3 12" xfId="35911"/>
    <cellStyle name="Separador de milhares 2 4 3 3 13" xfId="35912"/>
    <cellStyle name="Separador de milhares 2 4 3 3 14" xfId="35913"/>
    <cellStyle name="Separador de milhares 2 4 3 3 15" xfId="35914"/>
    <cellStyle name="Separador de milhares 2 4 3 3 16" xfId="35915"/>
    <cellStyle name="Separador de milhares 2 4 3 3 17" xfId="35916"/>
    <cellStyle name="Separador de milhares 2 4 3 3 18" xfId="35917"/>
    <cellStyle name="Separador de milhares 2 4 3 3 19" xfId="35918"/>
    <cellStyle name="Separador de milhares 2 4 3 3 2" xfId="35919"/>
    <cellStyle name="Separador de milhares 2 4 3 3 2 10" xfId="35920"/>
    <cellStyle name="Separador de milhares 2 4 3 3 2 11" xfId="35921"/>
    <cellStyle name="Separador de milhares 2 4 3 3 2 12" xfId="35922"/>
    <cellStyle name="Separador de milhares 2 4 3 3 2 2" xfId="35923"/>
    <cellStyle name="Separador de milhares 2 4 3 3 2 2 10" xfId="35924"/>
    <cellStyle name="Separador de milhares 2 4 3 3 2 2 2" xfId="35925"/>
    <cellStyle name="Separador de milhares 2 4 3 3 2 2 3" xfId="35926"/>
    <cellStyle name="Separador de milhares 2 4 3 3 2 2 4" xfId="35927"/>
    <cellStyle name="Separador de milhares 2 4 3 3 2 2 5" xfId="35928"/>
    <cellStyle name="Separador de milhares 2 4 3 3 2 2 6" xfId="35929"/>
    <cellStyle name="Separador de milhares 2 4 3 3 2 2 7" xfId="35930"/>
    <cellStyle name="Separador de milhares 2 4 3 3 2 2 8" xfId="35931"/>
    <cellStyle name="Separador de milhares 2 4 3 3 2 2 9" xfId="35932"/>
    <cellStyle name="Separador de milhares 2 4 3 3 2 3" xfId="35933"/>
    <cellStyle name="Separador de milhares 2 4 3 3 2 4" xfId="35934"/>
    <cellStyle name="Separador de milhares 2 4 3 3 2 5" xfId="35935"/>
    <cellStyle name="Separador de milhares 2 4 3 3 2 6" xfId="35936"/>
    <cellStyle name="Separador de milhares 2 4 3 3 2 7" xfId="35937"/>
    <cellStyle name="Separador de milhares 2 4 3 3 2 8" xfId="35938"/>
    <cellStyle name="Separador de milhares 2 4 3 3 2 9" xfId="35939"/>
    <cellStyle name="Separador de milhares 2 4 3 3 20" xfId="35940"/>
    <cellStyle name="Separador de milhares 2 4 3 3 21" xfId="35941"/>
    <cellStyle name="Separador de milhares 2 4 3 3 22" xfId="35942"/>
    <cellStyle name="Separador de milhares 2 4 3 3 23" xfId="35943"/>
    <cellStyle name="Separador de milhares 2 4 3 3 24" xfId="35944"/>
    <cellStyle name="Separador de milhares 2 4 3 3 25" xfId="35945"/>
    <cellStyle name="Separador de milhares 2 4 3 3 26" xfId="35946"/>
    <cellStyle name="Separador de milhares 2 4 3 3 27" xfId="35947"/>
    <cellStyle name="Separador de milhares 2 4 3 3 28" xfId="35948"/>
    <cellStyle name="Separador de milhares 2 4 3 3 29" xfId="35949"/>
    <cellStyle name="Separador de milhares 2 4 3 3 3" xfId="35950"/>
    <cellStyle name="Separador de milhares 2 4 3 3 30" xfId="35951"/>
    <cellStyle name="Separador de milhares 2 4 3 3 31" xfId="35952"/>
    <cellStyle name="Separador de milhares 2 4 3 3 32" xfId="35953"/>
    <cellStyle name="Separador de milhares 2 4 3 3 33" xfId="35954"/>
    <cellStyle name="Separador de milhares 2 4 3 3 34" xfId="35955"/>
    <cellStyle name="Separador de milhares 2 4 3 3 35" xfId="35956"/>
    <cellStyle name="Separador de milhares 2 4 3 3 36" xfId="35957"/>
    <cellStyle name="Separador de milhares 2 4 3 3 37" xfId="35958"/>
    <cellStyle name="Separador de milhares 2 4 3 3 38" xfId="35959"/>
    <cellStyle name="Separador de milhares 2 4 3 3 38 10" xfId="35960"/>
    <cellStyle name="Separador de milhares 2 4 3 3 38 2" xfId="35961"/>
    <cellStyle name="Separador de milhares 2 4 3 3 38 3" xfId="35962"/>
    <cellStyle name="Separador de milhares 2 4 3 3 38 4" xfId="35963"/>
    <cellStyle name="Separador de milhares 2 4 3 3 38 5" xfId="35964"/>
    <cellStyle name="Separador de milhares 2 4 3 3 38 6" xfId="35965"/>
    <cellStyle name="Separador de milhares 2 4 3 3 38 7" xfId="35966"/>
    <cellStyle name="Separador de milhares 2 4 3 3 38 8" xfId="35967"/>
    <cellStyle name="Separador de milhares 2 4 3 3 38 9" xfId="35968"/>
    <cellStyle name="Separador de milhares 2 4 3 3 39" xfId="35969"/>
    <cellStyle name="Separador de milhares 2 4 3 3 39 2" xfId="35970"/>
    <cellStyle name="Separador de milhares 2 4 3 3 4" xfId="35971"/>
    <cellStyle name="Separador de milhares 2 4 3 3 40" xfId="35972"/>
    <cellStyle name="Separador de milhares 2 4 3 3 41" xfId="35973"/>
    <cellStyle name="Separador de milhares 2 4 3 3 42" xfId="35974"/>
    <cellStyle name="Separador de milhares 2 4 3 3 43" xfId="35975"/>
    <cellStyle name="Separador de milhares 2 4 3 3 44" xfId="35976"/>
    <cellStyle name="Separador de milhares 2 4 3 3 45" xfId="35977"/>
    <cellStyle name="Separador de milhares 2 4 3 3 46" xfId="35978"/>
    <cellStyle name="Separador de milhares 2 4 3 3 47" xfId="35979"/>
    <cellStyle name="Separador de milhares 2 4 3 3 48" xfId="35980"/>
    <cellStyle name="Separador de milhares 2 4 3 3 5" xfId="35981"/>
    <cellStyle name="Separador de milhares 2 4 3 3 6" xfId="35982"/>
    <cellStyle name="Separador de milhares 2 4 3 3 7" xfId="35983"/>
    <cellStyle name="Separador de milhares 2 4 3 3 8" xfId="35984"/>
    <cellStyle name="Separador de milhares 2 4 3 3 9" xfId="35985"/>
    <cellStyle name="Separador de milhares 2 4 3 30" xfId="35986"/>
    <cellStyle name="Separador de milhares 2 4 3 31" xfId="35987"/>
    <cellStyle name="Separador de milhares 2 4 3 32" xfId="35988"/>
    <cellStyle name="Separador de milhares 2 4 3 33" xfId="35989"/>
    <cellStyle name="Separador de milhares 2 4 3 34" xfId="35990"/>
    <cellStyle name="Separador de milhares 2 4 3 35" xfId="35991"/>
    <cellStyle name="Separador de milhares 2 4 3 36" xfId="35992"/>
    <cellStyle name="Separador de milhares 2 4 3 37" xfId="35993"/>
    <cellStyle name="Separador de milhares 2 4 3 38" xfId="35994"/>
    <cellStyle name="Separador de milhares 2 4 3 39" xfId="35995"/>
    <cellStyle name="Separador de milhares 2 4 3 4" xfId="35996"/>
    <cellStyle name="Separador de milhares 2 4 3 40" xfId="35997"/>
    <cellStyle name="Separador de milhares 2 4 3 41" xfId="35998"/>
    <cellStyle name="Separador de milhares 2 4 3 42" xfId="35999"/>
    <cellStyle name="Separador de milhares 2 4 3 43" xfId="36000"/>
    <cellStyle name="Separador de milhares 2 4 3 44" xfId="36001"/>
    <cellStyle name="Separador de milhares 2 4 3 45" xfId="36002"/>
    <cellStyle name="Separador de milhares 2 4 3 46" xfId="36003"/>
    <cellStyle name="Separador de milhares 2 4 3 47" xfId="36004"/>
    <cellStyle name="Separador de milhares 2 4 3 48" xfId="36005"/>
    <cellStyle name="Separador de milhares 2 4 3 48 10" xfId="36006"/>
    <cellStyle name="Separador de milhares 2 4 3 48 2" xfId="36007"/>
    <cellStyle name="Separador de milhares 2 4 3 48 3" xfId="36008"/>
    <cellStyle name="Separador de milhares 2 4 3 48 4" xfId="36009"/>
    <cellStyle name="Separador de milhares 2 4 3 48 5" xfId="36010"/>
    <cellStyle name="Separador de milhares 2 4 3 48 6" xfId="36011"/>
    <cellStyle name="Separador de milhares 2 4 3 48 7" xfId="36012"/>
    <cellStyle name="Separador de milhares 2 4 3 48 8" xfId="36013"/>
    <cellStyle name="Separador de milhares 2 4 3 48 9" xfId="36014"/>
    <cellStyle name="Separador de milhares 2 4 3 49" xfId="36015"/>
    <cellStyle name="Separador de milhares 2 4 3 49 2" xfId="36016"/>
    <cellStyle name="Separador de milhares 2 4 3 5" xfId="36017"/>
    <cellStyle name="Separador de milhares 2 4 3 50" xfId="36018"/>
    <cellStyle name="Separador de milhares 2 4 3 51" xfId="36019"/>
    <cellStyle name="Separador de milhares 2 4 3 52" xfId="36020"/>
    <cellStyle name="Separador de milhares 2 4 3 53" xfId="36021"/>
    <cellStyle name="Separador de milhares 2 4 3 54" xfId="36022"/>
    <cellStyle name="Separador de milhares 2 4 3 55" xfId="36023"/>
    <cellStyle name="Separador de milhares 2 4 3 56" xfId="36024"/>
    <cellStyle name="Separador de milhares 2 4 3 57" xfId="36025"/>
    <cellStyle name="Separador de milhares 2 4 3 58" xfId="36026"/>
    <cellStyle name="Separador de milhares 2 4 3 6" xfId="36027"/>
    <cellStyle name="Separador de milhares 2 4 3 7" xfId="36028"/>
    <cellStyle name="Separador de milhares 2 4 3 8" xfId="36029"/>
    <cellStyle name="Separador de milhares 2 4 3 9" xfId="36030"/>
    <cellStyle name="Separador de milhares 2 4 30" xfId="36031"/>
    <cellStyle name="Separador de milhares 2 4 31" xfId="36032"/>
    <cellStyle name="Separador de milhares 2 4 32" xfId="36033"/>
    <cellStyle name="Separador de milhares 2 4 33" xfId="36034"/>
    <cellStyle name="Separador de milhares 2 4 34" xfId="36035"/>
    <cellStyle name="Separador de milhares 2 4 35" xfId="36036"/>
    <cellStyle name="Separador de milhares 2 4 36" xfId="36037"/>
    <cellStyle name="Separador de milhares 2 4 37" xfId="36038"/>
    <cellStyle name="Separador de milhares 2 4 38" xfId="36039"/>
    <cellStyle name="Separador de milhares 2 4 39" xfId="36040"/>
    <cellStyle name="Separador de milhares 2 4 4" xfId="36041"/>
    <cellStyle name="Separador de milhares 2 4 4 10" xfId="36042"/>
    <cellStyle name="Separador de milhares 2 4 4 11" xfId="36043"/>
    <cellStyle name="Separador de milhares 2 4 4 12" xfId="36044"/>
    <cellStyle name="Separador de milhares 2 4 4 13" xfId="36045"/>
    <cellStyle name="Separador de milhares 2 4 4 13 10" xfId="36046"/>
    <cellStyle name="Separador de milhares 2 4 4 13 11" xfId="36047"/>
    <cellStyle name="Separador de milhares 2 4 4 13 12" xfId="36048"/>
    <cellStyle name="Separador de milhares 2 4 4 13 2" xfId="36049"/>
    <cellStyle name="Separador de milhares 2 4 4 13 2 10" xfId="36050"/>
    <cellStyle name="Separador de milhares 2 4 4 13 2 2" xfId="36051"/>
    <cellStyle name="Separador de milhares 2 4 4 13 2 3" xfId="36052"/>
    <cellStyle name="Separador de milhares 2 4 4 13 2 4" xfId="36053"/>
    <cellStyle name="Separador de milhares 2 4 4 13 2 5" xfId="36054"/>
    <cellStyle name="Separador de milhares 2 4 4 13 2 6" xfId="36055"/>
    <cellStyle name="Separador de milhares 2 4 4 13 2 7" xfId="36056"/>
    <cellStyle name="Separador de milhares 2 4 4 13 2 8" xfId="36057"/>
    <cellStyle name="Separador de milhares 2 4 4 13 2 9" xfId="36058"/>
    <cellStyle name="Separador de milhares 2 4 4 13 3" xfId="36059"/>
    <cellStyle name="Separador de milhares 2 4 4 13 4" xfId="36060"/>
    <cellStyle name="Separador de milhares 2 4 4 13 5" xfId="36061"/>
    <cellStyle name="Separador de milhares 2 4 4 13 6" xfId="36062"/>
    <cellStyle name="Separador de milhares 2 4 4 13 7" xfId="36063"/>
    <cellStyle name="Separador de milhares 2 4 4 13 8" xfId="36064"/>
    <cellStyle name="Separador de milhares 2 4 4 13 9" xfId="36065"/>
    <cellStyle name="Separador de milhares 2 4 4 14" xfId="36066"/>
    <cellStyle name="Separador de milhares 2 4 4 14 10" xfId="36067"/>
    <cellStyle name="Separador de milhares 2 4 4 14 11" xfId="36068"/>
    <cellStyle name="Separador de milhares 2 4 4 14 12" xfId="36069"/>
    <cellStyle name="Separador de milhares 2 4 4 14 2" xfId="36070"/>
    <cellStyle name="Separador de milhares 2 4 4 14 2 10" xfId="36071"/>
    <cellStyle name="Separador de milhares 2 4 4 14 2 2" xfId="36072"/>
    <cellStyle name="Separador de milhares 2 4 4 14 2 3" xfId="36073"/>
    <cellStyle name="Separador de milhares 2 4 4 14 2 4" xfId="36074"/>
    <cellStyle name="Separador de milhares 2 4 4 14 2 5" xfId="36075"/>
    <cellStyle name="Separador de milhares 2 4 4 14 2 6" xfId="36076"/>
    <cellStyle name="Separador de milhares 2 4 4 14 2 7" xfId="36077"/>
    <cellStyle name="Separador de milhares 2 4 4 14 2 8" xfId="36078"/>
    <cellStyle name="Separador de milhares 2 4 4 14 2 9" xfId="36079"/>
    <cellStyle name="Separador de milhares 2 4 4 14 3" xfId="36080"/>
    <cellStyle name="Separador de milhares 2 4 4 14 4" xfId="36081"/>
    <cellStyle name="Separador de milhares 2 4 4 14 5" xfId="36082"/>
    <cellStyle name="Separador de milhares 2 4 4 14 6" xfId="36083"/>
    <cellStyle name="Separador de milhares 2 4 4 14 7" xfId="36084"/>
    <cellStyle name="Separador de milhares 2 4 4 14 8" xfId="36085"/>
    <cellStyle name="Separador de milhares 2 4 4 14 9" xfId="36086"/>
    <cellStyle name="Separador de milhares 2 4 4 15" xfId="36087"/>
    <cellStyle name="Separador de milhares 2 4 4 15 10" xfId="36088"/>
    <cellStyle name="Separador de milhares 2 4 4 15 11" xfId="36089"/>
    <cellStyle name="Separador de milhares 2 4 4 15 12" xfId="36090"/>
    <cellStyle name="Separador de milhares 2 4 4 15 2" xfId="36091"/>
    <cellStyle name="Separador de milhares 2 4 4 15 2 10" xfId="36092"/>
    <cellStyle name="Separador de milhares 2 4 4 15 2 2" xfId="36093"/>
    <cellStyle name="Separador de milhares 2 4 4 15 2 3" xfId="36094"/>
    <cellStyle name="Separador de milhares 2 4 4 15 2 4" xfId="36095"/>
    <cellStyle name="Separador de milhares 2 4 4 15 2 5" xfId="36096"/>
    <cellStyle name="Separador de milhares 2 4 4 15 2 6" xfId="36097"/>
    <cellStyle name="Separador de milhares 2 4 4 15 2 7" xfId="36098"/>
    <cellStyle name="Separador de milhares 2 4 4 15 2 8" xfId="36099"/>
    <cellStyle name="Separador de milhares 2 4 4 15 2 9" xfId="36100"/>
    <cellStyle name="Separador de milhares 2 4 4 15 3" xfId="36101"/>
    <cellStyle name="Separador de milhares 2 4 4 15 4" xfId="36102"/>
    <cellStyle name="Separador de milhares 2 4 4 15 5" xfId="36103"/>
    <cellStyle name="Separador de milhares 2 4 4 15 6" xfId="36104"/>
    <cellStyle name="Separador de milhares 2 4 4 15 7" xfId="36105"/>
    <cellStyle name="Separador de milhares 2 4 4 15 8" xfId="36106"/>
    <cellStyle name="Separador de milhares 2 4 4 15 9" xfId="36107"/>
    <cellStyle name="Separador de milhares 2 4 4 16" xfId="36108"/>
    <cellStyle name="Separador de milhares 2 4 4 16 10" xfId="36109"/>
    <cellStyle name="Separador de milhares 2 4 4 16 11" xfId="36110"/>
    <cellStyle name="Separador de milhares 2 4 4 16 12" xfId="36111"/>
    <cellStyle name="Separador de milhares 2 4 4 16 2" xfId="36112"/>
    <cellStyle name="Separador de milhares 2 4 4 16 2 10" xfId="36113"/>
    <cellStyle name="Separador de milhares 2 4 4 16 2 2" xfId="36114"/>
    <cellStyle name="Separador de milhares 2 4 4 16 2 3" xfId="36115"/>
    <cellStyle name="Separador de milhares 2 4 4 16 2 4" xfId="36116"/>
    <cellStyle name="Separador de milhares 2 4 4 16 2 5" xfId="36117"/>
    <cellStyle name="Separador de milhares 2 4 4 16 2 6" xfId="36118"/>
    <cellStyle name="Separador de milhares 2 4 4 16 2 7" xfId="36119"/>
    <cellStyle name="Separador de milhares 2 4 4 16 2 8" xfId="36120"/>
    <cellStyle name="Separador de milhares 2 4 4 16 2 9" xfId="36121"/>
    <cellStyle name="Separador de milhares 2 4 4 16 3" xfId="36122"/>
    <cellStyle name="Separador de milhares 2 4 4 16 4" xfId="36123"/>
    <cellStyle name="Separador de milhares 2 4 4 16 5" xfId="36124"/>
    <cellStyle name="Separador de milhares 2 4 4 16 6" xfId="36125"/>
    <cellStyle name="Separador de milhares 2 4 4 16 7" xfId="36126"/>
    <cellStyle name="Separador de milhares 2 4 4 16 8" xfId="36127"/>
    <cellStyle name="Separador de milhares 2 4 4 16 9" xfId="36128"/>
    <cellStyle name="Separador de milhares 2 4 4 17" xfId="36129"/>
    <cellStyle name="Separador de milhares 2 4 4 17 10" xfId="36130"/>
    <cellStyle name="Separador de milhares 2 4 4 17 11" xfId="36131"/>
    <cellStyle name="Separador de milhares 2 4 4 17 12" xfId="36132"/>
    <cellStyle name="Separador de milhares 2 4 4 17 2" xfId="36133"/>
    <cellStyle name="Separador de milhares 2 4 4 17 2 10" xfId="36134"/>
    <cellStyle name="Separador de milhares 2 4 4 17 2 2" xfId="36135"/>
    <cellStyle name="Separador de milhares 2 4 4 17 2 3" xfId="36136"/>
    <cellStyle name="Separador de milhares 2 4 4 17 2 4" xfId="36137"/>
    <cellStyle name="Separador de milhares 2 4 4 17 2 5" xfId="36138"/>
    <cellStyle name="Separador de milhares 2 4 4 17 2 6" xfId="36139"/>
    <cellStyle name="Separador de milhares 2 4 4 17 2 7" xfId="36140"/>
    <cellStyle name="Separador de milhares 2 4 4 17 2 8" xfId="36141"/>
    <cellStyle name="Separador de milhares 2 4 4 17 2 9" xfId="36142"/>
    <cellStyle name="Separador de milhares 2 4 4 17 3" xfId="36143"/>
    <cellStyle name="Separador de milhares 2 4 4 17 4" xfId="36144"/>
    <cellStyle name="Separador de milhares 2 4 4 17 5" xfId="36145"/>
    <cellStyle name="Separador de milhares 2 4 4 17 6" xfId="36146"/>
    <cellStyle name="Separador de milhares 2 4 4 17 7" xfId="36147"/>
    <cellStyle name="Separador de milhares 2 4 4 17 8" xfId="36148"/>
    <cellStyle name="Separador de milhares 2 4 4 17 9" xfId="36149"/>
    <cellStyle name="Separador de milhares 2 4 4 18" xfId="36150"/>
    <cellStyle name="Separador de milhares 2 4 4 18 10" xfId="36151"/>
    <cellStyle name="Separador de milhares 2 4 4 18 11" xfId="36152"/>
    <cellStyle name="Separador de milhares 2 4 4 18 12" xfId="36153"/>
    <cellStyle name="Separador de milhares 2 4 4 18 2" xfId="36154"/>
    <cellStyle name="Separador de milhares 2 4 4 18 2 10" xfId="36155"/>
    <cellStyle name="Separador de milhares 2 4 4 18 2 2" xfId="36156"/>
    <cellStyle name="Separador de milhares 2 4 4 18 2 3" xfId="36157"/>
    <cellStyle name="Separador de milhares 2 4 4 18 2 4" xfId="36158"/>
    <cellStyle name="Separador de milhares 2 4 4 18 2 5" xfId="36159"/>
    <cellStyle name="Separador de milhares 2 4 4 18 2 6" xfId="36160"/>
    <cellStyle name="Separador de milhares 2 4 4 18 2 7" xfId="36161"/>
    <cellStyle name="Separador de milhares 2 4 4 18 2 8" xfId="36162"/>
    <cellStyle name="Separador de milhares 2 4 4 18 2 9" xfId="36163"/>
    <cellStyle name="Separador de milhares 2 4 4 18 3" xfId="36164"/>
    <cellStyle name="Separador de milhares 2 4 4 18 4" xfId="36165"/>
    <cellStyle name="Separador de milhares 2 4 4 18 5" xfId="36166"/>
    <cellStyle name="Separador de milhares 2 4 4 18 6" xfId="36167"/>
    <cellStyle name="Separador de milhares 2 4 4 18 7" xfId="36168"/>
    <cellStyle name="Separador de milhares 2 4 4 18 8" xfId="36169"/>
    <cellStyle name="Separador de milhares 2 4 4 18 9" xfId="36170"/>
    <cellStyle name="Separador de milhares 2 4 4 19" xfId="36171"/>
    <cellStyle name="Separador de milhares 2 4 4 19 10" xfId="36172"/>
    <cellStyle name="Separador de milhares 2 4 4 19 11" xfId="36173"/>
    <cellStyle name="Separador de milhares 2 4 4 19 12" xfId="36174"/>
    <cellStyle name="Separador de milhares 2 4 4 19 2" xfId="36175"/>
    <cellStyle name="Separador de milhares 2 4 4 19 2 10" xfId="36176"/>
    <cellStyle name="Separador de milhares 2 4 4 19 2 2" xfId="36177"/>
    <cellStyle name="Separador de milhares 2 4 4 19 2 3" xfId="36178"/>
    <cellStyle name="Separador de milhares 2 4 4 19 2 4" xfId="36179"/>
    <cellStyle name="Separador de milhares 2 4 4 19 2 5" xfId="36180"/>
    <cellStyle name="Separador de milhares 2 4 4 19 2 6" xfId="36181"/>
    <cellStyle name="Separador de milhares 2 4 4 19 2 7" xfId="36182"/>
    <cellStyle name="Separador de milhares 2 4 4 19 2 8" xfId="36183"/>
    <cellStyle name="Separador de milhares 2 4 4 19 2 9" xfId="36184"/>
    <cellStyle name="Separador de milhares 2 4 4 19 3" xfId="36185"/>
    <cellStyle name="Separador de milhares 2 4 4 19 4" xfId="36186"/>
    <cellStyle name="Separador de milhares 2 4 4 19 5" xfId="36187"/>
    <cellStyle name="Separador de milhares 2 4 4 19 6" xfId="36188"/>
    <cellStyle name="Separador de milhares 2 4 4 19 7" xfId="36189"/>
    <cellStyle name="Separador de milhares 2 4 4 19 8" xfId="36190"/>
    <cellStyle name="Separador de milhares 2 4 4 19 9" xfId="36191"/>
    <cellStyle name="Separador de milhares 2 4 4 2" xfId="36192"/>
    <cellStyle name="Separador de milhares 2 4 4 2 10" xfId="36193"/>
    <cellStyle name="Separador de milhares 2 4 4 2 11" xfId="36194"/>
    <cellStyle name="Separador de milhares 2 4 4 2 12" xfId="36195"/>
    <cellStyle name="Separador de milhares 2 4 4 2 13" xfId="36196"/>
    <cellStyle name="Separador de milhares 2 4 4 2 14" xfId="36197"/>
    <cellStyle name="Separador de milhares 2 4 4 2 15" xfId="36198"/>
    <cellStyle name="Separador de milhares 2 4 4 2 16" xfId="36199"/>
    <cellStyle name="Separador de milhares 2 4 4 2 17" xfId="36200"/>
    <cellStyle name="Separador de milhares 2 4 4 2 18" xfId="36201"/>
    <cellStyle name="Separador de milhares 2 4 4 2 19" xfId="36202"/>
    <cellStyle name="Separador de milhares 2 4 4 2 2" xfId="36203"/>
    <cellStyle name="Separador de milhares 2 4 4 2 2 10" xfId="36204"/>
    <cellStyle name="Separador de milhares 2 4 4 2 2 11" xfId="36205"/>
    <cellStyle name="Separador de milhares 2 4 4 2 2 12" xfId="36206"/>
    <cellStyle name="Separador de milhares 2 4 4 2 2 2" xfId="36207"/>
    <cellStyle name="Separador de milhares 2 4 4 2 2 2 10" xfId="36208"/>
    <cellStyle name="Separador de milhares 2 4 4 2 2 2 2" xfId="36209"/>
    <cellStyle name="Separador de milhares 2 4 4 2 2 2 3" xfId="36210"/>
    <cellStyle name="Separador de milhares 2 4 4 2 2 2 4" xfId="36211"/>
    <cellStyle name="Separador de milhares 2 4 4 2 2 2 5" xfId="36212"/>
    <cellStyle name="Separador de milhares 2 4 4 2 2 2 6" xfId="36213"/>
    <cellStyle name="Separador de milhares 2 4 4 2 2 2 7" xfId="36214"/>
    <cellStyle name="Separador de milhares 2 4 4 2 2 2 8" xfId="36215"/>
    <cellStyle name="Separador de milhares 2 4 4 2 2 2 9" xfId="36216"/>
    <cellStyle name="Separador de milhares 2 4 4 2 2 3" xfId="36217"/>
    <cellStyle name="Separador de milhares 2 4 4 2 2 4" xfId="36218"/>
    <cellStyle name="Separador de milhares 2 4 4 2 2 5" xfId="36219"/>
    <cellStyle name="Separador de milhares 2 4 4 2 2 6" xfId="36220"/>
    <cellStyle name="Separador de milhares 2 4 4 2 2 7" xfId="36221"/>
    <cellStyle name="Separador de milhares 2 4 4 2 2 8" xfId="36222"/>
    <cellStyle name="Separador de milhares 2 4 4 2 2 9" xfId="36223"/>
    <cellStyle name="Separador de milhares 2 4 4 2 20" xfId="36224"/>
    <cellStyle name="Separador de milhares 2 4 4 2 21" xfId="36225"/>
    <cellStyle name="Separador de milhares 2 4 4 2 22" xfId="36226"/>
    <cellStyle name="Separador de milhares 2 4 4 2 23" xfId="36227"/>
    <cellStyle name="Separador de milhares 2 4 4 2 24" xfId="36228"/>
    <cellStyle name="Separador de milhares 2 4 4 2 25" xfId="36229"/>
    <cellStyle name="Separador de milhares 2 4 4 2 26" xfId="36230"/>
    <cellStyle name="Separador de milhares 2 4 4 2 27" xfId="36231"/>
    <cellStyle name="Separador de milhares 2 4 4 2 28" xfId="36232"/>
    <cellStyle name="Separador de milhares 2 4 4 2 29" xfId="36233"/>
    <cellStyle name="Separador de milhares 2 4 4 2 3" xfId="36234"/>
    <cellStyle name="Separador de milhares 2 4 4 2 30" xfId="36235"/>
    <cellStyle name="Separador de milhares 2 4 4 2 31" xfId="36236"/>
    <cellStyle name="Separador de milhares 2 4 4 2 32" xfId="36237"/>
    <cellStyle name="Separador de milhares 2 4 4 2 33" xfId="36238"/>
    <cellStyle name="Separador de milhares 2 4 4 2 34" xfId="36239"/>
    <cellStyle name="Separador de milhares 2 4 4 2 35" xfId="36240"/>
    <cellStyle name="Separador de milhares 2 4 4 2 36" xfId="36241"/>
    <cellStyle name="Separador de milhares 2 4 4 2 37" xfId="36242"/>
    <cellStyle name="Separador de milhares 2 4 4 2 38" xfId="36243"/>
    <cellStyle name="Separador de milhares 2 4 4 2 38 10" xfId="36244"/>
    <cellStyle name="Separador de milhares 2 4 4 2 38 2" xfId="36245"/>
    <cellStyle name="Separador de milhares 2 4 4 2 38 3" xfId="36246"/>
    <cellStyle name="Separador de milhares 2 4 4 2 38 4" xfId="36247"/>
    <cellStyle name="Separador de milhares 2 4 4 2 38 5" xfId="36248"/>
    <cellStyle name="Separador de milhares 2 4 4 2 38 6" xfId="36249"/>
    <cellStyle name="Separador de milhares 2 4 4 2 38 7" xfId="36250"/>
    <cellStyle name="Separador de milhares 2 4 4 2 38 8" xfId="36251"/>
    <cellStyle name="Separador de milhares 2 4 4 2 38 9" xfId="36252"/>
    <cellStyle name="Separador de milhares 2 4 4 2 39" xfId="36253"/>
    <cellStyle name="Separador de milhares 2 4 4 2 39 2" xfId="36254"/>
    <cellStyle name="Separador de milhares 2 4 4 2 4" xfId="36255"/>
    <cellStyle name="Separador de milhares 2 4 4 2 40" xfId="36256"/>
    <cellStyle name="Separador de milhares 2 4 4 2 41" xfId="36257"/>
    <cellStyle name="Separador de milhares 2 4 4 2 42" xfId="36258"/>
    <cellStyle name="Separador de milhares 2 4 4 2 43" xfId="36259"/>
    <cellStyle name="Separador de milhares 2 4 4 2 44" xfId="36260"/>
    <cellStyle name="Separador de milhares 2 4 4 2 45" xfId="36261"/>
    <cellStyle name="Separador de milhares 2 4 4 2 46" xfId="36262"/>
    <cellStyle name="Separador de milhares 2 4 4 2 47" xfId="36263"/>
    <cellStyle name="Separador de milhares 2 4 4 2 48" xfId="36264"/>
    <cellStyle name="Separador de milhares 2 4 4 2 5" xfId="36265"/>
    <cellStyle name="Separador de milhares 2 4 4 2 6" xfId="36266"/>
    <cellStyle name="Separador de milhares 2 4 4 2 7" xfId="36267"/>
    <cellStyle name="Separador de milhares 2 4 4 2 8" xfId="36268"/>
    <cellStyle name="Separador de milhares 2 4 4 2 9" xfId="36269"/>
    <cellStyle name="Separador de milhares 2 4 4 20" xfId="36270"/>
    <cellStyle name="Separador de milhares 2 4 4 20 10" xfId="36271"/>
    <cellStyle name="Separador de milhares 2 4 4 20 11" xfId="36272"/>
    <cellStyle name="Separador de milhares 2 4 4 20 12" xfId="36273"/>
    <cellStyle name="Separador de milhares 2 4 4 20 2" xfId="36274"/>
    <cellStyle name="Separador de milhares 2 4 4 20 2 10" xfId="36275"/>
    <cellStyle name="Separador de milhares 2 4 4 20 2 2" xfId="36276"/>
    <cellStyle name="Separador de milhares 2 4 4 20 2 3" xfId="36277"/>
    <cellStyle name="Separador de milhares 2 4 4 20 2 4" xfId="36278"/>
    <cellStyle name="Separador de milhares 2 4 4 20 2 5" xfId="36279"/>
    <cellStyle name="Separador de milhares 2 4 4 20 2 6" xfId="36280"/>
    <cellStyle name="Separador de milhares 2 4 4 20 2 7" xfId="36281"/>
    <cellStyle name="Separador de milhares 2 4 4 20 2 8" xfId="36282"/>
    <cellStyle name="Separador de milhares 2 4 4 20 2 9" xfId="36283"/>
    <cellStyle name="Separador de milhares 2 4 4 20 3" xfId="36284"/>
    <cellStyle name="Separador de milhares 2 4 4 20 4" xfId="36285"/>
    <cellStyle name="Separador de milhares 2 4 4 20 5" xfId="36286"/>
    <cellStyle name="Separador de milhares 2 4 4 20 6" xfId="36287"/>
    <cellStyle name="Separador de milhares 2 4 4 20 7" xfId="36288"/>
    <cellStyle name="Separador de milhares 2 4 4 20 8" xfId="36289"/>
    <cellStyle name="Separador de milhares 2 4 4 20 9" xfId="36290"/>
    <cellStyle name="Separador de milhares 2 4 4 21" xfId="36291"/>
    <cellStyle name="Separador de milhares 2 4 4 22" xfId="36292"/>
    <cellStyle name="Separador de milhares 2 4 4 23" xfId="36293"/>
    <cellStyle name="Separador de milhares 2 4 4 24" xfId="36294"/>
    <cellStyle name="Separador de milhares 2 4 4 25" xfId="36295"/>
    <cellStyle name="Separador de milhares 2 4 4 26" xfId="36296"/>
    <cellStyle name="Separador de milhares 2 4 4 27" xfId="36297"/>
    <cellStyle name="Separador de milhares 2 4 4 28" xfId="36298"/>
    <cellStyle name="Separador de milhares 2 4 4 29" xfId="36299"/>
    <cellStyle name="Separador de milhares 2 4 4 3" xfId="36300"/>
    <cellStyle name="Separador de milhares 2 4 4 3 10" xfId="36301"/>
    <cellStyle name="Separador de milhares 2 4 4 3 11" xfId="36302"/>
    <cellStyle name="Separador de milhares 2 4 4 3 12" xfId="36303"/>
    <cellStyle name="Separador de milhares 2 4 4 3 13" xfId="36304"/>
    <cellStyle name="Separador de milhares 2 4 4 3 14" xfId="36305"/>
    <cellStyle name="Separador de milhares 2 4 4 3 15" xfId="36306"/>
    <cellStyle name="Separador de milhares 2 4 4 3 16" xfId="36307"/>
    <cellStyle name="Separador de milhares 2 4 4 3 17" xfId="36308"/>
    <cellStyle name="Separador de milhares 2 4 4 3 18" xfId="36309"/>
    <cellStyle name="Separador de milhares 2 4 4 3 19" xfId="36310"/>
    <cellStyle name="Separador de milhares 2 4 4 3 2" xfId="36311"/>
    <cellStyle name="Separador de milhares 2 4 4 3 2 10" xfId="36312"/>
    <cellStyle name="Separador de milhares 2 4 4 3 2 11" xfId="36313"/>
    <cellStyle name="Separador de milhares 2 4 4 3 2 12" xfId="36314"/>
    <cellStyle name="Separador de milhares 2 4 4 3 2 2" xfId="36315"/>
    <cellStyle name="Separador de milhares 2 4 4 3 2 2 10" xfId="36316"/>
    <cellStyle name="Separador de milhares 2 4 4 3 2 2 2" xfId="36317"/>
    <cellStyle name="Separador de milhares 2 4 4 3 2 2 3" xfId="36318"/>
    <cellStyle name="Separador de milhares 2 4 4 3 2 2 4" xfId="36319"/>
    <cellStyle name="Separador de milhares 2 4 4 3 2 2 5" xfId="36320"/>
    <cellStyle name="Separador de milhares 2 4 4 3 2 2 6" xfId="36321"/>
    <cellStyle name="Separador de milhares 2 4 4 3 2 2 7" xfId="36322"/>
    <cellStyle name="Separador de milhares 2 4 4 3 2 2 8" xfId="36323"/>
    <cellStyle name="Separador de milhares 2 4 4 3 2 2 9" xfId="36324"/>
    <cellStyle name="Separador de milhares 2 4 4 3 2 3" xfId="36325"/>
    <cellStyle name="Separador de milhares 2 4 4 3 2 4" xfId="36326"/>
    <cellStyle name="Separador de milhares 2 4 4 3 2 5" xfId="36327"/>
    <cellStyle name="Separador de milhares 2 4 4 3 2 6" xfId="36328"/>
    <cellStyle name="Separador de milhares 2 4 4 3 2 7" xfId="36329"/>
    <cellStyle name="Separador de milhares 2 4 4 3 2 8" xfId="36330"/>
    <cellStyle name="Separador de milhares 2 4 4 3 2 9" xfId="36331"/>
    <cellStyle name="Separador de milhares 2 4 4 3 20" xfId="36332"/>
    <cellStyle name="Separador de milhares 2 4 4 3 21" xfId="36333"/>
    <cellStyle name="Separador de milhares 2 4 4 3 22" xfId="36334"/>
    <cellStyle name="Separador de milhares 2 4 4 3 23" xfId="36335"/>
    <cellStyle name="Separador de milhares 2 4 4 3 24" xfId="36336"/>
    <cellStyle name="Separador de milhares 2 4 4 3 25" xfId="36337"/>
    <cellStyle name="Separador de milhares 2 4 4 3 26" xfId="36338"/>
    <cellStyle name="Separador de milhares 2 4 4 3 27" xfId="36339"/>
    <cellStyle name="Separador de milhares 2 4 4 3 28" xfId="36340"/>
    <cellStyle name="Separador de milhares 2 4 4 3 29" xfId="36341"/>
    <cellStyle name="Separador de milhares 2 4 4 3 3" xfId="36342"/>
    <cellStyle name="Separador de milhares 2 4 4 3 30" xfId="36343"/>
    <cellStyle name="Separador de milhares 2 4 4 3 31" xfId="36344"/>
    <cellStyle name="Separador de milhares 2 4 4 3 32" xfId="36345"/>
    <cellStyle name="Separador de milhares 2 4 4 3 33" xfId="36346"/>
    <cellStyle name="Separador de milhares 2 4 4 3 34" xfId="36347"/>
    <cellStyle name="Separador de milhares 2 4 4 3 35" xfId="36348"/>
    <cellStyle name="Separador de milhares 2 4 4 3 36" xfId="36349"/>
    <cellStyle name="Separador de milhares 2 4 4 3 37" xfId="36350"/>
    <cellStyle name="Separador de milhares 2 4 4 3 38" xfId="36351"/>
    <cellStyle name="Separador de milhares 2 4 4 3 38 10" xfId="36352"/>
    <cellStyle name="Separador de milhares 2 4 4 3 38 2" xfId="36353"/>
    <cellStyle name="Separador de milhares 2 4 4 3 38 3" xfId="36354"/>
    <cellStyle name="Separador de milhares 2 4 4 3 38 4" xfId="36355"/>
    <cellStyle name="Separador de milhares 2 4 4 3 38 5" xfId="36356"/>
    <cellStyle name="Separador de milhares 2 4 4 3 38 6" xfId="36357"/>
    <cellStyle name="Separador de milhares 2 4 4 3 38 7" xfId="36358"/>
    <cellStyle name="Separador de milhares 2 4 4 3 38 8" xfId="36359"/>
    <cellStyle name="Separador de milhares 2 4 4 3 38 9" xfId="36360"/>
    <cellStyle name="Separador de milhares 2 4 4 3 39" xfId="36361"/>
    <cellStyle name="Separador de milhares 2 4 4 3 39 2" xfId="36362"/>
    <cellStyle name="Separador de milhares 2 4 4 3 4" xfId="36363"/>
    <cellStyle name="Separador de milhares 2 4 4 3 40" xfId="36364"/>
    <cellStyle name="Separador de milhares 2 4 4 3 41" xfId="36365"/>
    <cellStyle name="Separador de milhares 2 4 4 3 42" xfId="36366"/>
    <cellStyle name="Separador de milhares 2 4 4 3 43" xfId="36367"/>
    <cellStyle name="Separador de milhares 2 4 4 3 44" xfId="36368"/>
    <cellStyle name="Separador de milhares 2 4 4 3 45" xfId="36369"/>
    <cellStyle name="Separador de milhares 2 4 4 3 46" xfId="36370"/>
    <cellStyle name="Separador de milhares 2 4 4 3 47" xfId="36371"/>
    <cellStyle name="Separador de milhares 2 4 4 3 48" xfId="36372"/>
    <cellStyle name="Separador de milhares 2 4 4 3 5" xfId="36373"/>
    <cellStyle name="Separador de milhares 2 4 4 3 6" xfId="36374"/>
    <cellStyle name="Separador de milhares 2 4 4 3 7" xfId="36375"/>
    <cellStyle name="Separador de milhares 2 4 4 3 8" xfId="36376"/>
    <cellStyle name="Separador de milhares 2 4 4 3 9" xfId="36377"/>
    <cellStyle name="Separador de milhares 2 4 4 30" xfId="36378"/>
    <cellStyle name="Separador de milhares 2 4 4 31" xfId="36379"/>
    <cellStyle name="Separador de milhares 2 4 4 32" xfId="36380"/>
    <cellStyle name="Separador de milhares 2 4 4 33" xfId="36381"/>
    <cellStyle name="Separador de milhares 2 4 4 34" xfId="36382"/>
    <cellStyle name="Separador de milhares 2 4 4 35" xfId="36383"/>
    <cellStyle name="Separador de milhares 2 4 4 36" xfId="36384"/>
    <cellStyle name="Separador de milhares 2 4 4 37" xfId="36385"/>
    <cellStyle name="Separador de milhares 2 4 4 38" xfId="36386"/>
    <cellStyle name="Separador de milhares 2 4 4 39" xfId="36387"/>
    <cellStyle name="Separador de milhares 2 4 4 4" xfId="36388"/>
    <cellStyle name="Separador de milhares 2 4 4 40" xfId="36389"/>
    <cellStyle name="Separador de milhares 2 4 4 41" xfId="36390"/>
    <cellStyle name="Separador de milhares 2 4 4 42" xfId="36391"/>
    <cellStyle name="Separador de milhares 2 4 4 43" xfId="36392"/>
    <cellStyle name="Separador de milhares 2 4 4 44" xfId="36393"/>
    <cellStyle name="Separador de milhares 2 4 4 45" xfId="36394"/>
    <cellStyle name="Separador de milhares 2 4 4 46" xfId="36395"/>
    <cellStyle name="Separador de milhares 2 4 4 47" xfId="36396"/>
    <cellStyle name="Separador de milhares 2 4 4 48" xfId="36397"/>
    <cellStyle name="Separador de milhares 2 4 4 48 10" xfId="36398"/>
    <cellStyle name="Separador de milhares 2 4 4 48 2" xfId="36399"/>
    <cellStyle name="Separador de milhares 2 4 4 48 3" xfId="36400"/>
    <cellStyle name="Separador de milhares 2 4 4 48 4" xfId="36401"/>
    <cellStyle name="Separador de milhares 2 4 4 48 5" xfId="36402"/>
    <cellStyle name="Separador de milhares 2 4 4 48 6" xfId="36403"/>
    <cellStyle name="Separador de milhares 2 4 4 48 7" xfId="36404"/>
    <cellStyle name="Separador de milhares 2 4 4 48 8" xfId="36405"/>
    <cellStyle name="Separador de milhares 2 4 4 48 9" xfId="36406"/>
    <cellStyle name="Separador de milhares 2 4 4 49" xfId="36407"/>
    <cellStyle name="Separador de milhares 2 4 4 49 2" xfId="36408"/>
    <cellStyle name="Separador de milhares 2 4 4 5" xfId="36409"/>
    <cellStyle name="Separador de milhares 2 4 4 50" xfId="36410"/>
    <cellStyle name="Separador de milhares 2 4 4 51" xfId="36411"/>
    <cellStyle name="Separador de milhares 2 4 4 52" xfId="36412"/>
    <cellStyle name="Separador de milhares 2 4 4 53" xfId="36413"/>
    <cellStyle name="Separador de milhares 2 4 4 54" xfId="36414"/>
    <cellStyle name="Separador de milhares 2 4 4 55" xfId="36415"/>
    <cellStyle name="Separador de milhares 2 4 4 56" xfId="36416"/>
    <cellStyle name="Separador de milhares 2 4 4 57" xfId="36417"/>
    <cellStyle name="Separador de milhares 2 4 4 58" xfId="36418"/>
    <cellStyle name="Separador de milhares 2 4 4 6" xfId="36419"/>
    <cellStyle name="Separador de milhares 2 4 4 7" xfId="36420"/>
    <cellStyle name="Separador de milhares 2 4 4 8" xfId="36421"/>
    <cellStyle name="Separador de milhares 2 4 4 9" xfId="36422"/>
    <cellStyle name="Separador de milhares 2 4 40" xfId="36423"/>
    <cellStyle name="Separador de milhares 2 4 41" xfId="36424"/>
    <cellStyle name="Separador de milhares 2 4 42" xfId="36425"/>
    <cellStyle name="Separador de milhares 2 4 43" xfId="36426"/>
    <cellStyle name="Separador de milhares 2 4 44" xfId="36427"/>
    <cellStyle name="Separador de milhares 2 4 45" xfId="36428"/>
    <cellStyle name="Separador de milhares 2 4 46" xfId="36429"/>
    <cellStyle name="Separador de milhares 2 4 47" xfId="36430"/>
    <cellStyle name="Separador de milhares 2 4 48" xfId="36431"/>
    <cellStyle name="Separador de milhares 2 4 49" xfId="36432"/>
    <cellStyle name="Separador de milhares 2 4 5" xfId="36433"/>
    <cellStyle name="Separador de milhares 2 4 5 10" xfId="36434"/>
    <cellStyle name="Separador de milhares 2 4 5 11" xfId="36435"/>
    <cellStyle name="Separador de milhares 2 4 5 12" xfId="36436"/>
    <cellStyle name="Separador de milhares 2 4 5 13" xfId="36437"/>
    <cellStyle name="Separador de milhares 2 4 5 13 10" xfId="36438"/>
    <cellStyle name="Separador de milhares 2 4 5 13 11" xfId="36439"/>
    <cellStyle name="Separador de milhares 2 4 5 13 12" xfId="36440"/>
    <cellStyle name="Separador de milhares 2 4 5 13 2" xfId="36441"/>
    <cellStyle name="Separador de milhares 2 4 5 13 2 10" xfId="36442"/>
    <cellStyle name="Separador de milhares 2 4 5 13 2 2" xfId="36443"/>
    <cellStyle name="Separador de milhares 2 4 5 13 2 3" xfId="36444"/>
    <cellStyle name="Separador de milhares 2 4 5 13 2 4" xfId="36445"/>
    <cellStyle name="Separador de milhares 2 4 5 13 2 5" xfId="36446"/>
    <cellStyle name="Separador de milhares 2 4 5 13 2 6" xfId="36447"/>
    <cellStyle name="Separador de milhares 2 4 5 13 2 7" xfId="36448"/>
    <cellStyle name="Separador de milhares 2 4 5 13 2 8" xfId="36449"/>
    <cellStyle name="Separador de milhares 2 4 5 13 2 9" xfId="36450"/>
    <cellStyle name="Separador de milhares 2 4 5 13 3" xfId="36451"/>
    <cellStyle name="Separador de milhares 2 4 5 13 4" xfId="36452"/>
    <cellStyle name="Separador de milhares 2 4 5 13 5" xfId="36453"/>
    <cellStyle name="Separador de milhares 2 4 5 13 6" xfId="36454"/>
    <cellStyle name="Separador de milhares 2 4 5 13 7" xfId="36455"/>
    <cellStyle name="Separador de milhares 2 4 5 13 8" xfId="36456"/>
    <cellStyle name="Separador de milhares 2 4 5 13 9" xfId="36457"/>
    <cellStyle name="Separador de milhares 2 4 5 14" xfId="36458"/>
    <cellStyle name="Separador de milhares 2 4 5 14 10" xfId="36459"/>
    <cellStyle name="Separador de milhares 2 4 5 14 11" xfId="36460"/>
    <cellStyle name="Separador de milhares 2 4 5 14 12" xfId="36461"/>
    <cellStyle name="Separador de milhares 2 4 5 14 2" xfId="36462"/>
    <cellStyle name="Separador de milhares 2 4 5 14 2 10" xfId="36463"/>
    <cellStyle name="Separador de milhares 2 4 5 14 2 2" xfId="36464"/>
    <cellStyle name="Separador de milhares 2 4 5 14 2 3" xfId="36465"/>
    <cellStyle name="Separador de milhares 2 4 5 14 2 4" xfId="36466"/>
    <cellStyle name="Separador de milhares 2 4 5 14 2 5" xfId="36467"/>
    <cellStyle name="Separador de milhares 2 4 5 14 2 6" xfId="36468"/>
    <cellStyle name="Separador de milhares 2 4 5 14 2 7" xfId="36469"/>
    <cellStyle name="Separador de milhares 2 4 5 14 2 8" xfId="36470"/>
    <cellStyle name="Separador de milhares 2 4 5 14 2 9" xfId="36471"/>
    <cellStyle name="Separador de milhares 2 4 5 14 3" xfId="36472"/>
    <cellStyle name="Separador de milhares 2 4 5 14 4" xfId="36473"/>
    <cellStyle name="Separador de milhares 2 4 5 14 5" xfId="36474"/>
    <cellStyle name="Separador de milhares 2 4 5 14 6" xfId="36475"/>
    <cellStyle name="Separador de milhares 2 4 5 14 7" xfId="36476"/>
    <cellStyle name="Separador de milhares 2 4 5 14 8" xfId="36477"/>
    <cellStyle name="Separador de milhares 2 4 5 14 9" xfId="36478"/>
    <cellStyle name="Separador de milhares 2 4 5 15" xfId="36479"/>
    <cellStyle name="Separador de milhares 2 4 5 15 10" xfId="36480"/>
    <cellStyle name="Separador de milhares 2 4 5 15 11" xfId="36481"/>
    <cellStyle name="Separador de milhares 2 4 5 15 12" xfId="36482"/>
    <cellStyle name="Separador de milhares 2 4 5 15 2" xfId="36483"/>
    <cellStyle name="Separador de milhares 2 4 5 15 2 10" xfId="36484"/>
    <cellStyle name="Separador de milhares 2 4 5 15 2 2" xfId="36485"/>
    <cellStyle name="Separador de milhares 2 4 5 15 2 3" xfId="36486"/>
    <cellStyle name="Separador de milhares 2 4 5 15 2 4" xfId="36487"/>
    <cellStyle name="Separador de milhares 2 4 5 15 2 5" xfId="36488"/>
    <cellStyle name="Separador de milhares 2 4 5 15 2 6" xfId="36489"/>
    <cellStyle name="Separador de milhares 2 4 5 15 2 7" xfId="36490"/>
    <cellStyle name="Separador de milhares 2 4 5 15 2 8" xfId="36491"/>
    <cellStyle name="Separador de milhares 2 4 5 15 2 9" xfId="36492"/>
    <cellStyle name="Separador de milhares 2 4 5 15 3" xfId="36493"/>
    <cellStyle name="Separador de milhares 2 4 5 15 4" xfId="36494"/>
    <cellStyle name="Separador de milhares 2 4 5 15 5" xfId="36495"/>
    <cellStyle name="Separador de milhares 2 4 5 15 6" xfId="36496"/>
    <cellStyle name="Separador de milhares 2 4 5 15 7" xfId="36497"/>
    <cellStyle name="Separador de milhares 2 4 5 15 8" xfId="36498"/>
    <cellStyle name="Separador de milhares 2 4 5 15 9" xfId="36499"/>
    <cellStyle name="Separador de milhares 2 4 5 16" xfId="36500"/>
    <cellStyle name="Separador de milhares 2 4 5 16 10" xfId="36501"/>
    <cellStyle name="Separador de milhares 2 4 5 16 11" xfId="36502"/>
    <cellStyle name="Separador de milhares 2 4 5 16 12" xfId="36503"/>
    <cellStyle name="Separador de milhares 2 4 5 16 2" xfId="36504"/>
    <cellStyle name="Separador de milhares 2 4 5 16 2 10" xfId="36505"/>
    <cellStyle name="Separador de milhares 2 4 5 16 2 2" xfId="36506"/>
    <cellStyle name="Separador de milhares 2 4 5 16 2 3" xfId="36507"/>
    <cellStyle name="Separador de milhares 2 4 5 16 2 4" xfId="36508"/>
    <cellStyle name="Separador de milhares 2 4 5 16 2 5" xfId="36509"/>
    <cellStyle name="Separador de milhares 2 4 5 16 2 6" xfId="36510"/>
    <cellStyle name="Separador de milhares 2 4 5 16 2 7" xfId="36511"/>
    <cellStyle name="Separador de milhares 2 4 5 16 2 8" xfId="36512"/>
    <cellStyle name="Separador de milhares 2 4 5 16 2 9" xfId="36513"/>
    <cellStyle name="Separador de milhares 2 4 5 16 3" xfId="36514"/>
    <cellStyle name="Separador de milhares 2 4 5 16 4" xfId="36515"/>
    <cellStyle name="Separador de milhares 2 4 5 16 5" xfId="36516"/>
    <cellStyle name="Separador de milhares 2 4 5 16 6" xfId="36517"/>
    <cellStyle name="Separador de milhares 2 4 5 16 7" xfId="36518"/>
    <cellStyle name="Separador de milhares 2 4 5 16 8" xfId="36519"/>
    <cellStyle name="Separador de milhares 2 4 5 16 9" xfId="36520"/>
    <cellStyle name="Separador de milhares 2 4 5 17" xfId="36521"/>
    <cellStyle name="Separador de milhares 2 4 5 17 10" xfId="36522"/>
    <cellStyle name="Separador de milhares 2 4 5 17 11" xfId="36523"/>
    <cellStyle name="Separador de milhares 2 4 5 17 12" xfId="36524"/>
    <cellStyle name="Separador de milhares 2 4 5 17 2" xfId="36525"/>
    <cellStyle name="Separador de milhares 2 4 5 17 2 10" xfId="36526"/>
    <cellStyle name="Separador de milhares 2 4 5 17 2 2" xfId="36527"/>
    <cellStyle name="Separador de milhares 2 4 5 17 2 3" xfId="36528"/>
    <cellStyle name="Separador de milhares 2 4 5 17 2 4" xfId="36529"/>
    <cellStyle name="Separador de milhares 2 4 5 17 2 5" xfId="36530"/>
    <cellStyle name="Separador de milhares 2 4 5 17 2 6" xfId="36531"/>
    <cellStyle name="Separador de milhares 2 4 5 17 2 7" xfId="36532"/>
    <cellStyle name="Separador de milhares 2 4 5 17 2 8" xfId="36533"/>
    <cellStyle name="Separador de milhares 2 4 5 17 2 9" xfId="36534"/>
    <cellStyle name="Separador de milhares 2 4 5 17 3" xfId="36535"/>
    <cellStyle name="Separador de milhares 2 4 5 17 4" xfId="36536"/>
    <cellStyle name="Separador de milhares 2 4 5 17 5" xfId="36537"/>
    <cellStyle name="Separador de milhares 2 4 5 17 6" xfId="36538"/>
    <cellStyle name="Separador de milhares 2 4 5 17 7" xfId="36539"/>
    <cellStyle name="Separador de milhares 2 4 5 17 8" xfId="36540"/>
    <cellStyle name="Separador de milhares 2 4 5 17 9" xfId="36541"/>
    <cellStyle name="Separador de milhares 2 4 5 18" xfId="36542"/>
    <cellStyle name="Separador de milhares 2 4 5 18 10" xfId="36543"/>
    <cellStyle name="Separador de milhares 2 4 5 18 11" xfId="36544"/>
    <cellStyle name="Separador de milhares 2 4 5 18 12" xfId="36545"/>
    <cellStyle name="Separador de milhares 2 4 5 18 2" xfId="36546"/>
    <cellStyle name="Separador de milhares 2 4 5 18 2 10" xfId="36547"/>
    <cellStyle name="Separador de milhares 2 4 5 18 2 2" xfId="36548"/>
    <cellStyle name="Separador de milhares 2 4 5 18 2 3" xfId="36549"/>
    <cellStyle name="Separador de milhares 2 4 5 18 2 4" xfId="36550"/>
    <cellStyle name="Separador de milhares 2 4 5 18 2 5" xfId="36551"/>
    <cellStyle name="Separador de milhares 2 4 5 18 2 6" xfId="36552"/>
    <cellStyle name="Separador de milhares 2 4 5 18 2 7" xfId="36553"/>
    <cellStyle name="Separador de milhares 2 4 5 18 2 8" xfId="36554"/>
    <cellStyle name="Separador de milhares 2 4 5 18 2 9" xfId="36555"/>
    <cellStyle name="Separador de milhares 2 4 5 18 3" xfId="36556"/>
    <cellStyle name="Separador de milhares 2 4 5 18 4" xfId="36557"/>
    <cellStyle name="Separador de milhares 2 4 5 18 5" xfId="36558"/>
    <cellStyle name="Separador de milhares 2 4 5 18 6" xfId="36559"/>
    <cellStyle name="Separador de milhares 2 4 5 18 7" xfId="36560"/>
    <cellStyle name="Separador de milhares 2 4 5 18 8" xfId="36561"/>
    <cellStyle name="Separador de milhares 2 4 5 18 9" xfId="36562"/>
    <cellStyle name="Separador de milhares 2 4 5 19" xfId="36563"/>
    <cellStyle name="Separador de milhares 2 4 5 19 10" xfId="36564"/>
    <cellStyle name="Separador de milhares 2 4 5 19 11" xfId="36565"/>
    <cellStyle name="Separador de milhares 2 4 5 19 12" xfId="36566"/>
    <cellStyle name="Separador de milhares 2 4 5 19 2" xfId="36567"/>
    <cellStyle name="Separador de milhares 2 4 5 19 2 10" xfId="36568"/>
    <cellStyle name="Separador de milhares 2 4 5 19 2 2" xfId="36569"/>
    <cellStyle name="Separador de milhares 2 4 5 19 2 3" xfId="36570"/>
    <cellStyle name="Separador de milhares 2 4 5 19 2 4" xfId="36571"/>
    <cellStyle name="Separador de milhares 2 4 5 19 2 5" xfId="36572"/>
    <cellStyle name="Separador de milhares 2 4 5 19 2 6" xfId="36573"/>
    <cellStyle name="Separador de milhares 2 4 5 19 2 7" xfId="36574"/>
    <cellStyle name="Separador de milhares 2 4 5 19 2 8" xfId="36575"/>
    <cellStyle name="Separador de milhares 2 4 5 19 2 9" xfId="36576"/>
    <cellStyle name="Separador de milhares 2 4 5 19 3" xfId="36577"/>
    <cellStyle name="Separador de milhares 2 4 5 19 4" xfId="36578"/>
    <cellStyle name="Separador de milhares 2 4 5 19 5" xfId="36579"/>
    <cellStyle name="Separador de milhares 2 4 5 19 6" xfId="36580"/>
    <cellStyle name="Separador de milhares 2 4 5 19 7" xfId="36581"/>
    <cellStyle name="Separador de milhares 2 4 5 19 8" xfId="36582"/>
    <cellStyle name="Separador de milhares 2 4 5 19 9" xfId="36583"/>
    <cellStyle name="Separador de milhares 2 4 5 2" xfId="36584"/>
    <cellStyle name="Separador de milhares 2 4 5 2 10" xfId="36585"/>
    <cellStyle name="Separador de milhares 2 4 5 2 11" xfId="36586"/>
    <cellStyle name="Separador de milhares 2 4 5 2 12" xfId="36587"/>
    <cellStyle name="Separador de milhares 2 4 5 2 13" xfId="36588"/>
    <cellStyle name="Separador de milhares 2 4 5 2 14" xfId="36589"/>
    <cellStyle name="Separador de milhares 2 4 5 2 15" xfId="36590"/>
    <cellStyle name="Separador de milhares 2 4 5 2 16" xfId="36591"/>
    <cellStyle name="Separador de milhares 2 4 5 2 17" xfId="36592"/>
    <cellStyle name="Separador de milhares 2 4 5 2 18" xfId="36593"/>
    <cellStyle name="Separador de milhares 2 4 5 2 19" xfId="36594"/>
    <cellStyle name="Separador de milhares 2 4 5 2 2" xfId="36595"/>
    <cellStyle name="Separador de milhares 2 4 5 2 2 10" xfId="36596"/>
    <cellStyle name="Separador de milhares 2 4 5 2 2 11" xfId="36597"/>
    <cellStyle name="Separador de milhares 2 4 5 2 2 12" xfId="36598"/>
    <cellStyle name="Separador de milhares 2 4 5 2 2 2" xfId="36599"/>
    <cellStyle name="Separador de milhares 2 4 5 2 2 2 10" xfId="36600"/>
    <cellStyle name="Separador de milhares 2 4 5 2 2 2 2" xfId="36601"/>
    <cellStyle name="Separador de milhares 2 4 5 2 2 2 3" xfId="36602"/>
    <cellStyle name="Separador de milhares 2 4 5 2 2 2 4" xfId="36603"/>
    <cellStyle name="Separador de milhares 2 4 5 2 2 2 5" xfId="36604"/>
    <cellStyle name="Separador de milhares 2 4 5 2 2 2 6" xfId="36605"/>
    <cellStyle name="Separador de milhares 2 4 5 2 2 2 7" xfId="36606"/>
    <cellStyle name="Separador de milhares 2 4 5 2 2 2 8" xfId="36607"/>
    <cellStyle name="Separador de milhares 2 4 5 2 2 2 9" xfId="36608"/>
    <cellStyle name="Separador de milhares 2 4 5 2 2 3" xfId="36609"/>
    <cellStyle name="Separador de milhares 2 4 5 2 2 4" xfId="36610"/>
    <cellStyle name="Separador de milhares 2 4 5 2 2 5" xfId="36611"/>
    <cellStyle name="Separador de milhares 2 4 5 2 2 6" xfId="36612"/>
    <cellStyle name="Separador de milhares 2 4 5 2 2 7" xfId="36613"/>
    <cellStyle name="Separador de milhares 2 4 5 2 2 8" xfId="36614"/>
    <cellStyle name="Separador de milhares 2 4 5 2 2 9" xfId="36615"/>
    <cellStyle name="Separador de milhares 2 4 5 2 20" xfId="36616"/>
    <cellStyle name="Separador de milhares 2 4 5 2 21" xfId="36617"/>
    <cellStyle name="Separador de milhares 2 4 5 2 22" xfId="36618"/>
    <cellStyle name="Separador de milhares 2 4 5 2 23" xfId="36619"/>
    <cellStyle name="Separador de milhares 2 4 5 2 24" xfId="36620"/>
    <cellStyle name="Separador de milhares 2 4 5 2 25" xfId="36621"/>
    <cellStyle name="Separador de milhares 2 4 5 2 26" xfId="36622"/>
    <cellStyle name="Separador de milhares 2 4 5 2 27" xfId="36623"/>
    <cellStyle name="Separador de milhares 2 4 5 2 28" xfId="36624"/>
    <cellStyle name="Separador de milhares 2 4 5 2 29" xfId="36625"/>
    <cellStyle name="Separador de milhares 2 4 5 2 3" xfId="36626"/>
    <cellStyle name="Separador de milhares 2 4 5 2 30" xfId="36627"/>
    <cellStyle name="Separador de milhares 2 4 5 2 31" xfId="36628"/>
    <cellStyle name="Separador de milhares 2 4 5 2 32" xfId="36629"/>
    <cellStyle name="Separador de milhares 2 4 5 2 33" xfId="36630"/>
    <cellStyle name="Separador de milhares 2 4 5 2 34" xfId="36631"/>
    <cellStyle name="Separador de milhares 2 4 5 2 35" xfId="36632"/>
    <cellStyle name="Separador de milhares 2 4 5 2 36" xfId="36633"/>
    <cellStyle name="Separador de milhares 2 4 5 2 37" xfId="36634"/>
    <cellStyle name="Separador de milhares 2 4 5 2 38" xfId="36635"/>
    <cellStyle name="Separador de milhares 2 4 5 2 38 10" xfId="36636"/>
    <cellStyle name="Separador de milhares 2 4 5 2 38 2" xfId="36637"/>
    <cellStyle name="Separador de milhares 2 4 5 2 38 3" xfId="36638"/>
    <cellStyle name="Separador de milhares 2 4 5 2 38 4" xfId="36639"/>
    <cellStyle name="Separador de milhares 2 4 5 2 38 5" xfId="36640"/>
    <cellStyle name="Separador de milhares 2 4 5 2 38 6" xfId="36641"/>
    <cellStyle name="Separador de milhares 2 4 5 2 38 7" xfId="36642"/>
    <cellStyle name="Separador de milhares 2 4 5 2 38 8" xfId="36643"/>
    <cellStyle name="Separador de milhares 2 4 5 2 38 9" xfId="36644"/>
    <cellStyle name="Separador de milhares 2 4 5 2 39" xfId="36645"/>
    <cellStyle name="Separador de milhares 2 4 5 2 39 2" xfId="36646"/>
    <cellStyle name="Separador de milhares 2 4 5 2 4" xfId="36647"/>
    <cellStyle name="Separador de milhares 2 4 5 2 40" xfId="36648"/>
    <cellStyle name="Separador de milhares 2 4 5 2 41" xfId="36649"/>
    <cellStyle name="Separador de milhares 2 4 5 2 42" xfId="36650"/>
    <cellStyle name="Separador de milhares 2 4 5 2 43" xfId="36651"/>
    <cellStyle name="Separador de milhares 2 4 5 2 44" xfId="36652"/>
    <cellStyle name="Separador de milhares 2 4 5 2 45" xfId="36653"/>
    <cellStyle name="Separador de milhares 2 4 5 2 46" xfId="36654"/>
    <cellStyle name="Separador de milhares 2 4 5 2 47" xfId="36655"/>
    <cellStyle name="Separador de milhares 2 4 5 2 48" xfId="36656"/>
    <cellStyle name="Separador de milhares 2 4 5 2 5" xfId="36657"/>
    <cellStyle name="Separador de milhares 2 4 5 2 6" xfId="36658"/>
    <cellStyle name="Separador de milhares 2 4 5 2 7" xfId="36659"/>
    <cellStyle name="Separador de milhares 2 4 5 2 8" xfId="36660"/>
    <cellStyle name="Separador de milhares 2 4 5 2 9" xfId="36661"/>
    <cellStyle name="Separador de milhares 2 4 5 20" xfId="36662"/>
    <cellStyle name="Separador de milhares 2 4 5 20 10" xfId="36663"/>
    <cellStyle name="Separador de milhares 2 4 5 20 11" xfId="36664"/>
    <cellStyle name="Separador de milhares 2 4 5 20 12" xfId="36665"/>
    <cellStyle name="Separador de milhares 2 4 5 20 2" xfId="36666"/>
    <cellStyle name="Separador de milhares 2 4 5 20 2 10" xfId="36667"/>
    <cellStyle name="Separador de milhares 2 4 5 20 2 2" xfId="36668"/>
    <cellStyle name="Separador de milhares 2 4 5 20 2 3" xfId="36669"/>
    <cellStyle name="Separador de milhares 2 4 5 20 2 4" xfId="36670"/>
    <cellStyle name="Separador de milhares 2 4 5 20 2 5" xfId="36671"/>
    <cellStyle name="Separador de milhares 2 4 5 20 2 6" xfId="36672"/>
    <cellStyle name="Separador de milhares 2 4 5 20 2 7" xfId="36673"/>
    <cellStyle name="Separador de milhares 2 4 5 20 2 8" xfId="36674"/>
    <cellStyle name="Separador de milhares 2 4 5 20 2 9" xfId="36675"/>
    <cellStyle name="Separador de milhares 2 4 5 20 3" xfId="36676"/>
    <cellStyle name="Separador de milhares 2 4 5 20 4" xfId="36677"/>
    <cellStyle name="Separador de milhares 2 4 5 20 5" xfId="36678"/>
    <cellStyle name="Separador de milhares 2 4 5 20 6" xfId="36679"/>
    <cellStyle name="Separador de milhares 2 4 5 20 7" xfId="36680"/>
    <cellStyle name="Separador de milhares 2 4 5 20 8" xfId="36681"/>
    <cellStyle name="Separador de milhares 2 4 5 20 9" xfId="36682"/>
    <cellStyle name="Separador de milhares 2 4 5 21" xfId="36683"/>
    <cellStyle name="Separador de milhares 2 4 5 22" xfId="36684"/>
    <cellStyle name="Separador de milhares 2 4 5 23" xfId="36685"/>
    <cellStyle name="Separador de milhares 2 4 5 24" xfId="36686"/>
    <cellStyle name="Separador de milhares 2 4 5 25" xfId="36687"/>
    <cellStyle name="Separador de milhares 2 4 5 26" xfId="36688"/>
    <cellStyle name="Separador de milhares 2 4 5 27" xfId="36689"/>
    <cellStyle name="Separador de milhares 2 4 5 28" xfId="36690"/>
    <cellStyle name="Separador de milhares 2 4 5 29" xfId="36691"/>
    <cellStyle name="Separador de milhares 2 4 5 3" xfId="36692"/>
    <cellStyle name="Separador de milhares 2 4 5 3 10" xfId="36693"/>
    <cellStyle name="Separador de milhares 2 4 5 3 11" xfId="36694"/>
    <cellStyle name="Separador de milhares 2 4 5 3 12" xfId="36695"/>
    <cellStyle name="Separador de milhares 2 4 5 3 13" xfId="36696"/>
    <cellStyle name="Separador de milhares 2 4 5 3 14" xfId="36697"/>
    <cellStyle name="Separador de milhares 2 4 5 3 15" xfId="36698"/>
    <cellStyle name="Separador de milhares 2 4 5 3 16" xfId="36699"/>
    <cellStyle name="Separador de milhares 2 4 5 3 17" xfId="36700"/>
    <cellStyle name="Separador de milhares 2 4 5 3 18" xfId="36701"/>
    <cellStyle name="Separador de milhares 2 4 5 3 19" xfId="36702"/>
    <cellStyle name="Separador de milhares 2 4 5 3 2" xfId="36703"/>
    <cellStyle name="Separador de milhares 2 4 5 3 2 10" xfId="36704"/>
    <cellStyle name="Separador de milhares 2 4 5 3 2 11" xfId="36705"/>
    <cellStyle name="Separador de milhares 2 4 5 3 2 12" xfId="36706"/>
    <cellStyle name="Separador de milhares 2 4 5 3 2 2" xfId="36707"/>
    <cellStyle name="Separador de milhares 2 4 5 3 2 2 10" xfId="36708"/>
    <cellStyle name="Separador de milhares 2 4 5 3 2 2 2" xfId="36709"/>
    <cellStyle name="Separador de milhares 2 4 5 3 2 2 3" xfId="36710"/>
    <cellStyle name="Separador de milhares 2 4 5 3 2 2 4" xfId="36711"/>
    <cellStyle name="Separador de milhares 2 4 5 3 2 2 5" xfId="36712"/>
    <cellStyle name="Separador de milhares 2 4 5 3 2 2 6" xfId="36713"/>
    <cellStyle name="Separador de milhares 2 4 5 3 2 2 7" xfId="36714"/>
    <cellStyle name="Separador de milhares 2 4 5 3 2 2 8" xfId="36715"/>
    <cellStyle name="Separador de milhares 2 4 5 3 2 2 9" xfId="36716"/>
    <cellStyle name="Separador de milhares 2 4 5 3 2 3" xfId="36717"/>
    <cellStyle name="Separador de milhares 2 4 5 3 2 4" xfId="36718"/>
    <cellStyle name="Separador de milhares 2 4 5 3 2 5" xfId="36719"/>
    <cellStyle name="Separador de milhares 2 4 5 3 2 6" xfId="36720"/>
    <cellStyle name="Separador de milhares 2 4 5 3 2 7" xfId="36721"/>
    <cellStyle name="Separador de milhares 2 4 5 3 2 8" xfId="36722"/>
    <cellStyle name="Separador de milhares 2 4 5 3 2 9" xfId="36723"/>
    <cellStyle name="Separador de milhares 2 4 5 3 20" xfId="36724"/>
    <cellStyle name="Separador de milhares 2 4 5 3 21" xfId="36725"/>
    <cellStyle name="Separador de milhares 2 4 5 3 22" xfId="36726"/>
    <cellStyle name="Separador de milhares 2 4 5 3 23" xfId="36727"/>
    <cellStyle name="Separador de milhares 2 4 5 3 24" xfId="36728"/>
    <cellStyle name="Separador de milhares 2 4 5 3 25" xfId="36729"/>
    <cellStyle name="Separador de milhares 2 4 5 3 26" xfId="36730"/>
    <cellStyle name="Separador de milhares 2 4 5 3 27" xfId="36731"/>
    <cellStyle name="Separador de milhares 2 4 5 3 28" xfId="36732"/>
    <cellStyle name="Separador de milhares 2 4 5 3 29" xfId="36733"/>
    <cellStyle name="Separador de milhares 2 4 5 3 3" xfId="36734"/>
    <cellStyle name="Separador de milhares 2 4 5 3 30" xfId="36735"/>
    <cellStyle name="Separador de milhares 2 4 5 3 31" xfId="36736"/>
    <cellStyle name="Separador de milhares 2 4 5 3 32" xfId="36737"/>
    <cellStyle name="Separador de milhares 2 4 5 3 33" xfId="36738"/>
    <cellStyle name="Separador de milhares 2 4 5 3 34" xfId="36739"/>
    <cellStyle name="Separador de milhares 2 4 5 3 35" xfId="36740"/>
    <cellStyle name="Separador de milhares 2 4 5 3 36" xfId="36741"/>
    <cellStyle name="Separador de milhares 2 4 5 3 37" xfId="36742"/>
    <cellStyle name="Separador de milhares 2 4 5 3 38" xfId="36743"/>
    <cellStyle name="Separador de milhares 2 4 5 3 38 10" xfId="36744"/>
    <cellStyle name="Separador de milhares 2 4 5 3 38 2" xfId="36745"/>
    <cellStyle name="Separador de milhares 2 4 5 3 38 3" xfId="36746"/>
    <cellStyle name="Separador de milhares 2 4 5 3 38 4" xfId="36747"/>
    <cellStyle name="Separador de milhares 2 4 5 3 38 5" xfId="36748"/>
    <cellStyle name="Separador de milhares 2 4 5 3 38 6" xfId="36749"/>
    <cellStyle name="Separador de milhares 2 4 5 3 38 7" xfId="36750"/>
    <cellStyle name="Separador de milhares 2 4 5 3 38 8" xfId="36751"/>
    <cellStyle name="Separador de milhares 2 4 5 3 38 9" xfId="36752"/>
    <cellStyle name="Separador de milhares 2 4 5 3 39" xfId="36753"/>
    <cellStyle name="Separador de milhares 2 4 5 3 39 2" xfId="36754"/>
    <cellStyle name="Separador de milhares 2 4 5 3 4" xfId="36755"/>
    <cellStyle name="Separador de milhares 2 4 5 3 40" xfId="36756"/>
    <cellStyle name="Separador de milhares 2 4 5 3 41" xfId="36757"/>
    <cellStyle name="Separador de milhares 2 4 5 3 42" xfId="36758"/>
    <cellStyle name="Separador de milhares 2 4 5 3 43" xfId="36759"/>
    <cellStyle name="Separador de milhares 2 4 5 3 44" xfId="36760"/>
    <cellStyle name="Separador de milhares 2 4 5 3 45" xfId="36761"/>
    <cellStyle name="Separador de milhares 2 4 5 3 46" xfId="36762"/>
    <cellStyle name="Separador de milhares 2 4 5 3 47" xfId="36763"/>
    <cellStyle name="Separador de milhares 2 4 5 3 48" xfId="36764"/>
    <cellStyle name="Separador de milhares 2 4 5 3 5" xfId="36765"/>
    <cellStyle name="Separador de milhares 2 4 5 3 6" xfId="36766"/>
    <cellStyle name="Separador de milhares 2 4 5 3 7" xfId="36767"/>
    <cellStyle name="Separador de milhares 2 4 5 3 8" xfId="36768"/>
    <cellStyle name="Separador de milhares 2 4 5 3 9" xfId="36769"/>
    <cellStyle name="Separador de milhares 2 4 5 30" xfId="36770"/>
    <cellStyle name="Separador de milhares 2 4 5 31" xfId="36771"/>
    <cellStyle name="Separador de milhares 2 4 5 32" xfId="36772"/>
    <cellStyle name="Separador de milhares 2 4 5 33" xfId="36773"/>
    <cellStyle name="Separador de milhares 2 4 5 34" xfId="36774"/>
    <cellStyle name="Separador de milhares 2 4 5 35" xfId="36775"/>
    <cellStyle name="Separador de milhares 2 4 5 36" xfId="36776"/>
    <cellStyle name="Separador de milhares 2 4 5 37" xfId="36777"/>
    <cellStyle name="Separador de milhares 2 4 5 38" xfId="36778"/>
    <cellStyle name="Separador de milhares 2 4 5 39" xfId="36779"/>
    <cellStyle name="Separador de milhares 2 4 5 4" xfId="36780"/>
    <cellStyle name="Separador de milhares 2 4 5 40" xfId="36781"/>
    <cellStyle name="Separador de milhares 2 4 5 41" xfId="36782"/>
    <cellStyle name="Separador de milhares 2 4 5 42" xfId="36783"/>
    <cellStyle name="Separador de milhares 2 4 5 43" xfId="36784"/>
    <cellStyle name="Separador de milhares 2 4 5 44" xfId="36785"/>
    <cellStyle name="Separador de milhares 2 4 5 45" xfId="36786"/>
    <cellStyle name="Separador de milhares 2 4 5 46" xfId="36787"/>
    <cellStyle name="Separador de milhares 2 4 5 47" xfId="36788"/>
    <cellStyle name="Separador de milhares 2 4 5 48" xfId="36789"/>
    <cellStyle name="Separador de milhares 2 4 5 48 10" xfId="36790"/>
    <cellStyle name="Separador de milhares 2 4 5 48 2" xfId="36791"/>
    <cellStyle name="Separador de milhares 2 4 5 48 3" xfId="36792"/>
    <cellStyle name="Separador de milhares 2 4 5 48 4" xfId="36793"/>
    <cellStyle name="Separador de milhares 2 4 5 48 5" xfId="36794"/>
    <cellStyle name="Separador de milhares 2 4 5 48 6" xfId="36795"/>
    <cellStyle name="Separador de milhares 2 4 5 48 7" xfId="36796"/>
    <cellStyle name="Separador de milhares 2 4 5 48 8" xfId="36797"/>
    <cellStyle name="Separador de milhares 2 4 5 48 9" xfId="36798"/>
    <cellStyle name="Separador de milhares 2 4 5 49" xfId="36799"/>
    <cellStyle name="Separador de milhares 2 4 5 49 2" xfId="36800"/>
    <cellStyle name="Separador de milhares 2 4 5 5" xfId="36801"/>
    <cellStyle name="Separador de milhares 2 4 5 50" xfId="36802"/>
    <cellStyle name="Separador de milhares 2 4 5 51" xfId="36803"/>
    <cellStyle name="Separador de milhares 2 4 5 52" xfId="36804"/>
    <cellStyle name="Separador de milhares 2 4 5 53" xfId="36805"/>
    <cellStyle name="Separador de milhares 2 4 5 54" xfId="36806"/>
    <cellStyle name="Separador de milhares 2 4 5 55" xfId="36807"/>
    <cellStyle name="Separador de milhares 2 4 5 56" xfId="36808"/>
    <cellStyle name="Separador de milhares 2 4 5 57" xfId="36809"/>
    <cellStyle name="Separador de milhares 2 4 5 58" xfId="36810"/>
    <cellStyle name="Separador de milhares 2 4 5 6" xfId="36811"/>
    <cellStyle name="Separador de milhares 2 4 5 7" xfId="36812"/>
    <cellStyle name="Separador de milhares 2 4 5 8" xfId="36813"/>
    <cellStyle name="Separador de milhares 2 4 5 9" xfId="36814"/>
    <cellStyle name="Separador de milhares 2 4 50" xfId="36815"/>
    <cellStyle name="Separador de milhares 2 4 51" xfId="36816"/>
    <cellStyle name="Separador de milhares 2 4 52" xfId="36817"/>
    <cellStyle name="Separador de milhares 2 4 53" xfId="36818"/>
    <cellStyle name="Separador de milhares 2 4 54" xfId="36819"/>
    <cellStyle name="Separador de milhares 2 4 55" xfId="36820"/>
    <cellStyle name="Separador de milhares 2 4 56" xfId="36821"/>
    <cellStyle name="Separador de milhares 2 4 6" xfId="36822"/>
    <cellStyle name="Separador de milhares 2 4 6 10" xfId="36823"/>
    <cellStyle name="Separador de milhares 2 4 6 11" xfId="36824"/>
    <cellStyle name="Separador de milhares 2 4 6 12" xfId="36825"/>
    <cellStyle name="Separador de milhares 2 4 6 13" xfId="36826"/>
    <cellStyle name="Separador de milhares 2 4 6 13 10" xfId="36827"/>
    <cellStyle name="Separador de milhares 2 4 6 13 11" xfId="36828"/>
    <cellStyle name="Separador de milhares 2 4 6 13 12" xfId="36829"/>
    <cellStyle name="Separador de milhares 2 4 6 13 2" xfId="36830"/>
    <cellStyle name="Separador de milhares 2 4 6 13 2 10" xfId="36831"/>
    <cellStyle name="Separador de milhares 2 4 6 13 2 2" xfId="36832"/>
    <cellStyle name="Separador de milhares 2 4 6 13 2 3" xfId="36833"/>
    <cellStyle name="Separador de milhares 2 4 6 13 2 4" xfId="36834"/>
    <cellStyle name="Separador de milhares 2 4 6 13 2 5" xfId="36835"/>
    <cellStyle name="Separador de milhares 2 4 6 13 2 6" xfId="36836"/>
    <cellStyle name="Separador de milhares 2 4 6 13 2 7" xfId="36837"/>
    <cellStyle name="Separador de milhares 2 4 6 13 2 8" xfId="36838"/>
    <cellStyle name="Separador de milhares 2 4 6 13 2 9" xfId="36839"/>
    <cellStyle name="Separador de milhares 2 4 6 13 3" xfId="36840"/>
    <cellStyle name="Separador de milhares 2 4 6 13 4" xfId="36841"/>
    <cellStyle name="Separador de milhares 2 4 6 13 5" xfId="36842"/>
    <cellStyle name="Separador de milhares 2 4 6 13 6" xfId="36843"/>
    <cellStyle name="Separador de milhares 2 4 6 13 7" xfId="36844"/>
    <cellStyle name="Separador de milhares 2 4 6 13 8" xfId="36845"/>
    <cellStyle name="Separador de milhares 2 4 6 13 9" xfId="36846"/>
    <cellStyle name="Separador de milhares 2 4 6 14" xfId="36847"/>
    <cellStyle name="Separador de milhares 2 4 6 14 10" xfId="36848"/>
    <cellStyle name="Separador de milhares 2 4 6 14 11" xfId="36849"/>
    <cellStyle name="Separador de milhares 2 4 6 14 12" xfId="36850"/>
    <cellStyle name="Separador de milhares 2 4 6 14 2" xfId="36851"/>
    <cellStyle name="Separador de milhares 2 4 6 14 2 10" xfId="36852"/>
    <cellStyle name="Separador de milhares 2 4 6 14 2 2" xfId="36853"/>
    <cellStyle name="Separador de milhares 2 4 6 14 2 3" xfId="36854"/>
    <cellStyle name="Separador de milhares 2 4 6 14 2 4" xfId="36855"/>
    <cellStyle name="Separador de milhares 2 4 6 14 2 5" xfId="36856"/>
    <cellStyle name="Separador de milhares 2 4 6 14 2 6" xfId="36857"/>
    <cellStyle name="Separador de milhares 2 4 6 14 2 7" xfId="36858"/>
    <cellStyle name="Separador de milhares 2 4 6 14 2 8" xfId="36859"/>
    <cellStyle name="Separador de milhares 2 4 6 14 2 9" xfId="36860"/>
    <cellStyle name="Separador de milhares 2 4 6 14 3" xfId="36861"/>
    <cellStyle name="Separador de milhares 2 4 6 14 4" xfId="36862"/>
    <cellStyle name="Separador de milhares 2 4 6 14 5" xfId="36863"/>
    <cellStyle name="Separador de milhares 2 4 6 14 6" xfId="36864"/>
    <cellStyle name="Separador de milhares 2 4 6 14 7" xfId="36865"/>
    <cellStyle name="Separador de milhares 2 4 6 14 8" xfId="36866"/>
    <cellStyle name="Separador de milhares 2 4 6 14 9" xfId="36867"/>
    <cellStyle name="Separador de milhares 2 4 6 15" xfId="36868"/>
    <cellStyle name="Separador de milhares 2 4 6 15 10" xfId="36869"/>
    <cellStyle name="Separador de milhares 2 4 6 15 11" xfId="36870"/>
    <cellStyle name="Separador de milhares 2 4 6 15 12" xfId="36871"/>
    <cellStyle name="Separador de milhares 2 4 6 15 2" xfId="36872"/>
    <cellStyle name="Separador de milhares 2 4 6 15 2 10" xfId="36873"/>
    <cellStyle name="Separador de milhares 2 4 6 15 2 2" xfId="36874"/>
    <cellStyle name="Separador de milhares 2 4 6 15 2 3" xfId="36875"/>
    <cellStyle name="Separador de milhares 2 4 6 15 2 4" xfId="36876"/>
    <cellStyle name="Separador de milhares 2 4 6 15 2 5" xfId="36877"/>
    <cellStyle name="Separador de milhares 2 4 6 15 2 6" xfId="36878"/>
    <cellStyle name="Separador de milhares 2 4 6 15 2 7" xfId="36879"/>
    <cellStyle name="Separador de milhares 2 4 6 15 2 8" xfId="36880"/>
    <cellStyle name="Separador de milhares 2 4 6 15 2 9" xfId="36881"/>
    <cellStyle name="Separador de milhares 2 4 6 15 3" xfId="36882"/>
    <cellStyle name="Separador de milhares 2 4 6 15 4" xfId="36883"/>
    <cellStyle name="Separador de milhares 2 4 6 15 5" xfId="36884"/>
    <cellStyle name="Separador de milhares 2 4 6 15 6" xfId="36885"/>
    <cellStyle name="Separador de milhares 2 4 6 15 7" xfId="36886"/>
    <cellStyle name="Separador de milhares 2 4 6 15 8" xfId="36887"/>
    <cellStyle name="Separador de milhares 2 4 6 15 9" xfId="36888"/>
    <cellStyle name="Separador de milhares 2 4 6 16" xfId="36889"/>
    <cellStyle name="Separador de milhares 2 4 6 16 10" xfId="36890"/>
    <cellStyle name="Separador de milhares 2 4 6 16 11" xfId="36891"/>
    <cellStyle name="Separador de milhares 2 4 6 16 12" xfId="36892"/>
    <cellStyle name="Separador de milhares 2 4 6 16 2" xfId="36893"/>
    <cellStyle name="Separador de milhares 2 4 6 16 2 10" xfId="36894"/>
    <cellStyle name="Separador de milhares 2 4 6 16 2 2" xfId="36895"/>
    <cellStyle name="Separador de milhares 2 4 6 16 2 3" xfId="36896"/>
    <cellStyle name="Separador de milhares 2 4 6 16 2 4" xfId="36897"/>
    <cellStyle name="Separador de milhares 2 4 6 16 2 5" xfId="36898"/>
    <cellStyle name="Separador de milhares 2 4 6 16 2 6" xfId="36899"/>
    <cellStyle name="Separador de milhares 2 4 6 16 2 7" xfId="36900"/>
    <cellStyle name="Separador de milhares 2 4 6 16 2 8" xfId="36901"/>
    <cellStyle name="Separador de milhares 2 4 6 16 2 9" xfId="36902"/>
    <cellStyle name="Separador de milhares 2 4 6 16 3" xfId="36903"/>
    <cellStyle name="Separador de milhares 2 4 6 16 4" xfId="36904"/>
    <cellStyle name="Separador de milhares 2 4 6 16 5" xfId="36905"/>
    <cellStyle name="Separador de milhares 2 4 6 16 6" xfId="36906"/>
    <cellStyle name="Separador de milhares 2 4 6 16 7" xfId="36907"/>
    <cellStyle name="Separador de milhares 2 4 6 16 8" xfId="36908"/>
    <cellStyle name="Separador de milhares 2 4 6 16 9" xfId="36909"/>
    <cellStyle name="Separador de milhares 2 4 6 17" xfId="36910"/>
    <cellStyle name="Separador de milhares 2 4 6 17 10" xfId="36911"/>
    <cellStyle name="Separador de milhares 2 4 6 17 11" xfId="36912"/>
    <cellStyle name="Separador de milhares 2 4 6 17 12" xfId="36913"/>
    <cellStyle name="Separador de milhares 2 4 6 17 2" xfId="36914"/>
    <cellStyle name="Separador de milhares 2 4 6 17 2 10" xfId="36915"/>
    <cellStyle name="Separador de milhares 2 4 6 17 2 2" xfId="36916"/>
    <cellStyle name="Separador de milhares 2 4 6 17 2 3" xfId="36917"/>
    <cellStyle name="Separador de milhares 2 4 6 17 2 4" xfId="36918"/>
    <cellStyle name="Separador de milhares 2 4 6 17 2 5" xfId="36919"/>
    <cellStyle name="Separador de milhares 2 4 6 17 2 6" xfId="36920"/>
    <cellStyle name="Separador de milhares 2 4 6 17 2 7" xfId="36921"/>
    <cellStyle name="Separador de milhares 2 4 6 17 2 8" xfId="36922"/>
    <cellStyle name="Separador de milhares 2 4 6 17 2 9" xfId="36923"/>
    <cellStyle name="Separador de milhares 2 4 6 17 3" xfId="36924"/>
    <cellStyle name="Separador de milhares 2 4 6 17 4" xfId="36925"/>
    <cellStyle name="Separador de milhares 2 4 6 17 5" xfId="36926"/>
    <cellStyle name="Separador de milhares 2 4 6 17 6" xfId="36927"/>
    <cellStyle name="Separador de milhares 2 4 6 17 7" xfId="36928"/>
    <cellStyle name="Separador de milhares 2 4 6 17 8" xfId="36929"/>
    <cellStyle name="Separador de milhares 2 4 6 17 9" xfId="36930"/>
    <cellStyle name="Separador de milhares 2 4 6 18" xfId="36931"/>
    <cellStyle name="Separador de milhares 2 4 6 18 10" xfId="36932"/>
    <cellStyle name="Separador de milhares 2 4 6 18 11" xfId="36933"/>
    <cellStyle name="Separador de milhares 2 4 6 18 12" xfId="36934"/>
    <cellStyle name="Separador de milhares 2 4 6 18 2" xfId="36935"/>
    <cellStyle name="Separador de milhares 2 4 6 18 2 10" xfId="36936"/>
    <cellStyle name="Separador de milhares 2 4 6 18 2 2" xfId="36937"/>
    <cellStyle name="Separador de milhares 2 4 6 18 2 3" xfId="36938"/>
    <cellStyle name="Separador de milhares 2 4 6 18 2 4" xfId="36939"/>
    <cellStyle name="Separador de milhares 2 4 6 18 2 5" xfId="36940"/>
    <cellStyle name="Separador de milhares 2 4 6 18 2 6" xfId="36941"/>
    <cellStyle name="Separador de milhares 2 4 6 18 2 7" xfId="36942"/>
    <cellStyle name="Separador de milhares 2 4 6 18 2 8" xfId="36943"/>
    <cellStyle name="Separador de milhares 2 4 6 18 2 9" xfId="36944"/>
    <cellStyle name="Separador de milhares 2 4 6 18 3" xfId="36945"/>
    <cellStyle name="Separador de milhares 2 4 6 18 4" xfId="36946"/>
    <cellStyle name="Separador de milhares 2 4 6 18 5" xfId="36947"/>
    <cellStyle name="Separador de milhares 2 4 6 18 6" xfId="36948"/>
    <cellStyle name="Separador de milhares 2 4 6 18 7" xfId="36949"/>
    <cellStyle name="Separador de milhares 2 4 6 18 8" xfId="36950"/>
    <cellStyle name="Separador de milhares 2 4 6 18 9" xfId="36951"/>
    <cellStyle name="Separador de milhares 2 4 6 19" xfId="36952"/>
    <cellStyle name="Separador de milhares 2 4 6 19 10" xfId="36953"/>
    <cellStyle name="Separador de milhares 2 4 6 19 11" xfId="36954"/>
    <cellStyle name="Separador de milhares 2 4 6 19 12" xfId="36955"/>
    <cellStyle name="Separador de milhares 2 4 6 19 2" xfId="36956"/>
    <cellStyle name="Separador de milhares 2 4 6 19 2 10" xfId="36957"/>
    <cellStyle name="Separador de milhares 2 4 6 19 2 2" xfId="36958"/>
    <cellStyle name="Separador de milhares 2 4 6 19 2 3" xfId="36959"/>
    <cellStyle name="Separador de milhares 2 4 6 19 2 4" xfId="36960"/>
    <cellStyle name="Separador de milhares 2 4 6 19 2 5" xfId="36961"/>
    <cellStyle name="Separador de milhares 2 4 6 19 2 6" xfId="36962"/>
    <cellStyle name="Separador de milhares 2 4 6 19 2 7" xfId="36963"/>
    <cellStyle name="Separador de milhares 2 4 6 19 2 8" xfId="36964"/>
    <cellStyle name="Separador de milhares 2 4 6 19 2 9" xfId="36965"/>
    <cellStyle name="Separador de milhares 2 4 6 19 3" xfId="36966"/>
    <cellStyle name="Separador de milhares 2 4 6 19 4" xfId="36967"/>
    <cellStyle name="Separador de milhares 2 4 6 19 5" xfId="36968"/>
    <cellStyle name="Separador de milhares 2 4 6 19 6" xfId="36969"/>
    <cellStyle name="Separador de milhares 2 4 6 19 7" xfId="36970"/>
    <cellStyle name="Separador de milhares 2 4 6 19 8" xfId="36971"/>
    <cellStyle name="Separador de milhares 2 4 6 19 9" xfId="36972"/>
    <cellStyle name="Separador de milhares 2 4 6 2" xfId="36973"/>
    <cellStyle name="Separador de milhares 2 4 6 2 10" xfId="36974"/>
    <cellStyle name="Separador de milhares 2 4 6 2 11" xfId="36975"/>
    <cellStyle name="Separador de milhares 2 4 6 2 12" xfId="36976"/>
    <cellStyle name="Separador de milhares 2 4 6 2 13" xfId="36977"/>
    <cellStyle name="Separador de milhares 2 4 6 2 14" xfId="36978"/>
    <cellStyle name="Separador de milhares 2 4 6 2 15" xfId="36979"/>
    <cellStyle name="Separador de milhares 2 4 6 2 16" xfId="36980"/>
    <cellStyle name="Separador de milhares 2 4 6 2 17" xfId="36981"/>
    <cellStyle name="Separador de milhares 2 4 6 2 18" xfId="36982"/>
    <cellStyle name="Separador de milhares 2 4 6 2 19" xfId="36983"/>
    <cellStyle name="Separador de milhares 2 4 6 2 2" xfId="36984"/>
    <cellStyle name="Separador de milhares 2 4 6 2 2 10" xfId="36985"/>
    <cellStyle name="Separador de milhares 2 4 6 2 2 11" xfId="36986"/>
    <cellStyle name="Separador de milhares 2 4 6 2 2 12" xfId="36987"/>
    <cellStyle name="Separador de milhares 2 4 6 2 2 2" xfId="36988"/>
    <cellStyle name="Separador de milhares 2 4 6 2 2 2 10" xfId="36989"/>
    <cellStyle name="Separador de milhares 2 4 6 2 2 2 2" xfId="36990"/>
    <cellStyle name="Separador de milhares 2 4 6 2 2 2 3" xfId="36991"/>
    <cellStyle name="Separador de milhares 2 4 6 2 2 2 4" xfId="36992"/>
    <cellStyle name="Separador de milhares 2 4 6 2 2 2 5" xfId="36993"/>
    <cellStyle name="Separador de milhares 2 4 6 2 2 2 6" xfId="36994"/>
    <cellStyle name="Separador de milhares 2 4 6 2 2 2 7" xfId="36995"/>
    <cellStyle name="Separador de milhares 2 4 6 2 2 2 8" xfId="36996"/>
    <cellStyle name="Separador de milhares 2 4 6 2 2 2 9" xfId="36997"/>
    <cellStyle name="Separador de milhares 2 4 6 2 2 3" xfId="36998"/>
    <cellStyle name="Separador de milhares 2 4 6 2 2 4" xfId="36999"/>
    <cellStyle name="Separador de milhares 2 4 6 2 2 5" xfId="37000"/>
    <cellStyle name="Separador de milhares 2 4 6 2 2 6" xfId="37001"/>
    <cellStyle name="Separador de milhares 2 4 6 2 2 7" xfId="37002"/>
    <cellStyle name="Separador de milhares 2 4 6 2 2 8" xfId="37003"/>
    <cellStyle name="Separador de milhares 2 4 6 2 2 9" xfId="37004"/>
    <cellStyle name="Separador de milhares 2 4 6 2 20" xfId="37005"/>
    <cellStyle name="Separador de milhares 2 4 6 2 21" xfId="37006"/>
    <cellStyle name="Separador de milhares 2 4 6 2 22" xfId="37007"/>
    <cellStyle name="Separador de milhares 2 4 6 2 23" xfId="37008"/>
    <cellStyle name="Separador de milhares 2 4 6 2 24" xfId="37009"/>
    <cellStyle name="Separador de milhares 2 4 6 2 25" xfId="37010"/>
    <cellStyle name="Separador de milhares 2 4 6 2 26" xfId="37011"/>
    <cellStyle name="Separador de milhares 2 4 6 2 27" xfId="37012"/>
    <cellStyle name="Separador de milhares 2 4 6 2 28" xfId="37013"/>
    <cellStyle name="Separador de milhares 2 4 6 2 29" xfId="37014"/>
    <cellStyle name="Separador de milhares 2 4 6 2 3" xfId="37015"/>
    <cellStyle name="Separador de milhares 2 4 6 2 30" xfId="37016"/>
    <cellStyle name="Separador de milhares 2 4 6 2 31" xfId="37017"/>
    <cellStyle name="Separador de milhares 2 4 6 2 32" xfId="37018"/>
    <cellStyle name="Separador de milhares 2 4 6 2 33" xfId="37019"/>
    <cellStyle name="Separador de milhares 2 4 6 2 34" xfId="37020"/>
    <cellStyle name="Separador de milhares 2 4 6 2 35" xfId="37021"/>
    <cellStyle name="Separador de milhares 2 4 6 2 36" xfId="37022"/>
    <cellStyle name="Separador de milhares 2 4 6 2 37" xfId="37023"/>
    <cellStyle name="Separador de milhares 2 4 6 2 38" xfId="37024"/>
    <cellStyle name="Separador de milhares 2 4 6 2 38 10" xfId="37025"/>
    <cellStyle name="Separador de milhares 2 4 6 2 38 2" xfId="37026"/>
    <cellStyle name="Separador de milhares 2 4 6 2 38 3" xfId="37027"/>
    <cellStyle name="Separador de milhares 2 4 6 2 38 4" xfId="37028"/>
    <cellStyle name="Separador de milhares 2 4 6 2 38 5" xfId="37029"/>
    <cellStyle name="Separador de milhares 2 4 6 2 38 6" xfId="37030"/>
    <cellStyle name="Separador de milhares 2 4 6 2 38 7" xfId="37031"/>
    <cellStyle name="Separador de milhares 2 4 6 2 38 8" xfId="37032"/>
    <cellStyle name="Separador de milhares 2 4 6 2 38 9" xfId="37033"/>
    <cellStyle name="Separador de milhares 2 4 6 2 39" xfId="37034"/>
    <cellStyle name="Separador de milhares 2 4 6 2 39 2" xfId="37035"/>
    <cellStyle name="Separador de milhares 2 4 6 2 4" xfId="37036"/>
    <cellStyle name="Separador de milhares 2 4 6 2 40" xfId="37037"/>
    <cellStyle name="Separador de milhares 2 4 6 2 41" xfId="37038"/>
    <cellStyle name="Separador de milhares 2 4 6 2 42" xfId="37039"/>
    <cellStyle name="Separador de milhares 2 4 6 2 43" xfId="37040"/>
    <cellStyle name="Separador de milhares 2 4 6 2 44" xfId="37041"/>
    <cellStyle name="Separador de milhares 2 4 6 2 45" xfId="37042"/>
    <cellStyle name="Separador de milhares 2 4 6 2 46" xfId="37043"/>
    <cellStyle name="Separador de milhares 2 4 6 2 47" xfId="37044"/>
    <cellStyle name="Separador de milhares 2 4 6 2 48" xfId="37045"/>
    <cellStyle name="Separador de milhares 2 4 6 2 5" xfId="37046"/>
    <cellStyle name="Separador de milhares 2 4 6 2 6" xfId="37047"/>
    <cellStyle name="Separador de milhares 2 4 6 2 7" xfId="37048"/>
    <cellStyle name="Separador de milhares 2 4 6 2 8" xfId="37049"/>
    <cellStyle name="Separador de milhares 2 4 6 2 9" xfId="37050"/>
    <cellStyle name="Separador de milhares 2 4 6 20" xfId="37051"/>
    <cellStyle name="Separador de milhares 2 4 6 20 10" xfId="37052"/>
    <cellStyle name="Separador de milhares 2 4 6 20 11" xfId="37053"/>
    <cellStyle name="Separador de milhares 2 4 6 20 12" xfId="37054"/>
    <cellStyle name="Separador de milhares 2 4 6 20 2" xfId="37055"/>
    <cellStyle name="Separador de milhares 2 4 6 20 2 10" xfId="37056"/>
    <cellStyle name="Separador de milhares 2 4 6 20 2 2" xfId="37057"/>
    <cellStyle name="Separador de milhares 2 4 6 20 2 3" xfId="37058"/>
    <cellStyle name="Separador de milhares 2 4 6 20 2 4" xfId="37059"/>
    <cellStyle name="Separador de milhares 2 4 6 20 2 5" xfId="37060"/>
    <cellStyle name="Separador de milhares 2 4 6 20 2 6" xfId="37061"/>
    <cellStyle name="Separador de milhares 2 4 6 20 2 7" xfId="37062"/>
    <cellStyle name="Separador de milhares 2 4 6 20 2 8" xfId="37063"/>
    <cellStyle name="Separador de milhares 2 4 6 20 2 9" xfId="37064"/>
    <cellStyle name="Separador de milhares 2 4 6 20 3" xfId="37065"/>
    <cellStyle name="Separador de milhares 2 4 6 20 4" xfId="37066"/>
    <cellStyle name="Separador de milhares 2 4 6 20 5" xfId="37067"/>
    <cellStyle name="Separador de milhares 2 4 6 20 6" xfId="37068"/>
    <cellStyle name="Separador de milhares 2 4 6 20 7" xfId="37069"/>
    <cellStyle name="Separador de milhares 2 4 6 20 8" xfId="37070"/>
    <cellStyle name="Separador de milhares 2 4 6 20 9" xfId="37071"/>
    <cellStyle name="Separador de milhares 2 4 6 21" xfId="37072"/>
    <cellStyle name="Separador de milhares 2 4 6 22" xfId="37073"/>
    <cellStyle name="Separador de milhares 2 4 6 23" xfId="37074"/>
    <cellStyle name="Separador de milhares 2 4 6 24" xfId="37075"/>
    <cellStyle name="Separador de milhares 2 4 6 25" xfId="37076"/>
    <cellStyle name="Separador de milhares 2 4 6 26" xfId="37077"/>
    <cellStyle name="Separador de milhares 2 4 6 27" xfId="37078"/>
    <cellStyle name="Separador de milhares 2 4 6 28" xfId="37079"/>
    <cellStyle name="Separador de milhares 2 4 6 29" xfId="37080"/>
    <cellStyle name="Separador de milhares 2 4 6 3" xfId="37081"/>
    <cellStyle name="Separador de milhares 2 4 6 3 10" xfId="37082"/>
    <cellStyle name="Separador de milhares 2 4 6 3 11" xfId="37083"/>
    <cellStyle name="Separador de milhares 2 4 6 3 12" xfId="37084"/>
    <cellStyle name="Separador de milhares 2 4 6 3 13" xfId="37085"/>
    <cellStyle name="Separador de milhares 2 4 6 3 14" xfId="37086"/>
    <cellStyle name="Separador de milhares 2 4 6 3 15" xfId="37087"/>
    <cellStyle name="Separador de milhares 2 4 6 3 16" xfId="37088"/>
    <cellStyle name="Separador de milhares 2 4 6 3 17" xfId="37089"/>
    <cellStyle name="Separador de milhares 2 4 6 3 18" xfId="37090"/>
    <cellStyle name="Separador de milhares 2 4 6 3 19" xfId="37091"/>
    <cellStyle name="Separador de milhares 2 4 6 3 2" xfId="37092"/>
    <cellStyle name="Separador de milhares 2 4 6 3 2 10" xfId="37093"/>
    <cellStyle name="Separador de milhares 2 4 6 3 2 11" xfId="37094"/>
    <cellStyle name="Separador de milhares 2 4 6 3 2 12" xfId="37095"/>
    <cellStyle name="Separador de milhares 2 4 6 3 2 2" xfId="37096"/>
    <cellStyle name="Separador de milhares 2 4 6 3 2 2 10" xfId="37097"/>
    <cellStyle name="Separador de milhares 2 4 6 3 2 2 2" xfId="37098"/>
    <cellStyle name="Separador de milhares 2 4 6 3 2 2 3" xfId="37099"/>
    <cellStyle name="Separador de milhares 2 4 6 3 2 2 4" xfId="37100"/>
    <cellStyle name="Separador de milhares 2 4 6 3 2 2 5" xfId="37101"/>
    <cellStyle name="Separador de milhares 2 4 6 3 2 2 6" xfId="37102"/>
    <cellStyle name="Separador de milhares 2 4 6 3 2 2 7" xfId="37103"/>
    <cellStyle name="Separador de milhares 2 4 6 3 2 2 8" xfId="37104"/>
    <cellStyle name="Separador de milhares 2 4 6 3 2 2 9" xfId="37105"/>
    <cellStyle name="Separador de milhares 2 4 6 3 2 3" xfId="37106"/>
    <cellStyle name="Separador de milhares 2 4 6 3 2 4" xfId="37107"/>
    <cellStyle name="Separador de milhares 2 4 6 3 2 5" xfId="37108"/>
    <cellStyle name="Separador de milhares 2 4 6 3 2 6" xfId="37109"/>
    <cellStyle name="Separador de milhares 2 4 6 3 2 7" xfId="37110"/>
    <cellStyle name="Separador de milhares 2 4 6 3 2 8" xfId="37111"/>
    <cellStyle name="Separador de milhares 2 4 6 3 2 9" xfId="37112"/>
    <cellStyle name="Separador de milhares 2 4 6 3 20" xfId="37113"/>
    <cellStyle name="Separador de milhares 2 4 6 3 21" xfId="37114"/>
    <cellStyle name="Separador de milhares 2 4 6 3 22" xfId="37115"/>
    <cellStyle name="Separador de milhares 2 4 6 3 23" xfId="37116"/>
    <cellStyle name="Separador de milhares 2 4 6 3 24" xfId="37117"/>
    <cellStyle name="Separador de milhares 2 4 6 3 25" xfId="37118"/>
    <cellStyle name="Separador de milhares 2 4 6 3 26" xfId="37119"/>
    <cellStyle name="Separador de milhares 2 4 6 3 27" xfId="37120"/>
    <cellStyle name="Separador de milhares 2 4 6 3 28" xfId="37121"/>
    <cellStyle name="Separador de milhares 2 4 6 3 29" xfId="37122"/>
    <cellStyle name="Separador de milhares 2 4 6 3 3" xfId="37123"/>
    <cellStyle name="Separador de milhares 2 4 6 3 30" xfId="37124"/>
    <cellStyle name="Separador de milhares 2 4 6 3 31" xfId="37125"/>
    <cellStyle name="Separador de milhares 2 4 6 3 32" xfId="37126"/>
    <cellStyle name="Separador de milhares 2 4 6 3 33" xfId="37127"/>
    <cellStyle name="Separador de milhares 2 4 6 3 34" xfId="37128"/>
    <cellStyle name="Separador de milhares 2 4 6 3 35" xfId="37129"/>
    <cellStyle name="Separador de milhares 2 4 6 3 36" xfId="37130"/>
    <cellStyle name="Separador de milhares 2 4 6 3 37" xfId="37131"/>
    <cellStyle name="Separador de milhares 2 4 6 3 38" xfId="37132"/>
    <cellStyle name="Separador de milhares 2 4 6 3 38 10" xfId="37133"/>
    <cellStyle name="Separador de milhares 2 4 6 3 38 2" xfId="37134"/>
    <cellStyle name="Separador de milhares 2 4 6 3 38 3" xfId="37135"/>
    <cellStyle name="Separador de milhares 2 4 6 3 38 4" xfId="37136"/>
    <cellStyle name="Separador de milhares 2 4 6 3 38 5" xfId="37137"/>
    <cellStyle name="Separador de milhares 2 4 6 3 38 6" xfId="37138"/>
    <cellStyle name="Separador de milhares 2 4 6 3 38 7" xfId="37139"/>
    <cellStyle name="Separador de milhares 2 4 6 3 38 8" xfId="37140"/>
    <cellStyle name="Separador de milhares 2 4 6 3 38 9" xfId="37141"/>
    <cellStyle name="Separador de milhares 2 4 6 3 39" xfId="37142"/>
    <cellStyle name="Separador de milhares 2 4 6 3 39 2" xfId="37143"/>
    <cellStyle name="Separador de milhares 2 4 6 3 4" xfId="37144"/>
    <cellStyle name="Separador de milhares 2 4 6 3 40" xfId="37145"/>
    <cellStyle name="Separador de milhares 2 4 6 3 41" xfId="37146"/>
    <cellStyle name="Separador de milhares 2 4 6 3 42" xfId="37147"/>
    <cellStyle name="Separador de milhares 2 4 6 3 43" xfId="37148"/>
    <cellStyle name="Separador de milhares 2 4 6 3 44" xfId="37149"/>
    <cellStyle name="Separador de milhares 2 4 6 3 45" xfId="37150"/>
    <cellStyle name="Separador de milhares 2 4 6 3 46" xfId="37151"/>
    <cellStyle name="Separador de milhares 2 4 6 3 47" xfId="37152"/>
    <cellStyle name="Separador de milhares 2 4 6 3 48" xfId="37153"/>
    <cellStyle name="Separador de milhares 2 4 6 3 5" xfId="37154"/>
    <cellStyle name="Separador de milhares 2 4 6 3 6" xfId="37155"/>
    <cellStyle name="Separador de milhares 2 4 6 3 7" xfId="37156"/>
    <cellStyle name="Separador de milhares 2 4 6 3 8" xfId="37157"/>
    <cellStyle name="Separador de milhares 2 4 6 3 9" xfId="37158"/>
    <cellStyle name="Separador de milhares 2 4 6 30" xfId="37159"/>
    <cellStyle name="Separador de milhares 2 4 6 31" xfId="37160"/>
    <cellStyle name="Separador de milhares 2 4 6 32" xfId="37161"/>
    <cellStyle name="Separador de milhares 2 4 6 33" xfId="37162"/>
    <cellStyle name="Separador de milhares 2 4 6 34" xfId="37163"/>
    <cellStyle name="Separador de milhares 2 4 6 35" xfId="37164"/>
    <cellStyle name="Separador de milhares 2 4 6 36" xfId="37165"/>
    <cellStyle name="Separador de milhares 2 4 6 37" xfId="37166"/>
    <cellStyle name="Separador de milhares 2 4 6 38" xfId="37167"/>
    <cellStyle name="Separador de milhares 2 4 6 39" xfId="37168"/>
    <cellStyle name="Separador de milhares 2 4 6 4" xfId="37169"/>
    <cellStyle name="Separador de milhares 2 4 6 40" xfId="37170"/>
    <cellStyle name="Separador de milhares 2 4 6 41" xfId="37171"/>
    <cellStyle name="Separador de milhares 2 4 6 42" xfId="37172"/>
    <cellStyle name="Separador de milhares 2 4 6 43" xfId="37173"/>
    <cellStyle name="Separador de milhares 2 4 6 44" xfId="37174"/>
    <cellStyle name="Separador de milhares 2 4 6 45" xfId="37175"/>
    <cellStyle name="Separador de milhares 2 4 6 46" xfId="37176"/>
    <cellStyle name="Separador de milhares 2 4 6 47" xfId="37177"/>
    <cellStyle name="Separador de milhares 2 4 6 48" xfId="37178"/>
    <cellStyle name="Separador de milhares 2 4 6 48 10" xfId="37179"/>
    <cellStyle name="Separador de milhares 2 4 6 48 2" xfId="37180"/>
    <cellStyle name="Separador de milhares 2 4 6 48 3" xfId="37181"/>
    <cellStyle name="Separador de milhares 2 4 6 48 4" xfId="37182"/>
    <cellStyle name="Separador de milhares 2 4 6 48 5" xfId="37183"/>
    <cellStyle name="Separador de milhares 2 4 6 48 6" xfId="37184"/>
    <cellStyle name="Separador de milhares 2 4 6 48 7" xfId="37185"/>
    <cellStyle name="Separador de milhares 2 4 6 48 8" xfId="37186"/>
    <cellStyle name="Separador de milhares 2 4 6 48 9" xfId="37187"/>
    <cellStyle name="Separador de milhares 2 4 6 49" xfId="37188"/>
    <cellStyle name="Separador de milhares 2 4 6 49 2" xfId="37189"/>
    <cellStyle name="Separador de milhares 2 4 6 5" xfId="37190"/>
    <cellStyle name="Separador de milhares 2 4 6 50" xfId="37191"/>
    <cellStyle name="Separador de milhares 2 4 6 51" xfId="37192"/>
    <cellStyle name="Separador de milhares 2 4 6 52" xfId="37193"/>
    <cellStyle name="Separador de milhares 2 4 6 53" xfId="37194"/>
    <cellStyle name="Separador de milhares 2 4 6 54" xfId="37195"/>
    <cellStyle name="Separador de milhares 2 4 6 55" xfId="37196"/>
    <cellStyle name="Separador de milhares 2 4 6 56" xfId="37197"/>
    <cellStyle name="Separador de milhares 2 4 6 57" xfId="37198"/>
    <cellStyle name="Separador de milhares 2 4 6 58" xfId="37199"/>
    <cellStyle name="Separador de milhares 2 4 6 6" xfId="37200"/>
    <cellStyle name="Separador de milhares 2 4 6 7" xfId="37201"/>
    <cellStyle name="Separador de milhares 2 4 6 8" xfId="37202"/>
    <cellStyle name="Separador de milhares 2 4 6 9" xfId="37203"/>
    <cellStyle name="Separador de milhares 2 4 7" xfId="37204"/>
    <cellStyle name="Separador de milhares 2 4 7 10" xfId="37205"/>
    <cellStyle name="Separador de milhares 2 4 7 11" xfId="37206"/>
    <cellStyle name="Separador de milhares 2 4 7 12" xfId="37207"/>
    <cellStyle name="Separador de milhares 2 4 7 13" xfId="37208"/>
    <cellStyle name="Separador de milhares 2 4 7 13 10" xfId="37209"/>
    <cellStyle name="Separador de milhares 2 4 7 13 11" xfId="37210"/>
    <cellStyle name="Separador de milhares 2 4 7 13 12" xfId="37211"/>
    <cellStyle name="Separador de milhares 2 4 7 13 2" xfId="37212"/>
    <cellStyle name="Separador de milhares 2 4 7 13 2 10" xfId="37213"/>
    <cellStyle name="Separador de milhares 2 4 7 13 2 2" xfId="37214"/>
    <cellStyle name="Separador de milhares 2 4 7 13 2 3" xfId="37215"/>
    <cellStyle name="Separador de milhares 2 4 7 13 2 4" xfId="37216"/>
    <cellStyle name="Separador de milhares 2 4 7 13 2 5" xfId="37217"/>
    <cellStyle name="Separador de milhares 2 4 7 13 2 6" xfId="37218"/>
    <cellStyle name="Separador de milhares 2 4 7 13 2 7" xfId="37219"/>
    <cellStyle name="Separador de milhares 2 4 7 13 2 8" xfId="37220"/>
    <cellStyle name="Separador de milhares 2 4 7 13 2 9" xfId="37221"/>
    <cellStyle name="Separador de milhares 2 4 7 13 3" xfId="37222"/>
    <cellStyle name="Separador de milhares 2 4 7 13 4" xfId="37223"/>
    <cellStyle name="Separador de milhares 2 4 7 13 5" xfId="37224"/>
    <cellStyle name="Separador de milhares 2 4 7 13 6" xfId="37225"/>
    <cellStyle name="Separador de milhares 2 4 7 13 7" xfId="37226"/>
    <cellStyle name="Separador de milhares 2 4 7 13 8" xfId="37227"/>
    <cellStyle name="Separador de milhares 2 4 7 13 9" xfId="37228"/>
    <cellStyle name="Separador de milhares 2 4 7 14" xfId="37229"/>
    <cellStyle name="Separador de milhares 2 4 7 14 10" xfId="37230"/>
    <cellStyle name="Separador de milhares 2 4 7 14 11" xfId="37231"/>
    <cellStyle name="Separador de milhares 2 4 7 14 12" xfId="37232"/>
    <cellStyle name="Separador de milhares 2 4 7 14 2" xfId="37233"/>
    <cellStyle name="Separador de milhares 2 4 7 14 2 10" xfId="37234"/>
    <cellStyle name="Separador de milhares 2 4 7 14 2 2" xfId="37235"/>
    <cellStyle name="Separador de milhares 2 4 7 14 2 3" xfId="37236"/>
    <cellStyle name="Separador de milhares 2 4 7 14 2 4" xfId="37237"/>
    <cellStyle name="Separador de milhares 2 4 7 14 2 5" xfId="37238"/>
    <cellStyle name="Separador de milhares 2 4 7 14 2 6" xfId="37239"/>
    <cellStyle name="Separador de milhares 2 4 7 14 2 7" xfId="37240"/>
    <cellStyle name="Separador de milhares 2 4 7 14 2 8" xfId="37241"/>
    <cellStyle name="Separador de milhares 2 4 7 14 2 9" xfId="37242"/>
    <cellStyle name="Separador de milhares 2 4 7 14 3" xfId="37243"/>
    <cellStyle name="Separador de milhares 2 4 7 14 4" xfId="37244"/>
    <cellStyle name="Separador de milhares 2 4 7 14 5" xfId="37245"/>
    <cellStyle name="Separador de milhares 2 4 7 14 6" xfId="37246"/>
    <cellStyle name="Separador de milhares 2 4 7 14 7" xfId="37247"/>
    <cellStyle name="Separador de milhares 2 4 7 14 8" xfId="37248"/>
    <cellStyle name="Separador de milhares 2 4 7 14 9" xfId="37249"/>
    <cellStyle name="Separador de milhares 2 4 7 15" xfId="37250"/>
    <cellStyle name="Separador de milhares 2 4 7 15 10" xfId="37251"/>
    <cellStyle name="Separador de milhares 2 4 7 15 11" xfId="37252"/>
    <cellStyle name="Separador de milhares 2 4 7 15 12" xfId="37253"/>
    <cellStyle name="Separador de milhares 2 4 7 15 2" xfId="37254"/>
    <cellStyle name="Separador de milhares 2 4 7 15 2 10" xfId="37255"/>
    <cellStyle name="Separador de milhares 2 4 7 15 2 2" xfId="37256"/>
    <cellStyle name="Separador de milhares 2 4 7 15 2 3" xfId="37257"/>
    <cellStyle name="Separador de milhares 2 4 7 15 2 4" xfId="37258"/>
    <cellStyle name="Separador de milhares 2 4 7 15 2 5" xfId="37259"/>
    <cellStyle name="Separador de milhares 2 4 7 15 2 6" xfId="37260"/>
    <cellStyle name="Separador de milhares 2 4 7 15 2 7" xfId="37261"/>
    <cellStyle name="Separador de milhares 2 4 7 15 2 8" xfId="37262"/>
    <cellStyle name="Separador de milhares 2 4 7 15 2 9" xfId="37263"/>
    <cellStyle name="Separador de milhares 2 4 7 15 3" xfId="37264"/>
    <cellStyle name="Separador de milhares 2 4 7 15 4" xfId="37265"/>
    <cellStyle name="Separador de milhares 2 4 7 15 5" xfId="37266"/>
    <cellStyle name="Separador de milhares 2 4 7 15 6" xfId="37267"/>
    <cellStyle name="Separador de milhares 2 4 7 15 7" xfId="37268"/>
    <cellStyle name="Separador de milhares 2 4 7 15 8" xfId="37269"/>
    <cellStyle name="Separador de milhares 2 4 7 15 9" xfId="37270"/>
    <cellStyle name="Separador de milhares 2 4 7 16" xfId="37271"/>
    <cellStyle name="Separador de milhares 2 4 7 16 10" xfId="37272"/>
    <cellStyle name="Separador de milhares 2 4 7 16 11" xfId="37273"/>
    <cellStyle name="Separador de milhares 2 4 7 16 12" xfId="37274"/>
    <cellStyle name="Separador de milhares 2 4 7 16 2" xfId="37275"/>
    <cellStyle name="Separador de milhares 2 4 7 16 2 10" xfId="37276"/>
    <cellStyle name="Separador de milhares 2 4 7 16 2 2" xfId="37277"/>
    <cellStyle name="Separador de milhares 2 4 7 16 2 3" xfId="37278"/>
    <cellStyle name="Separador de milhares 2 4 7 16 2 4" xfId="37279"/>
    <cellStyle name="Separador de milhares 2 4 7 16 2 5" xfId="37280"/>
    <cellStyle name="Separador de milhares 2 4 7 16 2 6" xfId="37281"/>
    <cellStyle name="Separador de milhares 2 4 7 16 2 7" xfId="37282"/>
    <cellStyle name="Separador de milhares 2 4 7 16 2 8" xfId="37283"/>
    <cellStyle name="Separador de milhares 2 4 7 16 2 9" xfId="37284"/>
    <cellStyle name="Separador de milhares 2 4 7 16 3" xfId="37285"/>
    <cellStyle name="Separador de milhares 2 4 7 16 4" xfId="37286"/>
    <cellStyle name="Separador de milhares 2 4 7 16 5" xfId="37287"/>
    <cellStyle name="Separador de milhares 2 4 7 16 6" xfId="37288"/>
    <cellStyle name="Separador de milhares 2 4 7 16 7" xfId="37289"/>
    <cellStyle name="Separador de milhares 2 4 7 16 8" xfId="37290"/>
    <cellStyle name="Separador de milhares 2 4 7 16 9" xfId="37291"/>
    <cellStyle name="Separador de milhares 2 4 7 17" xfId="37292"/>
    <cellStyle name="Separador de milhares 2 4 7 17 10" xfId="37293"/>
    <cellStyle name="Separador de milhares 2 4 7 17 11" xfId="37294"/>
    <cellStyle name="Separador de milhares 2 4 7 17 12" xfId="37295"/>
    <cellStyle name="Separador de milhares 2 4 7 17 2" xfId="37296"/>
    <cellStyle name="Separador de milhares 2 4 7 17 2 10" xfId="37297"/>
    <cellStyle name="Separador de milhares 2 4 7 17 2 2" xfId="37298"/>
    <cellStyle name="Separador de milhares 2 4 7 17 2 3" xfId="37299"/>
    <cellStyle name="Separador de milhares 2 4 7 17 2 4" xfId="37300"/>
    <cellStyle name="Separador de milhares 2 4 7 17 2 5" xfId="37301"/>
    <cellStyle name="Separador de milhares 2 4 7 17 2 6" xfId="37302"/>
    <cellStyle name="Separador de milhares 2 4 7 17 2 7" xfId="37303"/>
    <cellStyle name="Separador de milhares 2 4 7 17 2 8" xfId="37304"/>
    <cellStyle name="Separador de milhares 2 4 7 17 2 9" xfId="37305"/>
    <cellStyle name="Separador de milhares 2 4 7 17 3" xfId="37306"/>
    <cellStyle name="Separador de milhares 2 4 7 17 4" xfId="37307"/>
    <cellStyle name="Separador de milhares 2 4 7 17 5" xfId="37308"/>
    <cellStyle name="Separador de milhares 2 4 7 17 6" xfId="37309"/>
    <cellStyle name="Separador de milhares 2 4 7 17 7" xfId="37310"/>
    <cellStyle name="Separador de milhares 2 4 7 17 8" xfId="37311"/>
    <cellStyle name="Separador de milhares 2 4 7 17 9" xfId="37312"/>
    <cellStyle name="Separador de milhares 2 4 7 18" xfId="37313"/>
    <cellStyle name="Separador de milhares 2 4 7 18 10" xfId="37314"/>
    <cellStyle name="Separador de milhares 2 4 7 18 11" xfId="37315"/>
    <cellStyle name="Separador de milhares 2 4 7 18 12" xfId="37316"/>
    <cellStyle name="Separador de milhares 2 4 7 18 2" xfId="37317"/>
    <cellStyle name="Separador de milhares 2 4 7 18 2 10" xfId="37318"/>
    <cellStyle name="Separador de milhares 2 4 7 18 2 2" xfId="37319"/>
    <cellStyle name="Separador de milhares 2 4 7 18 2 3" xfId="37320"/>
    <cellStyle name="Separador de milhares 2 4 7 18 2 4" xfId="37321"/>
    <cellStyle name="Separador de milhares 2 4 7 18 2 5" xfId="37322"/>
    <cellStyle name="Separador de milhares 2 4 7 18 2 6" xfId="37323"/>
    <cellStyle name="Separador de milhares 2 4 7 18 2 7" xfId="37324"/>
    <cellStyle name="Separador de milhares 2 4 7 18 2 8" xfId="37325"/>
    <cellStyle name="Separador de milhares 2 4 7 18 2 9" xfId="37326"/>
    <cellStyle name="Separador de milhares 2 4 7 18 3" xfId="37327"/>
    <cellStyle name="Separador de milhares 2 4 7 18 4" xfId="37328"/>
    <cellStyle name="Separador de milhares 2 4 7 18 5" xfId="37329"/>
    <cellStyle name="Separador de milhares 2 4 7 18 6" xfId="37330"/>
    <cellStyle name="Separador de milhares 2 4 7 18 7" xfId="37331"/>
    <cellStyle name="Separador de milhares 2 4 7 18 8" xfId="37332"/>
    <cellStyle name="Separador de milhares 2 4 7 18 9" xfId="37333"/>
    <cellStyle name="Separador de milhares 2 4 7 19" xfId="37334"/>
    <cellStyle name="Separador de milhares 2 4 7 19 10" xfId="37335"/>
    <cellStyle name="Separador de milhares 2 4 7 19 11" xfId="37336"/>
    <cellStyle name="Separador de milhares 2 4 7 19 12" xfId="37337"/>
    <cellStyle name="Separador de milhares 2 4 7 19 2" xfId="37338"/>
    <cellStyle name="Separador de milhares 2 4 7 19 2 10" xfId="37339"/>
    <cellStyle name="Separador de milhares 2 4 7 19 2 2" xfId="37340"/>
    <cellStyle name="Separador de milhares 2 4 7 19 2 3" xfId="37341"/>
    <cellStyle name="Separador de milhares 2 4 7 19 2 4" xfId="37342"/>
    <cellStyle name="Separador de milhares 2 4 7 19 2 5" xfId="37343"/>
    <cellStyle name="Separador de milhares 2 4 7 19 2 6" xfId="37344"/>
    <cellStyle name="Separador de milhares 2 4 7 19 2 7" xfId="37345"/>
    <cellStyle name="Separador de milhares 2 4 7 19 2 8" xfId="37346"/>
    <cellStyle name="Separador de milhares 2 4 7 19 2 9" xfId="37347"/>
    <cellStyle name="Separador de milhares 2 4 7 19 3" xfId="37348"/>
    <cellStyle name="Separador de milhares 2 4 7 19 4" xfId="37349"/>
    <cellStyle name="Separador de milhares 2 4 7 19 5" xfId="37350"/>
    <cellStyle name="Separador de milhares 2 4 7 19 6" xfId="37351"/>
    <cellStyle name="Separador de milhares 2 4 7 19 7" xfId="37352"/>
    <cellStyle name="Separador de milhares 2 4 7 19 8" xfId="37353"/>
    <cellStyle name="Separador de milhares 2 4 7 19 9" xfId="37354"/>
    <cellStyle name="Separador de milhares 2 4 7 2" xfId="37355"/>
    <cellStyle name="Separador de milhares 2 4 7 2 10" xfId="37356"/>
    <cellStyle name="Separador de milhares 2 4 7 2 11" xfId="37357"/>
    <cellStyle name="Separador de milhares 2 4 7 2 12" xfId="37358"/>
    <cellStyle name="Separador de milhares 2 4 7 2 13" xfId="37359"/>
    <cellStyle name="Separador de milhares 2 4 7 2 14" xfId="37360"/>
    <cellStyle name="Separador de milhares 2 4 7 2 15" xfId="37361"/>
    <cellStyle name="Separador de milhares 2 4 7 2 16" xfId="37362"/>
    <cellStyle name="Separador de milhares 2 4 7 2 17" xfId="37363"/>
    <cellStyle name="Separador de milhares 2 4 7 2 18" xfId="37364"/>
    <cellStyle name="Separador de milhares 2 4 7 2 19" xfId="37365"/>
    <cellStyle name="Separador de milhares 2 4 7 2 2" xfId="37366"/>
    <cellStyle name="Separador de milhares 2 4 7 2 2 10" xfId="37367"/>
    <cellStyle name="Separador de milhares 2 4 7 2 2 11" xfId="37368"/>
    <cellStyle name="Separador de milhares 2 4 7 2 2 12" xfId="37369"/>
    <cellStyle name="Separador de milhares 2 4 7 2 2 2" xfId="37370"/>
    <cellStyle name="Separador de milhares 2 4 7 2 2 2 10" xfId="37371"/>
    <cellStyle name="Separador de milhares 2 4 7 2 2 2 2" xfId="37372"/>
    <cellStyle name="Separador de milhares 2 4 7 2 2 2 3" xfId="37373"/>
    <cellStyle name="Separador de milhares 2 4 7 2 2 2 4" xfId="37374"/>
    <cellStyle name="Separador de milhares 2 4 7 2 2 2 5" xfId="37375"/>
    <cellStyle name="Separador de milhares 2 4 7 2 2 2 6" xfId="37376"/>
    <cellStyle name="Separador de milhares 2 4 7 2 2 2 7" xfId="37377"/>
    <cellStyle name="Separador de milhares 2 4 7 2 2 2 8" xfId="37378"/>
    <cellStyle name="Separador de milhares 2 4 7 2 2 2 9" xfId="37379"/>
    <cellStyle name="Separador de milhares 2 4 7 2 2 3" xfId="37380"/>
    <cellStyle name="Separador de milhares 2 4 7 2 2 4" xfId="37381"/>
    <cellStyle name="Separador de milhares 2 4 7 2 2 5" xfId="37382"/>
    <cellStyle name="Separador de milhares 2 4 7 2 2 6" xfId="37383"/>
    <cellStyle name="Separador de milhares 2 4 7 2 2 7" xfId="37384"/>
    <cellStyle name="Separador de milhares 2 4 7 2 2 8" xfId="37385"/>
    <cellStyle name="Separador de milhares 2 4 7 2 2 9" xfId="37386"/>
    <cellStyle name="Separador de milhares 2 4 7 2 20" xfId="37387"/>
    <cellStyle name="Separador de milhares 2 4 7 2 21" xfId="37388"/>
    <cellStyle name="Separador de milhares 2 4 7 2 22" xfId="37389"/>
    <cellStyle name="Separador de milhares 2 4 7 2 23" xfId="37390"/>
    <cellStyle name="Separador de milhares 2 4 7 2 24" xfId="37391"/>
    <cellStyle name="Separador de milhares 2 4 7 2 25" xfId="37392"/>
    <cellStyle name="Separador de milhares 2 4 7 2 26" xfId="37393"/>
    <cellStyle name="Separador de milhares 2 4 7 2 27" xfId="37394"/>
    <cellStyle name="Separador de milhares 2 4 7 2 28" xfId="37395"/>
    <cellStyle name="Separador de milhares 2 4 7 2 29" xfId="37396"/>
    <cellStyle name="Separador de milhares 2 4 7 2 3" xfId="37397"/>
    <cellStyle name="Separador de milhares 2 4 7 2 30" xfId="37398"/>
    <cellStyle name="Separador de milhares 2 4 7 2 31" xfId="37399"/>
    <cellStyle name="Separador de milhares 2 4 7 2 32" xfId="37400"/>
    <cellStyle name="Separador de milhares 2 4 7 2 33" xfId="37401"/>
    <cellStyle name="Separador de milhares 2 4 7 2 34" xfId="37402"/>
    <cellStyle name="Separador de milhares 2 4 7 2 35" xfId="37403"/>
    <cellStyle name="Separador de milhares 2 4 7 2 36" xfId="37404"/>
    <cellStyle name="Separador de milhares 2 4 7 2 37" xfId="37405"/>
    <cellStyle name="Separador de milhares 2 4 7 2 38" xfId="37406"/>
    <cellStyle name="Separador de milhares 2 4 7 2 38 10" xfId="37407"/>
    <cellStyle name="Separador de milhares 2 4 7 2 38 2" xfId="37408"/>
    <cellStyle name="Separador de milhares 2 4 7 2 38 3" xfId="37409"/>
    <cellStyle name="Separador de milhares 2 4 7 2 38 4" xfId="37410"/>
    <cellStyle name="Separador de milhares 2 4 7 2 38 5" xfId="37411"/>
    <cellStyle name="Separador de milhares 2 4 7 2 38 6" xfId="37412"/>
    <cellStyle name="Separador de milhares 2 4 7 2 38 7" xfId="37413"/>
    <cellStyle name="Separador de milhares 2 4 7 2 38 8" xfId="37414"/>
    <cellStyle name="Separador de milhares 2 4 7 2 38 9" xfId="37415"/>
    <cellStyle name="Separador de milhares 2 4 7 2 39" xfId="37416"/>
    <cellStyle name="Separador de milhares 2 4 7 2 39 2" xfId="37417"/>
    <cellStyle name="Separador de milhares 2 4 7 2 4" xfId="37418"/>
    <cellStyle name="Separador de milhares 2 4 7 2 40" xfId="37419"/>
    <cellStyle name="Separador de milhares 2 4 7 2 41" xfId="37420"/>
    <cellStyle name="Separador de milhares 2 4 7 2 42" xfId="37421"/>
    <cellStyle name="Separador de milhares 2 4 7 2 43" xfId="37422"/>
    <cellStyle name="Separador de milhares 2 4 7 2 44" xfId="37423"/>
    <cellStyle name="Separador de milhares 2 4 7 2 45" xfId="37424"/>
    <cellStyle name="Separador de milhares 2 4 7 2 46" xfId="37425"/>
    <cellStyle name="Separador de milhares 2 4 7 2 47" xfId="37426"/>
    <cellStyle name="Separador de milhares 2 4 7 2 48" xfId="37427"/>
    <cellStyle name="Separador de milhares 2 4 7 2 5" xfId="37428"/>
    <cellStyle name="Separador de milhares 2 4 7 2 6" xfId="37429"/>
    <cellStyle name="Separador de milhares 2 4 7 2 7" xfId="37430"/>
    <cellStyle name="Separador de milhares 2 4 7 2 8" xfId="37431"/>
    <cellStyle name="Separador de milhares 2 4 7 2 9" xfId="37432"/>
    <cellStyle name="Separador de milhares 2 4 7 20" xfId="37433"/>
    <cellStyle name="Separador de milhares 2 4 7 20 10" xfId="37434"/>
    <cellStyle name="Separador de milhares 2 4 7 20 11" xfId="37435"/>
    <cellStyle name="Separador de milhares 2 4 7 20 12" xfId="37436"/>
    <cellStyle name="Separador de milhares 2 4 7 20 2" xfId="37437"/>
    <cellStyle name="Separador de milhares 2 4 7 20 2 10" xfId="37438"/>
    <cellStyle name="Separador de milhares 2 4 7 20 2 2" xfId="37439"/>
    <cellStyle name="Separador de milhares 2 4 7 20 2 3" xfId="37440"/>
    <cellStyle name="Separador de milhares 2 4 7 20 2 4" xfId="37441"/>
    <cellStyle name="Separador de milhares 2 4 7 20 2 5" xfId="37442"/>
    <cellStyle name="Separador de milhares 2 4 7 20 2 6" xfId="37443"/>
    <cellStyle name="Separador de milhares 2 4 7 20 2 7" xfId="37444"/>
    <cellStyle name="Separador de milhares 2 4 7 20 2 8" xfId="37445"/>
    <cellStyle name="Separador de milhares 2 4 7 20 2 9" xfId="37446"/>
    <cellStyle name="Separador de milhares 2 4 7 20 3" xfId="37447"/>
    <cellStyle name="Separador de milhares 2 4 7 20 4" xfId="37448"/>
    <cellStyle name="Separador de milhares 2 4 7 20 5" xfId="37449"/>
    <cellStyle name="Separador de milhares 2 4 7 20 6" xfId="37450"/>
    <cellStyle name="Separador de milhares 2 4 7 20 7" xfId="37451"/>
    <cellStyle name="Separador de milhares 2 4 7 20 8" xfId="37452"/>
    <cellStyle name="Separador de milhares 2 4 7 20 9" xfId="37453"/>
    <cellStyle name="Separador de milhares 2 4 7 21" xfId="37454"/>
    <cellStyle name="Separador de milhares 2 4 7 22" xfId="37455"/>
    <cellStyle name="Separador de milhares 2 4 7 23" xfId="37456"/>
    <cellStyle name="Separador de milhares 2 4 7 24" xfId="37457"/>
    <cellStyle name="Separador de milhares 2 4 7 25" xfId="37458"/>
    <cellStyle name="Separador de milhares 2 4 7 26" xfId="37459"/>
    <cellStyle name="Separador de milhares 2 4 7 27" xfId="37460"/>
    <cellStyle name="Separador de milhares 2 4 7 28" xfId="37461"/>
    <cellStyle name="Separador de milhares 2 4 7 29" xfId="37462"/>
    <cellStyle name="Separador de milhares 2 4 7 3" xfId="37463"/>
    <cellStyle name="Separador de milhares 2 4 7 3 10" xfId="37464"/>
    <cellStyle name="Separador de milhares 2 4 7 3 11" xfId="37465"/>
    <cellStyle name="Separador de milhares 2 4 7 3 12" xfId="37466"/>
    <cellStyle name="Separador de milhares 2 4 7 3 13" xfId="37467"/>
    <cellStyle name="Separador de milhares 2 4 7 3 14" xfId="37468"/>
    <cellStyle name="Separador de milhares 2 4 7 3 15" xfId="37469"/>
    <cellStyle name="Separador de milhares 2 4 7 3 16" xfId="37470"/>
    <cellStyle name="Separador de milhares 2 4 7 3 17" xfId="37471"/>
    <cellStyle name="Separador de milhares 2 4 7 3 18" xfId="37472"/>
    <cellStyle name="Separador de milhares 2 4 7 3 19" xfId="37473"/>
    <cellStyle name="Separador de milhares 2 4 7 3 2" xfId="37474"/>
    <cellStyle name="Separador de milhares 2 4 7 3 2 10" xfId="37475"/>
    <cellStyle name="Separador de milhares 2 4 7 3 2 11" xfId="37476"/>
    <cellStyle name="Separador de milhares 2 4 7 3 2 12" xfId="37477"/>
    <cellStyle name="Separador de milhares 2 4 7 3 2 2" xfId="37478"/>
    <cellStyle name="Separador de milhares 2 4 7 3 2 2 10" xfId="37479"/>
    <cellStyle name="Separador de milhares 2 4 7 3 2 2 2" xfId="37480"/>
    <cellStyle name="Separador de milhares 2 4 7 3 2 2 3" xfId="37481"/>
    <cellStyle name="Separador de milhares 2 4 7 3 2 2 4" xfId="37482"/>
    <cellStyle name="Separador de milhares 2 4 7 3 2 2 5" xfId="37483"/>
    <cellStyle name="Separador de milhares 2 4 7 3 2 2 6" xfId="37484"/>
    <cellStyle name="Separador de milhares 2 4 7 3 2 2 7" xfId="37485"/>
    <cellStyle name="Separador de milhares 2 4 7 3 2 2 8" xfId="37486"/>
    <cellStyle name="Separador de milhares 2 4 7 3 2 2 9" xfId="37487"/>
    <cellStyle name="Separador de milhares 2 4 7 3 2 3" xfId="37488"/>
    <cellStyle name="Separador de milhares 2 4 7 3 2 4" xfId="37489"/>
    <cellStyle name="Separador de milhares 2 4 7 3 2 5" xfId="37490"/>
    <cellStyle name="Separador de milhares 2 4 7 3 2 6" xfId="37491"/>
    <cellStyle name="Separador de milhares 2 4 7 3 2 7" xfId="37492"/>
    <cellStyle name="Separador de milhares 2 4 7 3 2 8" xfId="37493"/>
    <cellStyle name="Separador de milhares 2 4 7 3 2 9" xfId="37494"/>
    <cellStyle name="Separador de milhares 2 4 7 3 20" xfId="37495"/>
    <cellStyle name="Separador de milhares 2 4 7 3 21" xfId="37496"/>
    <cellStyle name="Separador de milhares 2 4 7 3 22" xfId="37497"/>
    <cellStyle name="Separador de milhares 2 4 7 3 23" xfId="37498"/>
    <cellStyle name="Separador de milhares 2 4 7 3 24" xfId="37499"/>
    <cellStyle name="Separador de milhares 2 4 7 3 25" xfId="37500"/>
    <cellStyle name="Separador de milhares 2 4 7 3 26" xfId="37501"/>
    <cellStyle name="Separador de milhares 2 4 7 3 27" xfId="37502"/>
    <cellStyle name="Separador de milhares 2 4 7 3 28" xfId="37503"/>
    <cellStyle name="Separador de milhares 2 4 7 3 29" xfId="37504"/>
    <cellStyle name="Separador de milhares 2 4 7 3 3" xfId="37505"/>
    <cellStyle name="Separador de milhares 2 4 7 3 30" xfId="37506"/>
    <cellStyle name="Separador de milhares 2 4 7 3 31" xfId="37507"/>
    <cellStyle name="Separador de milhares 2 4 7 3 32" xfId="37508"/>
    <cellStyle name="Separador de milhares 2 4 7 3 33" xfId="37509"/>
    <cellStyle name="Separador de milhares 2 4 7 3 34" xfId="37510"/>
    <cellStyle name="Separador de milhares 2 4 7 3 35" xfId="37511"/>
    <cellStyle name="Separador de milhares 2 4 7 3 36" xfId="37512"/>
    <cellStyle name="Separador de milhares 2 4 7 3 37" xfId="37513"/>
    <cellStyle name="Separador de milhares 2 4 7 3 38" xfId="37514"/>
    <cellStyle name="Separador de milhares 2 4 7 3 38 10" xfId="37515"/>
    <cellStyle name="Separador de milhares 2 4 7 3 38 2" xfId="37516"/>
    <cellStyle name="Separador de milhares 2 4 7 3 38 3" xfId="37517"/>
    <cellStyle name="Separador de milhares 2 4 7 3 38 4" xfId="37518"/>
    <cellStyle name="Separador de milhares 2 4 7 3 38 5" xfId="37519"/>
    <cellStyle name="Separador de milhares 2 4 7 3 38 6" xfId="37520"/>
    <cellStyle name="Separador de milhares 2 4 7 3 38 7" xfId="37521"/>
    <cellStyle name="Separador de milhares 2 4 7 3 38 8" xfId="37522"/>
    <cellStyle name="Separador de milhares 2 4 7 3 38 9" xfId="37523"/>
    <cellStyle name="Separador de milhares 2 4 7 3 39" xfId="37524"/>
    <cellStyle name="Separador de milhares 2 4 7 3 39 2" xfId="37525"/>
    <cellStyle name="Separador de milhares 2 4 7 3 4" xfId="37526"/>
    <cellStyle name="Separador de milhares 2 4 7 3 40" xfId="37527"/>
    <cellStyle name="Separador de milhares 2 4 7 3 41" xfId="37528"/>
    <cellStyle name="Separador de milhares 2 4 7 3 42" xfId="37529"/>
    <cellStyle name="Separador de milhares 2 4 7 3 43" xfId="37530"/>
    <cellStyle name="Separador de milhares 2 4 7 3 44" xfId="37531"/>
    <cellStyle name="Separador de milhares 2 4 7 3 45" xfId="37532"/>
    <cellStyle name="Separador de milhares 2 4 7 3 46" xfId="37533"/>
    <cellStyle name="Separador de milhares 2 4 7 3 47" xfId="37534"/>
    <cellStyle name="Separador de milhares 2 4 7 3 48" xfId="37535"/>
    <cellStyle name="Separador de milhares 2 4 7 3 5" xfId="37536"/>
    <cellStyle name="Separador de milhares 2 4 7 3 6" xfId="37537"/>
    <cellStyle name="Separador de milhares 2 4 7 3 7" xfId="37538"/>
    <cellStyle name="Separador de milhares 2 4 7 3 8" xfId="37539"/>
    <cellStyle name="Separador de milhares 2 4 7 3 9" xfId="37540"/>
    <cellStyle name="Separador de milhares 2 4 7 30" xfId="37541"/>
    <cellStyle name="Separador de milhares 2 4 7 31" xfId="37542"/>
    <cellStyle name="Separador de milhares 2 4 7 32" xfId="37543"/>
    <cellStyle name="Separador de milhares 2 4 7 33" xfId="37544"/>
    <cellStyle name="Separador de milhares 2 4 7 34" xfId="37545"/>
    <cellStyle name="Separador de milhares 2 4 7 35" xfId="37546"/>
    <cellStyle name="Separador de milhares 2 4 7 36" xfId="37547"/>
    <cellStyle name="Separador de milhares 2 4 7 37" xfId="37548"/>
    <cellStyle name="Separador de milhares 2 4 7 38" xfId="37549"/>
    <cellStyle name="Separador de milhares 2 4 7 39" xfId="37550"/>
    <cellStyle name="Separador de milhares 2 4 7 4" xfId="37551"/>
    <cellStyle name="Separador de milhares 2 4 7 40" xfId="37552"/>
    <cellStyle name="Separador de milhares 2 4 7 41" xfId="37553"/>
    <cellStyle name="Separador de milhares 2 4 7 42" xfId="37554"/>
    <cellStyle name="Separador de milhares 2 4 7 43" xfId="37555"/>
    <cellStyle name="Separador de milhares 2 4 7 44" xfId="37556"/>
    <cellStyle name="Separador de milhares 2 4 7 45" xfId="37557"/>
    <cellStyle name="Separador de milhares 2 4 7 46" xfId="37558"/>
    <cellStyle name="Separador de milhares 2 4 7 47" xfId="37559"/>
    <cellStyle name="Separador de milhares 2 4 7 48" xfId="37560"/>
    <cellStyle name="Separador de milhares 2 4 7 48 10" xfId="37561"/>
    <cellStyle name="Separador de milhares 2 4 7 48 2" xfId="37562"/>
    <cellStyle name="Separador de milhares 2 4 7 48 3" xfId="37563"/>
    <cellStyle name="Separador de milhares 2 4 7 48 4" xfId="37564"/>
    <cellStyle name="Separador de milhares 2 4 7 48 5" xfId="37565"/>
    <cellStyle name="Separador de milhares 2 4 7 48 6" xfId="37566"/>
    <cellStyle name="Separador de milhares 2 4 7 48 7" xfId="37567"/>
    <cellStyle name="Separador de milhares 2 4 7 48 8" xfId="37568"/>
    <cellStyle name="Separador de milhares 2 4 7 48 9" xfId="37569"/>
    <cellStyle name="Separador de milhares 2 4 7 49" xfId="37570"/>
    <cellStyle name="Separador de milhares 2 4 7 49 2" xfId="37571"/>
    <cellStyle name="Separador de milhares 2 4 7 5" xfId="37572"/>
    <cellStyle name="Separador de milhares 2 4 7 50" xfId="37573"/>
    <cellStyle name="Separador de milhares 2 4 7 51" xfId="37574"/>
    <cellStyle name="Separador de milhares 2 4 7 52" xfId="37575"/>
    <cellStyle name="Separador de milhares 2 4 7 53" xfId="37576"/>
    <cellStyle name="Separador de milhares 2 4 7 54" xfId="37577"/>
    <cellStyle name="Separador de milhares 2 4 7 55" xfId="37578"/>
    <cellStyle name="Separador de milhares 2 4 7 56" xfId="37579"/>
    <cellStyle name="Separador de milhares 2 4 7 57" xfId="37580"/>
    <cellStyle name="Separador de milhares 2 4 7 58" xfId="37581"/>
    <cellStyle name="Separador de milhares 2 4 7 6" xfId="37582"/>
    <cellStyle name="Separador de milhares 2 4 7 7" xfId="37583"/>
    <cellStyle name="Separador de milhares 2 4 7 8" xfId="37584"/>
    <cellStyle name="Separador de milhares 2 4 7 9" xfId="37585"/>
    <cellStyle name="Separador de milhares 2 4 8" xfId="37586"/>
    <cellStyle name="Separador de milhares 2 4 8 10" xfId="37587"/>
    <cellStyle name="Separador de milhares 2 4 8 11" xfId="37588"/>
    <cellStyle name="Separador de milhares 2 4 8 12" xfId="37589"/>
    <cellStyle name="Separador de milhares 2 4 8 13" xfId="37590"/>
    <cellStyle name="Separador de milhares 2 4 8 14" xfId="37591"/>
    <cellStyle name="Separador de milhares 2 4 8 15" xfId="37592"/>
    <cellStyle name="Separador de milhares 2 4 8 16" xfId="37593"/>
    <cellStyle name="Separador de milhares 2 4 8 17" xfId="37594"/>
    <cellStyle name="Separador de milhares 2 4 8 18" xfId="37595"/>
    <cellStyle name="Separador de milhares 2 4 8 19" xfId="37596"/>
    <cellStyle name="Separador de milhares 2 4 8 2" xfId="37597"/>
    <cellStyle name="Separador de milhares 2 4 8 2 2" xfId="37598"/>
    <cellStyle name="Separador de milhares 2 4 8 2 3" xfId="37599"/>
    <cellStyle name="Separador de milhares 2 4 8 2 4" xfId="37600"/>
    <cellStyle name="Separador de milhares 2 4 8 2 5" xfId="37601"/>
    <cellStyle name="Separador de milhares 2 4 8 3" xfId="37602"/>
    <cellStyle name="Separador de milhares 2 4 8 4" xfId="37603"/>
    <cellStyle name="Separador de milhares 2 4 8 5" xfId="37604"/>
    <cellStyle name="Separador de milhares 2 4 8 6" xfId="37605"/>
    <cellStyle name="Separador de milhares 2 4 8 7" xfId="37606"/>
    <cellStyle name="Separador de milhares 2 4 8 8" xfId="37607"/>
    <cellStyle name="Separador de milhares 2 4 8 9" xfId="37608"/>
    <cellStyle name="Separador de milhares 2 4 9" xfId="37609"/>
    <cellStyle name="Separador de milhares 2 40" xfId="37610"/>
    <cellStyle name="Separador de milhares 2 41" xfId="37611"/>
    <cellStyle name="Separador de milhares 2 42" xfId="37612"/>
    <cellStyle name="Separador de milhares 2 43" xfId="37613"/>
    <cellStyle name="Separador de milhares 2 44" xfId="37614"/>
    <cellStyle name="Separador de milhares 2 45" xfId="37615"/>
    <cellStyle name="Separador de milhares 2 46" xfId="37616"/>
    <cellStyle name="Separador de milhares 2 47" xfId="37617"/>
    <cellStyle name="Separador de milhares 2 48" xfId="37618"/>
    <cellStyle name="Separador de milhares 2 49" xfId="37619"/>
    <cellStyle name="Separador de milhares 2 5" xfId="37620"/>
    <cellStyle name="Separador de milhares 2 5 10" xfId="37621"/>
    <cellStyle name="Separador de milhares 2 5 11" xfId="37622"/>
    <cellStyle name="Separador de milhares 2 5 12" xfId="37623"/>
    <cellStyle name="Separador de milhares 2 5 13" xfId="37624"/>
    <cellStyle name="Separador de milhares 2 5 14" xfId="37625"/>
    <cellStyle name="Separador de milhares 2 5 15" xfId="37626"/>
    <cellStyle name="Separador de milhares 2 5 16" xfId="37627"/>
    <cellStyle name="Separador de milhares 2 5 17" xfId="37628"/>
    <cellStyle name="Separador de milhares 2 5 18" xfId="37629"/>
    <cellStyle name="Separador de milhares 2 5 19" xfId="37630"/>
    <cellStyle name="Separador de milhares 2 5 2" xfId="37631"/>
    <cellStyle name="Separador de milhares 2 5 2 10" xfId="37632"/>
    <cellStyle name="Separador de milhares 2 5 2 11" xfId="37633"/>
    <cellStyle name="Separador de milhares 2 5 2 12" xfId="37634"/>
    <cellStyle name="Separador de milhares 2 5 2 13" xfId="37635"/>
    <cellStyle name="Separador de milhares 2 5 2 14" xfId="37636"/>
    <cellStyle name="Separador de milhares 2 5 2 15" xfId="37637"/>
    <cellStyle name="Separador de milhares 2 5 2 16" xfId="37638"/>
    <cellStyle name="Separador de milhares 2 5 2 17" xfId="37639"/>
    <cellStyle name="Separador de milhares 2 5 2 18" xfId="37640"/>
    <cellStyle name="Separador de milhares 2 5 2 19" xfId="37641"/>
    <cellStyle name="Separador de milhares 2 5 2 2" xfId="37642"/>
    <cellStyle name="Separador de milhares 2 5 2 2 10" xfId="37643"/>
    <cellStyle name="Separador de milhares 2 5 2 2 11" xfId="37644"/>
    <cellStyle name="Separador de milhares 2 5 2 2 12" xfId="37645"/>
    <cellStyle name="Separador de milhares 2 5 2 2 13" xfId="37646"/>
    <cellStyle name="Separador de milhares 2 5 2 2 14" xfId="37647"/>
    <cellStyle name="Separador de milhares 2 5 2 2 15" xfId="37648"/>
    <cellStyle name="Separador de milhares 2 5 2 2 16" xfId="37649"/>
    <cellStyle name="Separador de milhares 2 5 2 2 17" xfId="37650"/>
    <cellStyle name="Separador de milhares 2 5 2 2 18" xfId="37651"/>
    <cellStyle name="Separador de milhares 2 5 2 2 19" xfId="37652"/>
    <cellStyle name="Separador de milhares 2 5 2 2 2" xfId="37653"/>
    <cellStyle name="Separador de milhares 2 5 2 2 2 10" xfId="37654"/>
    <cellStyle name="Separador de milhares 2 5 2 2 2 11" xfId="37655"/>
    <cellStyle name="Separador de milhares 2 5 2 2 2 12" xfId="37656"/>
    <cellStyle name="Separador de milhares 2 5 2 2 2 13" xfId="37657"/>
    <cellStyle name="Separador de milhares 2 5 2 2 2 14" xfId="37658"/>
    <cellStyle name="Separador de milhares 2 5 2 2 2 14 2" xfId="37659"/>
    <cellStyle name="Separador de milhares 2 5 2 2 2 15" xfId="37660"/>
    <cellStyle name="Separador de milhares 2 5 2 2 2 16" xfId="37661"/>
    <cellStyle name="Separador de milhares 2 5 2 2 2 17" xfId="37662"/>
    <cellStyle name="Separador de milhares 2 5 2 2 2 2" xfId="37663"/>
    <cellStyle name="Separador de milhares 2 5 2 2 2 3" xfId="37664"/>
    <cellStyle name="Separador de milhares 2 5 2 2 2 4" xfId="37665"/>
    <cellStyle name="Separador de milhares 2 5 2 2 2 5" xfId="37666"/>
    <cellStyle name="Separador de milhares 2 5 2 2 2 6" xfId="37667"/>
    <cellStyle name="Separador de milhares 2 5 2 2 2 7" xfId="37668"/>
    <cellStyle name="Separador de milhares 2 5 2 2 2 8" xfId="37669"/>
    <cellStyle name="Separador de milhares 2 5 2 2 2 9" xfId="37670"/>
    <cellStyle name="Separador de milhares 2 5 2 2 20" xfId="37671"/>
    <cellStyle name="Separador de milhares 2 5 2 2 21" xfId="37672"/>
    <cellStyle name="Separador de milhares 2 5 2 2 22" xfId="37673"/>
    <cellStyle name="Separador de milhares 2 5 2 2 23" xfId="37674"/>
    <cellStyle name="Separador de milhares 2 5 2 2 24" xfId="37675"/>
    <cellStyle name="Separador de milhares 2 5 2 2 25" xfId="37676"/>
    <cellStyle name="Separador de milhares 2 5 2 2 26" xfId="37677"/>
    <cellStyle name="Separador de milhares 2 5 2 2 27" xfId="37678"/>
    <cellStyle name="Separador de milhares 2 5 2 2 28" xfId="37679"/>
    <cellStyle name="Separador de milhares 2 5 2 2 29" xfId="37680"/>
    <cellStyle name="Separador de milhares 2 5 2 2 3" xfId="37681"/>
    <cellStyle name="Separador de milhares 2 5 2 2 30" xfId="37682"/>
    <cellStyle name="Separador de milhares 2 5 2 2 31" xfId="37683"/>
    <cellStyle name="Separador de milhares 2 5 2 2 32" xfId="37684"/>
    <cellStyle name="Separador de milhares 2 5 2 2 33" xfId="37685"/>
    <cellStyle name="Separador de milhares 2 5 2 2 34" xfId="37686"/>
    <cellStyle name="Separador de milhares 2 5 2 2 35" xfId="37687"/>
    <cellStyle name="Separador de milhares 2 5 2 2 36" xfId="37688"/>
    <cellStyle name="Separador de milhares 2 5 2 2 37" xfId="37689"/>
    <cellStyle name="Separador de milhares 2 5 2 2 38" xfId="37690"/>
    <cellStyle name="Separador de milhares 2 5 2 2 4" xfId="37691"/>
    <cellStyle name="Separador de milhares 2 5 2 2 5" xfId="37692"/>
    <cellStyle name="Separador de milhares 2 5 2 2 6" xfId="37693"/>
    <cellStyle name="Separador de milhares 2 5 2 2 7" xfId="37694"/>
    <cellStyle name="Separador de milhares 2 5 2 2 8" xfId="37695"/>
    <cellStyle name="Separador de milhares 2 5 2 2 9" xfId="37696"/>
    <cellStyle name="Separador de milhares 2 5 2 20" xfId="37697"/>
    <cellStyle name="Separador de milhares 2 5 2 21" xfId="37698"/>
    <cellStyle name="Separador de milhares 2 5 2 22" xfId="37699"/>
    <cellStyle name="Separador de milhares 2 5 2 23" xfId="37700"/>
    <cellStyle name="Separador de milhares 2 5 2 24" xfId="37701"/>
    <cellStyle name="Separador de milhares 2 5 2 25" xfId="37702"/>
    <cellStyle name="Separador de milhares 2 5 2 26" xfId="37703"/>
    <cellStyle name="Separador de milhares 2 5 2 27" xfId="37704"/>
    <cellStyle name="Separador de milhares 2 5 2 28" xfId="37705"/>
    <cellStyle name="Separador de milhares 2 5 2 29" xfId="37706"/>
    <cellStyle name="Separador de milhares 2 5 2 3" xfId="37707"/>
    <cellStyle name="Separador de milhares 2 5 2 30" xfId="37708"/>
    <cellStyle name="Separador de milhares 2 5 2 31" xfId="37709"/>
    <cellStyle name="Separador de milhares 2 5 2 32" xfId="37710"/>
    <cellStyle name="Separador de milhares 2 5 2 33" xfId="37711"/>
    <cellStyle name="Separador de milhares 2 5 2 34" xfId="37712"/>
    <cellStyle name="Separador de milhares 2 5 2 35" xfId="37713"/>
    <cellStyle name="Separador de milhares 2 5 2 36" xfId="37714"/>
    <cellStyle name="Separador de milhares 2 5 2 37" xfId="37715"/>
    <cellStyle name="Separador de milhares 2 5 2 38" xfId="37716"/>
    <cellStyle name="Separador de milhares 2 5 2 39" xfId="37717"/>
    <cellStyle name="Separador de milhares 2 5 2 4" xfId="37718"/>
    <cellStyle name="Separador de milhares 2 5 2 40" xfId="37719"/>
    <cellStyle name="Separador de milhares 2 5 2 5" xfId="37720"/>
    <cellStyle name="Separador de milhares 2 5 2 5 10" xfId="37721"/>
    <cellStyle name="Separador de milhares 2 5 2 5 11" xfId="37722"/>
    <cellStyle name="Separador de milhares 2 5 2 5 12" xfId="37723"/>
    <cellStyle name="Separador de milhares 2 5 2 5 13" xfId="37724"/>
    <cellStyle name="Separador de milhares 2 5 2 5 14" xfId="37725"/>
    <cellStyle name="Separador de milhares 2 5 2 5 15" xfId="37726"/>
    <cellStyle name="Separador de milhares 2 5 2 5 16" xfId="37727"/>
    <cellStyle name="Separador de milhares 2 5 2 5 17" xfId="37728"/>
    <cellStyle name="Separador de milhares 2 5 2 5 2" xfId="37729"/>
    <cellStyle name="Separador de milhares 2 5 2 5 3" xfId="37730"/>
    <cellStyle name="Separador de milhares 2 5 2 5 4" xfId="37731"/>
    <cellStyle name="Separador de milhares 2 5 2 5 5" xfId="37732"/>
    <cellStyle name="Separador de milhares 2 5 2 5 6" xfId="37733"/>
    <cellStyle name="Separador de milhares 2 5 2 5 7" xfId="37734"/>
    <cellStyle name="Separador de milhares 2 5 2 5 8" xfId="37735"/>
    <cellStyle name="Separador de milhares 2 5 2 5 9" xfId="37736"/>
    <cellStyle name="Separador de milhares 2 5 2 6" xfId="37737"/>
    <cellStyle name="Separador de milhares 2 5 2 7" xfId="37738"/>
    <cellStyle name="Separador de milhares 2 5 2 8" xfId="37739"/>
    <cellStyle name="Separador de milhares 2 5 2 9" xfId="37740"/>
    <cellStyle name="Separador de milhares 2 5 20" xfId="37741"/>
    <cellStyle name="Separador de milhares 2 5 21" xfId="37742"/>
    <cellStyle name="Separador de milhares 2 5 21 10" xfId="37743"/>
    <cellStyle name="Separador de milhares 2 5 21 11" xfId="37744"/>
    <cellStyle name="Separador de milhares 2 5 21 12" xfId="37745"/>
    <cellStyle name="Separador de milhares 2 5 21 13" xfId="37746"/>
    <cellStyle name="Separador de milhares 2 5 21 14" xfId="37747"/>
    <cellStyle name="Separador de milhares 2 5 21 15" xfId="37748"/>
    <cellStyle name="Separador de milhares 2 5 21 16" xfId="37749"/>
    <cellStyle name="Separador de milhares 2 5 21 17" xfId="37750"/>
    <cellStyle name="Separador de milhares 2 5 21 2" xfId="37751"/>
    <cellStyle name="Separador de milhares 2 5 21 3" xfId="37752"/>
    <cellStyle name="Separador de milhares 2 5 21 4" xfId="37753"/>
    <cellStyle name="Separador de milhares 2 5 21 5" xfId="37754"/>
    <cellStyle name="Separador de milhares 2 5 21 6" xfId="37755"/>
    <cellStyle name="Separador de milhares 2 5 21 7" xfId="37756"/>
    <cellStyle name="Separador de milhares 2 5 21 8" xfId="37757"/>
    <cellStyle name="Separador de milhares 2 5 21 9" xfId="37758"/>
    <cellStyle name="Separador de milhares 2 5 22" xfId="37759"/>
    <cellStyle name="Separador de milhares 2 5 23" xfId="37760"/>
    <cellStyle name="Separador de milhares 2 5 24" xfId="37761"/>
    <cellStyle name="Separador de milhares 2 5 25" xfId="37762"/>
    <cellStyle name="Separador de milhares 2 5 26" xfId="37763"/>
    <cellStyle name="Separador de milhares 2 5 27" xfId="37764"/>
    <cellStyle name="Separador de milhares 2 5 28" xfId="37765"/>
    <cellStyle name="Separador de milhares 2 5 29" xfId="37766"/>
    <cellStyle name="Separador de milhares 2 5 3" xfId="37767"/>
    <cellStyle name="Separador de milhares 2 5 3 10" xfId="37768"/>
    <cellStyle name="Separador de milhares 2 5 3 11" xfId="37769"/>
    <cellStyle name="Separador de milhares 2 5 3 12" xfId="37770"/>
    <cellStyle name="Separador de milhares 2 5 3 13" xfId="37771"/>
    <cellStyle name="Separador de milhares 2 5 3 13 10" xfId="37772"/>
    <cellStyle name="Separador de milhares 2 5 3 13 11" xfId="37773"/>
    <cellStyle name="Separador de milhares 2 5 3 13 12" xfId="37774"/>
    <cellStyle name="Separador de milhares 2 5 3 13 2" xfId="37775"/>
    <cellStyle name="Separador de milhares 2 5 3 13 2 10" xfId="37776"/>
    <cellStyle name="Separador de milhares 2 5 3 13 2 2" xfId="37777"/>
    <cellStyle name="Separador de milhares 2 5 3 13 2 3" xfId="37778"/>
    <cellStyle name="Separador de milhares 2 5 3 13 2 4" xfId="37779"/>
    <cellStyle name="Separador de milhares 2 5 3 13 2 5" xfId="37780"/>
    <cellStyle name="Separador de milhares 2 5 3 13 2 6" xfId="37781"/>
    <cellStyle name="Separador de milhares 2 5 3 13 2 7" xfId="37782"/>
    <cellStyle name="Separador de milhares 2 5 3 13 2 8" xfId="37783"/>
    <cellStyle name="Separador de milhares 2 5 3 13 2 9" xfId="37784"/>
    <cellStyle name="Separador de milhares 2 5 3 13 3" xfId="37785"/>
    <cellStyle name="Separador de milhares 2 5 3 13 4" xfId="37786"/>
    <cellStyle name="Separador de milhares 2 5 3 13 5" xfId="37787"/>
    <cellStyle name="Separador de milhares 2 5 3 13 6" xfId="37788"/>
    <cellStyle name="Separador de milhares 2 5 3 13 7" xfId="37789"/>
    <cellStyle name="Separador de milhares 2 5 3 13 8" xfId="37790"/>
    <cellStyle name="Separador de milhares 2 5 3 13 9" xfId="37791"/>
    <cellStyle name="Separador de milhares 2 5 3 14" xfId="37792"/>
    <cellStyle name="Separador de milhares 2 5 3 14 10" xfId="37793"/>
    <cellStyle name="Separador de milhares 2 5 3 14 11" xfId="37794"/>
    <cellStyle name="Separador de milhares 2 5 3 14 12" xfId="37795"/>
    <cellStyle name="Separador de milhares 2 5 3 14 2" xfId="37796"/>
    <cellStyle name="Separador de milhares 2 5 3 14 2 10" xfId="37797"/>
    <cellStyle name="Separador de milhares 2 5 3 14 2 2" xfId="37798"/>
    <cellStyle name="Separador de milhares 2 5 3 14 2 3" xfId="37799"/>
    <cellStyle name="Separador de milhares 2 5 3 14 2 4" xfId="37800"/>
    <cellStyle name="Separador de milhares 2 5 3 14 2 5" xfId="37801"/>
    <cellStyle name="Separador de milhares 2 5 3 14 2 6" xfId="37802"/>
    <cellStyle name="Separador de milhares 2 5 3 14 2 7" xfId="37803"/>
    <cellStyle name="Separador de milhares 2 5 3 14 2 8" xfId="37804"/>
    <cellStyle name="Separador de milhares 2 5 3 14 2 9" xfId="37805"/>
    <cellStyle name="Separador de milhares 2 5 3 14 3" xfId="37806"/>
    <cellStyle name="Separador de milhares 2 5 3 14 4" xfId="37807"/>
    <cellStyle name="Separador de milhares 2 5 3 14 5" xfId="37808"/>
    <cellStyle name="Separador de milhares 2 5 3 14 6" xfId="37809"/>
    <cellStyle name="Separador de milhares 2 5 3 14 7" xfId="37810"/>
    <cellStyle name="Separador de milhares 2 5 3 14 8" xfId="37811"/>
    <cellStyle name="Separador de milhares 2 5 3 14 9" xfId="37812"/>
    <cellStyle name="Separador de milhares 2 5 3 15" xfId="37813"/>
    <cellStyle name="Separador de milhares 2 5 3 15 10" xfId="37814"/>
    <cellStyle name="Separador de milhares 2 5 3 15 11" xfId="37815"/>
    <cellStyle name="Separador de milhares 2 5 3 15 12" xfId="37816"/>
    <cellStyle name="Separador de milhares 2 5 3 15 2" xfId="37817"/>
    <cellStyle name="Separador de milhares 2 5 3 15 2 10" xfId="37818"/>
    <cellStyle name="Separador de milhares 2 5 3 15 2 2" xfId="37819"/>
    <cellStyle name="Separador de milhares 2 5 3 15 2 3" xfId="37820"/>
    <cellStyle name="Separador de milhares 2 5 3 15 2 4" xfId="37821"/>
    <cellStyle name="Separador de milhares 2 5 3 15 2 5" xfId="37822"/>
    <cellStyle name="Separador de milhares 2 5 3 15 2 6" xfId="37823"/>
    <cellStyle name="Separador de milhares 2 5 3 15 2 7" xfId="37824"/>
    <cellStyle name="Separador de milhares 2 5 3 15 2 8" xfId="37825"/>
    <cellStyle name="Separador de milhares 2 5 3 15 2 9" xfId="37826"/>
    <cellStyle name="Separador de milhares 2 5 3 15 3" xfId="37827"/>
    <cellStyle name="Separador de milhares 2 5 3 15 4" xfId="37828"/>
    <cellStyle name="Separador de milhares 2 5 3 15 5" xfId="37829"/>
    <cellStyle name="Separador de milhares 2 5 3 15 6" xfId="37830"/>
    <cellStyle name="Separador de milhares 2 5 3 15 7" xfId="37831"/>
    <cellStyle name="Separador de milhares 2 5 3 15 8" xfId="37832"/>
    <cellStyle name="Separador de milhares 2 5 3 15 9" xfId="37833"/>
    <cellStyle name="Separador de milhares 2 5 3 16" xfId="37834"/>
    <cellStyle name="Separador de milhares 2 5 3 16 10" xfId="37835"/>
    <cellStyle name="Separador de milhares 2 5 3 16 11" xfId="37836"/>
    <cellStyle name="Separador de milhares 2 5 3 16 12" xfId="37837"/>
    <cellStyle name="Separador de milhares 2 5 3 16 2" xfId="37838"/>
    <cellStyle name="Separador de milhares 2 5 3 16 2 10" xfId="37839"/>
    <cellStyle name="Separador de milhares 2 5 3 16 2 2" xfId="37840"/>
    <cellStyle name="Separador de milhares 2 5 3 16 2 3" xfId="37841"/>
    <cellStyle name="Separador de milhares 2 5 3 16 2 4" xfId="37842"/>
    <cellStyle name="Separador de milhares 2 5 3 16 2 5" xfId="37843"/>
    <cellStyle name="Separador de milhares 2 5 3 16 2 6" xfId="37844"/>
    <cellStyle name="Separador de milhares 2 5 3 16 2 7" xfId="37845"/>
    <cellStyle name="Separador de milhares 2 5 3 16 2 8" xfId="37846"/>
    <cellStyle name="Separador de milhares 2 5 3 16 2 9" xfId="37847"/>
    <cellStyle name="Separador de milhares 2 5 3 16 3" xfId="37848"/>
    <cellStyle name="Separador de milhares 2 5 3 16 4" xfId="37849"/>
    <cellStyle name="Separador de milhares 2 5 3 16 5" xfId="37850"/>
    <cellStyle name="Separador de milhares 2 5 3 16 6" xfId="37851"/>
    <cellStyle name="Separador de milhares 2 5 3 16 7" xfId="37852"/>
    <cellStyle name="Separador de milhares 2 5 3 16 8" xfId="37853"/>
    <cellStyle name="Separador de milhares 2 5 3 16 9" xfId="37854"/>
    <cellStyle name="Separador de milhares 2 5 3 17" xfId="37855"/>
    <cellStyle name="Separador de milhares 2 5 3 17 10" xfId="37856"/>
    <cellStyle name="Separador de milhares 2 5 3 17 11" xfId="37857"/>
    <cellStyle name="Separador de milhares 2 5 3 17 12" xfId="37858"/>
    <cellStyle name="Separador de milhares 2 5 3 17 2" xfId="37859"/>
    <cellStyle name="Separador de milhares 2 5 3 17 2 10" xfId="37860"/>
    <cellStyle name="Separador de milhares 2 5 3 17 2 2" xfId="37861"/>
    <cellStyle name="Separador de milhares 2 5 3 17 2 3" xfId="37862"/>
    <cellStyle name="Separador de milhares 2 5 3 17 2 4" xfId="37863"/>
    <cellStyle name="Separador de milhares 2 5 3 17 2 5" xfId="37864"/>
    <cellStyle name="Separador de milhares 2 5 3 17 2 6" xfId="37865"/>
    <cellStyle name="Separador de milhares 2 5 3 17 2 7" xfId="37866"/>
    <cellStyle name="Separador de milhares 2 5 3 17 2 8" xfId="37867"/>
    <cellStyle name="Separador de milhares 2 5 3 17 2 9" xfId="37868"/>
    <cellStyle name="Separador de milhares 2 5 3 17 3" xfId="37869"/>
    <cellStyle name="Separador de milhares 2 5 3 17 4" xfId="37870"/>
    <cellStyle name="Separador de milhares 2 5 3 17 5" xfId="37871"/>
    <cellStyle name="Separador de milhares 2 5 3 17 6" xfId="37872"/>
    <cellStyle name="Separador de milhares 2 5 3 17 7" xfId="37873"/>
    <cellStyle name="Separador de milhares 2 5 3 17 8" xfId="37874"/>
    <cellStyle name="Separador de milhares 2 5 3 17 9" xfId="37875"/>
    <cellStyle name="Separador de milhares 2 5 3 18" xfId="37876"/>
    <cellStyle name="Separador de milhares 2 5 3 18 10" xfId="37877"/>
    <cellStyle name="Separador de milhares 2 5 3 18 11" xfId="37878"/>
    <cellStyle name="Separador de milhares 2 5 3 18 12" xfId="37879"/>
    <cellStyle name="Separador de milhares 2 5 3 18 2" xfId="37880"/>
    <cellStyle name="Separador de milhares 2 5 3 18 2 10" xfId="37881"/>
    <cellStyle name="Separador de milhares 2 5 3 18 2 2" xfId="37882"/>
    <cellStyle name="Separador de milhares 2 5 3 18 2 3" xfId="37883"/>
    <cellStyle name="Separador de milhares 2 5 3 18 2 4" xfId="37884"/>
    <cellStyle name="Separador de milhares 2 5 3 18 2 5" xfId="37885"/>
    <cellStyle name="Separador de milhares 2 5 3 18 2 6" xfId="37886"/>
    <cellStyle name="Separador de milhares 2 5 3 18 2 7" xfId="37887"/>
    <cellStyle name="Separador de milhares 2 5 3 18 2 8" xfId="37888"/>
    <cellStyle name="Separador de milhares 2 5 3 18 2 9" xfId="37889"/>
    <cellStyle name="Separador de milhares 2 5 3 18 3" xfId="37890"/>
    <cellStyle name="Separador de milhares 2 5 3 18 4" xfId="37891"/>
    <cellStyle name="Separador de milhares 2 5 3 18 5" xfId="37892"/>
    <cellStyle name="Separador de milhares 2 5 3 18 6" xfId="37893"/>
    <cellStyle name="Separador de milhares 2 5 3 18 7" xfId="37894"/>
    <cellStyle name="Separador de milhares 2 5 3 18 8" xfId="37895"/>
    <cellStyle name="Separador de milhares 2 5 3 18 9" xfId="37896"/>
    <cellStyle name="Separador de milhares 2 5 3 19" xfId="37897"/>
    <cellStyle name="Separador de milhares 2 5 3 19 10" xfId="37898"/>
    <cellStyle name="Separador de milhares 2 5 3 19 11" xfId="37899"/>
    <cellStyle name="Separador de milhares 2 5 3 19 12" xfId="37900"/>
    <cellStyle name="Separador de milhares 2 5 3 19 2" xfId="37901"/>
    <cellStyle name="Separador de milhares 2 5 3 19 2 10" xfId="37902"/>
    <cellStyle name="Separador de milhares 2 5 3 19 2 2" xfId="37903"/>
    <cellStyle name="Separador de milhares 2 5 3 19 2 3" xfId="37904"/>
    <cellStyle name="Separador de milhares 2 5 3 19 2 4" xfId="37905"/>
    <cellStyle name="Separador de milhares 2 5 3 19 2 5" xfId="37906"/>
    <cellStyle name="Separador de milhares 2 5 3 19 2 6" xfId="37907"/>
    <cellStyle name="Separador de milhares 2 5 3 19 2 7" xfId="37908"/>
    <cellStyle name="Separador de milhares 2 5 3 19 2 8" xfId="37909"/>
    <cellStyle name="Separador de milhares 2 5 3 19 2 9" xfId="37910"/>
    <cellStyle name="Separador de milhares 2 5 3 19 3" xfId="37911"/>
    <cellStyle name="Separador de milhares 2 5 3 19 4" xfId="37912"/>
    <cellStyle name="Separador de milhares 2 5 3 19 5" xfId="37913"/>
    <cellStyle name="Separador de milhares 2 5 3 19 6" xfId="37914"/>
    <cellStyle name="Separador de milhares 2 5 3 19 7" xfId="37915"/>
    <cellStyle name="Separador de milhares 2 5 3 19 8" xfId="37916"/>
    <cellStyle name="Separador de milhares 2 5 3 19 9" xfId="37917"/>
    <cellStyle name="Separador de milhares 2 5 3 2" xfId="37918"/>
    <cellStyle name="Separador de milhares 2 5 3 2 10" xfId="37919"/>
    <cellStyle name="Separador de milhares 2 5 3 2 11" xfId="37920"/>
    <cellStyle name="Separador de milhares 2 5 3 2 12" xfId="37921"/>
    <cellStyle name="Separador de milhares 2 5 3 2 13" xfId="37922"/>
    <cellStyle name="Separador de milhares 2 5 3 2 14" xfId="37923"/>
    <cellStyle name="Separador de milhares 2 5 3 2 15" xfId="37924"/>
    <cellStyle name="Separador de milhares 2 5 3 2 16" xfId="37925"/>
    <cellStyle name="Separador de milhares 2 5 3 2 17" xfId="37926"/>
    <cellStyle name="Separador de milhares 2 5 3 2 18" xfId="37927"/>
    <cellStyle name="Separador de milhares 2 5 3 2 19" xfId="37928"/>
    <cellStyle name="Separador de milhares 2 5 3 2 2" xfId="37929"/>
    <cellStyle name="Separador de milhares 2 5 3 2 2 10" xfId="37930"/>
    <cellStyle name="Separador de milhares 2 5 3 2 2 11" xfId="37931"/>
    <cellStyle name="Separador de milhares 2 5 3 2 2 12" xfId="37932"/>
    <cellStyle name="Separador de milhares 2 5 3 2 2 2" xfId="37933"/>
    <cellStyle name="Separador de milhares 2 5 3 2 2 2 10" xfId="37934"/>
    <cellStyle name="Separador de milhares 2 5 3 2 2 2 2" xfId="37935"/>
    <cellStyle name="Separador de milhares 2 5 3 2 2 2 3" xfId="37936"/>
    <cellStyle name="Separador de milhares 2 5 3 2 2 2 4" xfId="37937"/>
    <cellStyle name="Separador de milhares 2 5 3 2 2 2 5" xfId="37938"/>
    <cellStyle name="Separador de milhares 2 5 3 2 2 2 6" xfId="37939"/>
    <cellStyle name="Separador de milhares 2 5 3 2 2 2 7" xfId="37940"/>
    <cellStyle name="Separador de milhares 2 5 3 2 2 2 8" xfId="37941"/>
    <cellStyle name="Separador de milhares 2 5 3 2 2 2 9" xfId="37942"/>
    <cellStyle name="Separador de milhares 2 5 3 2 2 3" xfId="37943"/>
    <cellStyle name="Separador de milhares 2 5 3 2 2 4" xfId="37944"/>
    <cellStyle name="Separador de milhares 2 5 3 2 2 5" xfId="37945"/>
    <cellStyle name="Separador de milhares 2 5 3 2 2 6" xfId="37946"/>
    <cellStyle name="Separador de milhares 2 5 3 2 2 7" xfId="37947"/>
    <cellStyle name="Separador de milhares 2 5 3 2 2 8" xfId="37948"/>
    <cellStyle name="Separador de milhares 2 5 3 2 2 9" xfId="37949"/>
    <cellStyle name="Separador de milhares 2 5 3 2 20" xfId="37950"/>
    <cellStyle name="Separador de milhares 2 5 3 2 21" xfId="37951"/>
    <cellStyle name="Separador de milhares 2 5 3 2 22" xfId="37952"/>
    <cellStyle name="Separador de milhares 2 5 3 2 23" xfId="37953"/>
    <cellStyle name="Separador de milhares 2 5 3 2 24" xfId="37954"/>
    <cellStyle name="Separador de milhares 2 5 3 2 25" xfId="37955"/>
    <cellStyle name="Separador de milhares 2 5 3 2 26" xfId="37956"/>
    <cellStyle name="Separador de milhares 2 5 3 2 27" xfId="37957"/>
    <cellStyle name="Separador de milhares 2 5 3 2 28" xfId="37958"/>
    <cellStyle name="Separador de milhares 2 5 3 2 29" xfId="37959"/>
    <cellStyle name="Separador de milhares 2 5 3 2 3" xfId="37960"/>
    <cellStyle name="Separador de milhares 2 5 3 2 30" xfId="37961"/>
    <cellStyle name="Separador de milhares 2 5 3 2 31" xfId="37962"/>
    <cellStyle name="Separador de milhares 2 5 3 2 32" xfId="37963"/>
    <cellStyle name="Separador de milhares 2 5 3 2 33" xfId="37964"/>
    <cellStyle name="Separador de milhares 2 5 3 2 34" xfId="37965"/>
    <cellStyle name="Separador de milhares 2 5 3 2 35" xfId="37966"/>
    <cellStyle name="Separador de milhares 2 5 3 2 36" xfId="37967"/>
    <cellStyle name="Separador de milhares 2 5 3 2 37" xfId="37968"/>
    <cellStyle name="Separador de milhares 2 5 3 2 38" xfId="37969"/>
    <cellStyle name="Separador de milhares 2 5 3 2 38 10" xfId="37970"/>
    <cellStyle name="Separador de milhares 2 5 3 2 38 2" xfId="37971"/>
    <cellStyle name="Separador de milhares 2 5 3 2 38 3" xfId="37972"/>
    <cellStyle name="Separador de milhares 2 5 3 2 38 4" xfId="37973"/>
    <cellStyle name="Separador de milhares 2 5 3 2 38 5" xfId="37974"/>
    <cellStyle name="Separador de milhares 2 5 3 2 38 6" xfId="37975"/>
    <cellStyle name="Separador de milhares 2 5 3 2 38 7" xfId="37976"/>
    <cellStyle name="Separador de milhares 2 5 3 2 38 8" xfId="37977"/>
    <cellStyle name="Separador de milhares 2 5 3 2 38 9" xfId="37978"/>
    <cellStyle name="Separador de milhares 2 5 3 2 39" xfId="37979"/>
    <cellStyle name="Separador de milhares 2 5 3 2 39 2" xfId="37980"/>
    <cellStyle name="Separador de milhares 2 5 3 2 4" xfId="37981"/>
    <cellStyle name="Separador de milhares 2 5 3 2 40" xfId="37982"/>
    <cellStyle name="Separador de milhares 2 5 3 2 41" xfId="37983"/>
    <cellStyle name="Separador de milhares 2 5 3 2 42" xfId="37984"/>
    <cellStyle name="Separador de milhares 2 5 3 2 43" xfId="37985"/>
    <cellStyle name="Separador de milhares 2 5 3 2 44" xfId="37986"/>
    <cellStyle name="Separador de milhares 2 5 3 2 45" xfId="37987"/>
    <cellStyle name="Separador de milhares 2 5 3 2 46" xfId="37988"/>
    <cellStyle name="Separador de milhares 2 5 3 2 47" xfId="37989"/>
    <cellStyle name="Separador de milhares 2 5 3 2 48" xfId="37990"/>
    <cellStyle name="Separador de milhares 2 5 3 2 5" xfId="37991"/>
    <cellStyle name="Separador de milhares 2 5 3 2 6" xfId="37992"/>
    <cellStyle name="Separador de milhares 2 5 3 2 7" xfId="37993"/>
    <cellStyle name="Separador de milhares 2 5 3 2 8" xfId="37994"/>
    <cellStyle name="Separador de milhares 2 5 3 2 9" xfId="37995"/>
    <cellStyle name="Separador de milhares 2 5 3 20" xfId="37996"/>
    <cellStyle name="Separador de milhares 2 5 3 20 10" xfId="37997"/>
    <cellStyle name="Separador de milhares 2 5 3 20 11" xfId="37998"/>
    <cellStyle name="Separador de milhares 2 5 3 20 12" xfId="37999"/>
    <cellStyle name="Separador de milhares 2 5 3 20 2" xfId="38000"/>
    <cellStyle name="Separador de milhares 2 5 3 20 2 10" xfId="38001"/>
    <cellStyle name="Separador de milhares 2 5 3 20 2 2" xfId="38002"/>
    <cellStyle name="Separador de milhares 2 5 3 20 2 3" xfId="38003"/>
    <cellStyle name="Separador de milhares 2 5 3 20 2 4" xfId="38004"/>
    <cellStyle name="Separador de milhares 2 5 3 20 2 5" xfId="38005"/>
    <cellStyle name="Separador de milhares 2 5 3 20 2 6" xfId="38006"/>
    <cellStyle name="Separador de milhares 2 5 3 20 2 7" xfId="38007"/>
    <cellStyle name="Separador de milhares 2 5 3 20 2 8" xfId="38008"/>
    <cellStyle name="Separador de milhares 2 5 3 20 2 9" xfId="38009"/>
    <cellStyle name="Separador de milhares 2 5 3 20 3" xfId="38010"/>
    <cellStyle name="Separador de milhares 2 5 3 20 4" xfId="38011"/>
    <cellStyle name="Separador de milhares 2 5 3 20 5" xfId="38012"/>
    <cellStyle name="Separador de milhares 2 5 3 20 6" xfId="38013"/>
    <cellStyle name="Separador de milhares 2 5 3 20 7" xfId="38014"/>
    <cellStyle name="Separador de milhares 2 5 3 20 8" xfId="38015"/>
    <cellStyle name="Separador de milhares 2 5 3 20 9" xfId="38016"/>
    <cellStyle name="Separador de milhares 2 5 3 21" xfId="38017"/>
    <cellStyle name="Separador de milhares 2 5 3 22" xfId="38018"/>
    <cellStyle name="Separador de milhares 2 5 3 23" xfId="38019"/>
    <cellStyle name="Separador de milhares 2 5 3 24" xfId="38020"/>
    <cellStyle name="Separador de milhares 2 5 3 25" xfId="38021"/>
    <cellStyle name="Separador de milhares 2 5 3 26" xfId="38022"/>
    <cellStyle name="Separador de milhares 2 5 3 27" xfId="38023"/>
    <cellStyle name="Separador de milhares 2 5 3 28" xfId="38024"/>
    <cellStyle name="Separador de milhares 2 5 3 29" xfId="38025"/>
    <cellStyle name="Separador de milhares 2 5 3 3" xfId="38026"/>
    <cellStyle name="Separador de milhares 2 5 3 3 10" xfId="38027"/>
    <cellStyle name="Separador de milhares 2 5 3 3 11" xfId="38028"/>
    <cellStyle name="Separador de milhares 2 5 3 3 12" xfId="38029"/>
    <cellStyle name="Separador de milhares 2 5 3 3 13" xfId="38030"/>
    <cellStyle name="Separador de milhares 2 5 3 3 14" xfId="38031"/>
    <cellStyle name="Separador de milhares 2 5 3 3 15" xfId="38032"/>
    <cellStyle name="Separador de milhares 2 5 3 3 16" xfId="38033"/>
    <cellStyle name="Separador de milhares 2 5 3 3 17" xfId="38034"/>
    <cellStyle name="Separador de milhares 2 5 3 3 18" xfId="38035"/>
    <cellStyle name="Separador de milhares 2 5 3 3 19" xfId="38036"/>
    <cellStyle name="Separador de milhares 2 5 3 3 2" xfId="38037"/>
    <cellStyle name="Separador de milhares 2 5 3 3 2 10" xfId="38038"/>
    <cellStyle name="Separador de milhares 2 5 3 3 2 11" xfId="38039"/>
    <cellStyle name="Separador de milhares 2 5 3 3 2 12" xfId="38040"/>
    <cellStyle name="Separador de milhares 2 5 3 3 2 2" xfId="38041"/>
    <cellStyle name="Separador de milhares 2 5 3 3 2 2 10" xfId="38042"/>
    <cellStyle name="Separador de milhares 2 5 3 3 2 2 2" xfId="38043"/>
    <cellStyle name="Separador de milhares 2 5 3 3 2 2 3" xfId="38044"/>
    <cellStyle name="Separador de milhares 2 5 3 3 2 2 4" xfId="38045"/>
    <cellStyle name="Separador de milhares 2 5 3 3 2 2 5" xfId="38046"/>
    <cellStyle name="Separador de milhares 2 5 3 3 2 2 6" xfId="38047"/>
    <cellStyle name="Separador de milhares 2 5 3 3 2 2 7" xfId="38048"/>
    <cellStyle name="Separador de milhares 2 5 3 3 2 2 8" xfId="38049"/>
    <cellStyle name="Separador de milhares 2 5 3 3 2 2 9" xfId="38050"/>
    <cellStyle name="Separador de milhares 2 5 3 3 2 3" xfId="38051"/>
    <cellStyle name="Separador de milhares 2 5 3 3 2 4" xfId="38052"/>
    <cellStyle name="Separador de milhares 2 5 3 3 2 5" xfId="38053"/>
    <cellStyle name="Separador de milhares 2 5 3 3 2 6" xfId="38054"/>
    <cellStyle name="Separador de milhares 2 5 3 3 2 7" xfId="38055"/>
    <cellStyle name="Separador de milhares 2 5 3 3 2 8" xfId="38056"/>
    <cellStyle name="Separador de milhares 2 5 3 3 2 9" xfId="38057"/>
    <cellStyle name="Separador de milhares 2 5 3 3 20" xfId="38058"/>
    <cellStyle name="Separador de milhares 2 5 3 3 21" xfId="38059"/>
    <cellStyle name="Separador de milhares 2 5 3 3 22" xfId="38060"/>
    <cellStyle name="Separador de milhares 2 5 3 3 23" xfId="38061"/>
    <cellStyle name="Separador de milhares 2 5 3 3 24" xfId="38062"/>
    <cellStyle name="Separador de milhares 2 5 3 3 25" xfId="38063"/>
    <cellStyle name="Separador de milhares 2 5 3 3 26" xfId="38064"/>
    <cellStyle name="Separador de milhares 2 5 3 3 27" xfId="38065"/>
    <cellStyle name="Separador de milhares 2 5 3 3 28" xfId="38066"/>
    <cellStyle name="Separador de milhares 2 5 3 3 29" xfId="38067"/>
    <cellStyle name="Separador de milhares 2 5 3 3 3" xfId="38068"/>
    <cellStyle name="Separador de milhares 2 5 3 3 30" xfId="38069"/>
    <cellStyle name="Separador de milhares 2 5 3 3 31" xfId="38070"/>
    <cellStyle name="Separador de milhares 2 5 3 3 32" xfId="38071"/>
    <cellStyle name="Separador de milhares 2 5 3 3 33" xfId="38072"/>
    <cellStyle name="Separador de milhares 2 5 3 3 34" xfId="38073"/>
    <cellStyle name="Separador de milhares 2 5 3 3 35" xfId="38074"/>
    <cellStyle name="Separador de milhares 2 5 3 3 36" xfId="38075"/>
    <cellStyle name="Separador de milhares 2 5 3 3 37" xfId="38076"/>
    <cellStyle name="Separador de milhares 2 5 3 3 38" xfId="38077"/>
    <cellStyle name="Separador de milhares 2 5 3 3 38 10" xfId="38078"/>
    <cellStyle name="Separador de milhares 2 5 3 3 38 2" xfId="38079"/>
    <cellStyle name="Separador de milhares 2 5 3 3 38 3" xfId="38080"/>
    <cellStyle name="Separador de milhares 2 5 3 3 38 4" xfId="38081"/>
    <cellStyle name="Separador de milhares 2 5 3 3 38 5" xfId="38082"/>
    <cellStyle name="Separador de milhares 2 5 3 3 38 6" xfId="38083"/>
    <cellStyle name="Separador de milhares 2 5 3 3 38 7" xfId="38084"/>
    <cellStyle name="Separador de milhares 2 5 3 3 38 8" xfId="38085"/>
    <cellStyle name="Separador de milhares 2 5 3 3 38 9" xfId="38086"/>
    <cellStyle name="Separador de milhares 2 5 3 3 39" xfId="38087"/>
    <cellStyle name="Separador de milhares 2 5 3 3 39 2" xfId="38088"/>
    <cellStyle name="Separador de milhares 2 5 3 3 4" xfId="38089"/>
    <cellStyle name="Separador de milhares 2 5 3 3 40" xfId="38090"/>
    <cellStyle name="Separador de milhares 2 5 3 3 41" xfId="38091"/>
    <cellStyle name="Separador de milhares 2 5 3 3 42" xfId="38092"/>
    <cellStyle name="Separador de milhares 2 5 3 3 43" xfId="38093"/>
    <cellStyle name="Separador de milhares 2 5 3 3 44" xfId="38094"/>
    <cellStyle name="Separador de milhares 2 5 3 3 45" xfId="38095"/>
    <cellStyle name="Separador de milhares 2 5 3 3 46" xfId="38096"/>
    <cellStyle name="Separador de milhares 2 5 3 3 47" xfId="38097"/>
    <cellStyle name="Separador de milhares 2 5 3 3 48" xfId="38098"/>
    <cellStyle name="Separador de milhares 2 5 3 3 5" xfId="38099"/>
    <cellStyle name="Separador de milhares 2 5 3 3 6" xfId="38100"/>
    <cellStyle name="Separador de milhares 2 5 3 3 7" xfId="38101"/>
    <cellStyle name="Separador de milhares 2 5 3 3 8" xfId="38102"/>
    <cellStyle name="Separador de milhares 2 5 3 3 9" xfId="38103"/>
    <cellStyle name="Separador de milhares 2 5 3 30" xfId="38104"/>
    <cellStyle name="Separador de milhares 2 5 3 31" xfId="38105"/>
    <cellStyle name="Separador de milhares 2 5 3 32" xfId="38106"/>
    <cellStyle name="Separador de milhares 2 5 3 33" xfId="38107"/>
    <cellStyle name="Separador de milhares 2 5 3 34" xfId="38108"/>
    <cellStyle name="Separador de milhares 2 5 3 35" xfId="38109"/>
    <cellStyle name="Separador de milhares 2 5 3 36" xfId="38110"/>
    <cellStyle name="Separador de milhares 2 5 3 37" xfId="38111"/>
    <cellStyle name="Separador de milhares 2 5 3 38" xfId="38112"/>
    <cellStyle name="Separador de milhares 2 5 3 39" xfId="38113"/>
    <cellStyle name="Separador de milhares 2 5 3 4" xfId="38114"/>
    <cellStyle name="Separador de milhares 2 5 3 40" xfId="38115"/>
    <cellStyle name="Separador de milhares 2 5 3 41" xfId="38116"/>
    <cellStyle name="Separador de milhares 2 5 3 42" xfId="38117"/>
    <cellStyle name="Separador de milhares 2 5 3 43" xfId="38118"/>
    <cellStyle name="Separador de milhares 2 5 3 44" xfId="38119"/>
    <cellStyle name="Separador de milhares 2 5 3 45" xfId="38120"/>
    <cellStyle name="Separador de milhares 2 5 3 46" xfId="38121"/>
    <cellStyle name="Separador de milhares 2 5 3 47" xfId="38122"/>
    <cellStyle name="Separador de milhares 2 5 3 48" xfId="38123"/>
    <cellStyle name="Separador de milhares 2 5 3 48 10" xfId="38124"/>
    <cellStyle name="Separador de milhares 2 5 3 48 2" xfId="38125"/>
    <cellStyle name="Separador de milhares 2 5 3 48 3" xfId="38126"/>
    <cellStyle name="Separador de milhares 2 5 3 48 4" xfId="38127"/>
    <cellStyle name="Separador de milhares 2 5 3 48 5" xfId="38128"/>
    <cellStyle name="Separador de milhares 2 5 3 48 6" xfId="38129"/>
    <cellStyle name="Separador de milhares 2 5 3 48 7" xfId="38130"/>
    <cellStyle name="Separador de milhares 2 5 3 48 8" xfId="38131"/>
    <cellStyle name="Separador de milhares 2 5 3 48 9" xfId="38132"/>
    <cellStyle name="Separador de milhares 2 5 3 49" xfId="38133"/>
    <cellStyle name="Separador de milhares 2 5 3 49 2" xfId="38134"/>
    <cellStyle name="Separador de milhares 2 5 3 5" xfId="38135"/>
    <cellStyle name="Separador de milhares 2 5 3 50" xfId="38136"/>
    <cellStyle name="Separador de milhares 2 5 3 51" xfId="38137"/>
    <cellStyle name="Separador de milhares 2 5 3 52" xfId="38138"/>
    <cellStyle name="Separador de milhares 2 5 3 53" xfId="38139"/>
    <cellStyle name="Separador de milhares 2 5 3 54" xfId="38140"/>
    <cellStyle name="Separador de milhares 2 5 3 55" xfId="38141"/>
    <cellStyle name="Separador de milhares 2 5 3 56" xfId="38142"/>
    <cellStyle name="Separador de milhares 2 5 3 57" xfId="38143"/>
    <cellStyle name="Separador de milhares 2 5 3 58" xfId="38144"/>
    <cellStyle name="Separador de milhares 2 5 3 6" xfId="38145"/>
    <cellStyle name="Separador de milhares 2 5 3 7" xfId="38146"/>
    <cellStyle name="Separador de milhares 2 5 3 8" xfId="38147"/>
    <cellStyle name="Separador de milhares 2 5 3 9" xfId="38148"/>
    <cellStyle name="Separador de milhares 2 5 30" xfId="38149"/>
    <cellStyle name="Separador de milhares 2 5 31" xfId="38150"/>
    <cellStyle name="Separador de milhares 2 5 32" xfId="38151"/>
    <cellStyle name="Separador de milhares 2 5 33" xfId="38152"/>
    <cellStyle name="Separador de milhares 2 5 34" xfId="38153"/>
    <cellStyle name="Separador de milhares 2 5 35" xfId="38154"/>
    <cellStyle name="Separador de milhares 2 5 36" xfId="38155"/>
    <cellStyle name="Separador de milhares 2 5 37" xfId="38156"/>
    <cellStyle name="Separador de milhares 2 5 38" xfId="38157"/>
    <cellStyle name="Separador de milhares 2 5 39" xfId="38158"/>
    <cellStyle name="Separador de milhares 2 5 4" xfId="38159"/>
    <cellStyle name="Separador de milhares 2 5 4 10" xfId="38160"/>
    <cellStyle name="Separador de milhares 2 5 4 11" xfId="38161"/>
    <cellStyle name="Separador de milhares 2 5 4 12" xfId="38162"/>
    <cellStyle name="Separador de milhares 2 5 4 13" xfId="38163"/>
    <cellStyle name="Separador de milhares 2 5 4 13 10" xfId="38164"/>
    <cellStyle name="Separador de milhares 2 5 4 13 11" xfId="38165"/>
    <cellStyle name="Separador de milhares 2 5 4 13 12" xfId="38166"/>
    <cellStyle name="Separador de milhares 2 5 4 13 2" xfId="38167"/>
    <cellStyle name="Separador de milhares 2 5 4 13 2 10" xfId="38168"/>
    <cellStyle name="Separador de milhares 2 5 4 13 2 2" xfId="38169"/>
    <cellStyle name="Separador de milhares 2 5 4 13 2 3" xfId="38170"/>
    <cellStyle name="Separador de milhares 2 5 4 13 2 4" xfId="38171"/>
    <cellStyle name="Separador de milhares 2 5 4 13 2 5" xfId="38172"/>
    <cellStyle name="Separador de milhares 2 5 4 13 2 6" xfId="38173"/>
    <cellStyle name="Separador de milhares 2 5 4 13 2 7" xfId="38174"/>
    <cellStyle name="Separador de milhares 2 5 4 13 2 8" xfId="38175"/>
    <cellStyle name="Separador de milhares 2 5 4 13 2 9" xfId="38176"/>
    <cellStyle name="Separador de milhares 2 5 4 13 3" xfId="38177"/>
    <cellStyle name="Separador de milhares 2 5 4 13 4" xfId="38178"/>
    <cellStyle name="Separador de milhares 2 5 4 13 5" xfId="38179"/>
    <cellStyle name="Separador de milhares 2 5 4 13 6" xfId="38180"/>
    <cellStyle name="Separador de milhares 2 5 4 13 7" xfId="38181"/>
    <cellStyle name="Separador de milhares 2 5 4 13 8" xfId="38182"/>
    <cellStyle name="Separador de milhares 2 5 4 13 9" xfId="38183"/>
    <cellStyle name="Separador de milhares 2 5 4 14" xfId="38184"/>
    <cellStyle name="Separador de milhares 2 5 4 14 10" xfId="38185"/>
    <cellStyle name="Separador de milhares 2 5 4 14 11" xfId="38186"/>
    <cellStyle name="Separador de milhares 2 5 4 14 12" xfId="38187"/>
    <cellStyle name="Separador de milhares 2 5 4 14 2" xfId="38188"/>
    <cellStyle name="Separador de milhares 2 5 4 14 2 10" xfId="38189"/>
    <cellStyle name="Separador de milhares 2 5 4 14 2 2" xfId="38190"/>
    <cellStyle name="Separador de milhares 2 5 4 14 2 3" xfId="38191"/>
    <cellStyle name="Separador de milhares 2 5 4 14 2 4" xfId="38192"/>
    <cellStyle name="Separador de milhares 2 5 4 14 2 5" xfId="38193"/>
    <cellStyle name="Separador de milhares 2 5 4 14 2 6" xfId="38194"/>
    <cellStyle name="Separador de milhares 2 5 4 14 2 7" xfId="38195"/>
    <cellStyle name="Separador de milhares 2 5 4 14 2 8" xfId="38196"/>
    <cellStyle name="Separador de milhares 2 5 4 14 2 9" xfId="38197"/>
    <cellStyle name="Separador de milhares 2 5 4 14 3" xfId="38198"/>
    <cellStyle name="Separador de milhares 2 5 4 14 4" xfId="38199"/>
    <cellStyle name="Separador de milhares 2 5 4 14 5" xfId="38200"/>
    <cellStyle name="Separador de milhares 2 5 4 14 6" xfId="38201"/>
    <cellStyle name="Separador de milhares 2 5 4 14 7" xfId="38202"/>
    <cellStyle name="Separador de milhares 2 5 4 14 8" xfId="38203"/>
    <cellStyle name="Separador de milhares 2 5 4 14 9" xfId="38204"/>
    <cellStyle name="Separador de milhares 2 5 4 15" xfId="38205"/>
    <cellStyle name="Separador de milhares 2 5 4 15 10" xfId="38206"/>
    <cellStyle name="Separador de milhares 2 5 4 15 11" xfId="38207"/>
    <cellStyle name="Separador de milhares 2 5 4 15 12" xfId="38208"/>
    <cellStyle name="Separador de milhares 2 5 4 15 2" xfId="38209"/>
    <cellStyle name="Separador de milhares 2 5 4 15 2 10" xfId="38210"/>
    <cellStyle name="Separador de milhares 2 5 4 15 2 2" xfId="38211"/>
    <cellStyle name="Separador de milhares 2 5 4 15 2 3" xfId="38212"/>
    <cellStyle name="Separador de milhares 2 5 4 15 2 4" xfId="38213"/>
    <cellStyle name="Separador de milhares 2 5 4 15 2 5" xfId="38214"/>
    <cellStyle name="Separador de milhares 2 5 4 15 2 6" xfId="38215"/>
    <cellStyle name="Separador de milhares 2 5 4 15 2 7" xfId="38216"/>
    <cellStyle name="Separador de milhares 2 5 4 15 2 8" xfId="38217"/>
    <cellStyle name="Separador de milhares 2 5 4 15 2 9" xfId="38218"/>
    <cellStyle name="Separador de milhares 2 5 4 15 3" xfId="38219"/>
    <cellStyle name="Separador de milhares 2 5 4 15 4" xfId="38220"/>
    <cellStyle name="Separador de milhares 2 5 4 15 5" xfId="38221"/>
    <cellStyle name="Separador de milhares 2 5 4 15 6" xfId="38222"/>
    <cellStyle name="Separador de milhares 2 5 4 15 7" xfId="38223"/>
    <cellStyle name="Separador de milhares 2 5 4 15 8" xfId="38224"/>
    <cellStyle name="Separador de milhares 2 5 4 15 9" xfId="38225"/>
    <cellStyle name="Separador de milhares 2 5 4 16" xfId="38226"/>
    <cellStyle name="Separador de milhares 2 5 4 16 10" xfId="38227"/>
    <cellStyle name="Separador de milhares 2 5 4 16 11" xfId="38228"/>
    <cellStyle name="Separador de milhares 2 5 4 16 12" xfId="38229"/>
    <cellStyle name="Separador de milhares 2 5 4 16 2" xfId="38230"/>
    <cellStyle name="Separador de milhares 2 5 4 16 2 10" xfId="38231"/>
    <cellStyle name="Separador de milhares 2 5 4 16 2 2" xfId="38232"/>
    <cellStyle name="Separador de milhares 2 5 4 16 2 3" xfId="38233"/>
    <cellStyle name="Separador de milhares 2 5 4 16 2 4" xfId="38234"/>
    <cellStyle name="Separador de milhares 2 5 4 16 2 5" xfId="38235"/>
    <cellStyle name="Separador de milhares 2 5 4 16 2 6" xfId="38236"/>
    <cellStyle name="Separador de milhares 2 5 4 16 2 7" xfId="38237"/>
    <cellStyle name="Separador de milhares 2 5 4 16 2 8" xfId="38238"/>
    <cellStyle name="Separador de milhares 2 5 4 16 2 9" xfId="38239"/>
    <cellStyle name="Separador de milhares 2 5 4 16 3" xfId="38240"/>
    <cellStyle name="Separador de milhares 2 5 4 16 4" xfId="38241"/>
    <cellStyle name="Separador de milhares 2 5 4 16 5" xfId="38242"/>
    <cellStyle name="Separador de milhares 2 5 4 16 6" xfId="38243"/>
    <cellStyle name="Separador de milhares 2 5 4 16 7" xfId="38244"/>
    <cellStyle name="Separador de milhares 2 5 4 16 8" xfId="38245"/>
    <cellStyle name="Separador de milhares 2 5 4 16 9" xfId="38246"/>
    <cellStyle name="Separador de milhares 2 5 4 17" xfId="38247"/>
    <cellStyle name="Separador de milhares 2 5 4 17 10" xfId="38248"/>
    <cellStyle name="Separador de milhares 2 5 4 17 11" xfId="38249"/>
    <cellStyle name="Separador de milhares 2 5 4 17 12" xfId="38250"/>
    <cellStyle name="Separador de milhares 2 5 4 17 2" xfId="38251"/>
    <cellStyle name="Separador de milhares 2 5 4 17 2 10" xfId="38252"/>
    <cellStyle name="Separador de milhares 2 5 4 17 2 2" xfId="38253"/>
    <cellStyle name="Separador de milhares 2 5 4 17 2 3" xfId="38254"/>
    <cellStyle name="Separador de milhares 2 5 4 17 2 4" xfId="38255"/>
    <cellStyle name="Separador de milhares 2 5 4 17 2 5" xfId="38256"/>
    <cellStyle name="Separador de milhares 2 5 4 17 2 6" xfId="38257"/>
    <cellStyle name="Separador de milhares 2 5 4 17 2 7" xfId="38258"/>
    <cellStyle name="Separador de milhares 2 5 4 17 2 8" xfId="38259"/>
    <cellStyle name="Separador de milhares 2 5 4 17 2 9" xfId="38260"/>
    <cellStyle name="Separador de milhares 2 5 4 17 3" xfId="38261"/>
    <cellStyle name="Separador de milhares 2 5 4 17 4" xfId="38262"/>
    <cellStyle name="Separador de milhares 2 5 4 17 5" xfId="38263"/>
    <cellStyle name="Separador de milhares 2 5 4 17 6" xfId="38264"/>
    <cellStyle name="Separador de milhares 2 5 4 17 7" xfId="38265"/>
    <cellStyle name="Separador de milhares 2 5 4 17 8" xfId="38266"/>
    <cellStyle name="Separador de milhares 2 5 4 17 9" xfId="38267"/>
    <cellStyle name="Separador de milhares 2 5 4 18" xfId="38268"/>
    <cellStyle name="Separador de milhares 2 5 4 18 10" xfId="38269"/>
    <cellStyle name="Separador de milhares 2 5 4 18 11" xfId="38270"/>
    <cellStyle name="Separador de milhares 2 5 4 18 12" xfId="38271"/>
    <cellStyle name="Separador de milhares 2 5 4 18 2" xfId="38272"/>
    <cellStyle name="Separador de milhares 2 5 4 18 2 10" xfId="38273"/>
    <cellStyle name="Separador de milhares 2 5 4 18 2 2" xfId="38274"/>
    <cellStyle name="Separador de milhares 2 5 4 18 2 3" xfId="38275"/>
    <cellStyle name="Separador de milhares 2 5 4 18 2 4" xfId="38276"/>
    <cellStyle name="Separador de milhares 2 5 4 18 2 5" xfId="38277"/>
    <cellStyle name="Separador de milhares 2 5 4 18 2 6" xfId="38278"/>
    <cellStyle name="Separador de milhares 2 5 4 18 2 7" xfId="38279"/>
    <cellStyle name="Separador de milhares 2 5 4 18 2 8" xfId="38280"/>
    <cellStyle name="Separador de milhares 2 5 4 18 2 9" xfId="38281"/>
    <cellStyle name="Separador de milhares 2 5 4 18 3" xfId="38282"/>
    <cellStyle name="Separador de milhares 2 5 4 18 4" xfId="38283"/>
    <cellStyle name="Separador de milhares 2 5 4 18 5" xfId="38284"/>
    <cellStyle name="Separador de milhares 2 5 4 18 6" xfId="38285"/>
    <cellStyle name="Separador de milhares 2 5 4 18 7" xfId="38286"/>
    <cellStyle name="Separador de milhares 2 5 4 18 8" xfId="38287"/>
    <cellStyle name="Separador de milhares 2 5 4 18 9" xfId="38288"/>
    <cellStyle name="Separador de milhares 2 5 4 19" xfId="38289"/>
    <cellStyle name="Separador de milhares 2 5 4 19 10" xfId="38290"/>
    <cellStyle name="Separador de milhares 2 5 4 19 11" xfId="38291"/>
    <cellStyle name="Separador de milhares 2 5 4 19 12" xfId="38292"/>
    <cellStyle name="Separador de milhares 2 5 4 19 2" xfId="38293"/>
    <cellStyle name="Separador de milhares 2 5 4 19 2 10" xfId="38294"/>
    <cellStyle name="Separador de milhares 2 5 4 19 2 2" xfId="38295"/>
    <cellStyle name="Separador de milhares 2 5 4 19 2 3" xfId="38296"/>
    <cellStyle name="Separador de milhares 2 5 4 19 2 4" xfId="38297"/>
    <cellStyle name="Separador de milhares 2 5 4 19 2 5" xfId="38298"/>
    <cellStyle name="Separador de milhares 2 5 4 19 2 6" xfId="38299"/>
    <cellStyle name="Separador de milhares 2 5 4 19 2 7" xfId="38300"/>
    <cellStyle name="Separador de milhares 2 5 4 19 2 8" xfId="38301"/>
    <cellStyle name="Separador de milhares 2 5 4 19 2 9" xfId="38302"/>
    <cellStyle name="Separador de milhares 2 5 4 19 3" xfId="38303"/>
    <cellStyle name="Separador de milhares 2 5 4 19 4" xfId="38304"/>
    <cellStyle name="Separador de milhares 2 5 4 19 5" xfId="38305"/>
    <cellStyle name="Separador de milhares 2 5 4 19 6" xfId="38306"/>
    <cellStyle name="Separador de milhares 2 5 4 19 7" xfId="38307"/>
    <cellStyle name="Separador de milhares 2 5 4 19 8" xfId="38308"/>
    <cellStyle name="Separador de milhares 2 5 4 19 9" xfId="38309"/>
    <cellStyle name="Separador de milhares 2 5 4 2" xfId="38310"/>
    <cellStyle name="Separador de milhares 2 5 4 2 10" xfId="38311"/>
    <cellStyle name="Separador de milhares 2 5 4 2 11" xfId="38312"/>
    <cellStyle name="Separador de milhares 2 5 4 2 12" xfId="38313"/>
    <cellStyle name="Separador de milhares 2 5 4 2 13" xfId="38314"/>
    <cellStyle name="Separador de milhares 2 5 4 2 14" xfId="38315"/>
    <cellStyle name="Separador de milhares 2 5 4 2 15" xfId="38316"/>
    <cellStyle name="Separador de milhares 2 5 4 2 16" xfId="38317"/>
    <cellStyle name="Separador de milhares 2 5 4 2 17" xfId="38318"/>
    <cellStyle name="Separador de milhares 2 5 4 2 18" xfId="38319"/>
    <cellStyle name="Separador de milhares 2 5 4 2 19" xfId="38320"/>
    <cellStyle name="Separador de milhares 2 5 4 2 2" xfId="38321"/>
    <cellStyle name="Separador de milhares 2 5 4 2 2 10" xfId="38322"/>
    <cellStyle name="Separador de milhares 2 5 4 2 2 11" xfId="38323"/>
    <cellStyle name="Separador de milhares 2 5 4 2 2 12" xfId="38324"/>
    <cellStyle name="Separador de milhares 2 5 4 2 2 2" xfId="38325"/>
    <cellStyle name="Separador de milhares 2 5 4 2 2 2 10" xfId="38326"/>
    <cellStyle name="Separador de milhares 2 5 4 2 2 2 2" xfId="38327"/>
    <cellStyle name="Separador de milhares 2 5 4 2 2 2 3" xfId="38328"/>
    <cellStyle name="Separador de milhares 2 5 4 2 2 2 4" xfId="38329"/>
    <cellStyle name="Separador de milhares 2 5 4 2 2 2 5" xfId="38330"/>
    <cellStyle name="Separador de milhares 2 5 4 2 2 2 6" xfId="38331"/>
    <cellStyle name="Separador de milhares 2 5 4 2 2 2 7" xfId="38332"/>
    <cellStyle name="Separador de milhares 2 5 4 2 2 2 8" xfId="38333"/>
    <cellStyle name="Separador de milhares 2 5 4 2 2 2 9" xfId="38334"/>
    <cellStyle name="Separador de milhares 2 5 4 2 2 3" xfId="38335"/>
    <cellStyle name="Separador de milhares 2 5 4 2 2 4" xfId="38336"/>
    <cellStyle name="Separador de milhares 2 5 4 2 2 5" xfId="38337"/>
    <cellStyle name="Separador de milhares 2 5 4 2 2 6" xfId="38338"/>
    <cellStyle name="Separador de milhares 2 5 4 2 2 7" xfId="38339"/>
    <cellStyle name="Separador de milhares 2 5 4 2 2 8" xfId="38340"/>
    <cellStyle name="Separador de milhares 2 5 4 2 2 9" xfId="38341"/>
    <cellStyle name="Separador de milhares 2 5 4 2 20" xfId="38342"/>
    <cellStyle name="Separador de milhares 2 5 4 2 21" xfId="38343"/>
    <cellStyle name="Separador de milhares 2 5 4 2 22" xfId="38344"/>
    <cellStyle name="Separador de milhares 2 5 4 2 23" xfId="38345"/>
    <cellStyle name="Separador de milhares 2 5 4 2 24" xfId="38346"/>
    <cellStyle name="Separador de milhares 2 5 4 2 25" xfId="38347"/>
    <cellStyle name="Separador de milhares 2 5 4 2 26" xfId="38348"/>
    <cellStyle name="Separador de milhares 2 5 4 2 27" xfId="38349"/>
    <cellStyle name="Separador de milhares 2 5 4 2 28" xfId="38350"/>
    <cellStyle name="Separador de milhares 2 5 4 2 29" xfId="38351"/>
    <cellStyle name="Separador de milhares 2 5 4 2 3" xfId="38352"/>
    <cellStyle name="Separador de milhares 2 5 4 2 30" xfId="38353"/>
    <cellStyle name="Separador de milhares 2 5 4 2 31" xfId="38354"/>
    <cellStyle name="Separador de milhares 2 5 4 2 32" xfId="38355"/>
    <cellStyle name="Separador de milhares 2 5 4 2 33" xfId="38356"/>
    <cellStyle name="Separador de milhares 2 5 4 2 34" xfId="38357"/>
    <cellStyle name="Separador de milhares 2 5 4 2 35" xfId="38358"/>
    <cellStyle name="Separador de milhares 2 5 4 2 36" xfId="38359"/>
    <cellStyle name="Separador de milhares 2 5 4 2 37" xfId="38360"/>
    <cellStyle name="Separador de milhares 2 5 4 2 38" xfId="38361"/>
    <cellStyle name="Separador de milhares 2 5 4 2 38 10" xfId="38362"/>
    <cellStyle name="Separador de milhares 2 5 4 2 38 2" xfId="38363"/>
    <cellStyle name="Separador de milhares 2 5 4 2 38 3" xfId="38364"/>
    <cellStyle name="Separador de milhares 2 5 4 2 38 4" xfId="38365"/>
    <cellStyle name="Separador de milhares 2 5 4 2 38 5" xfId="38366"/>
    <cellStyle name="Separador de milhares 2 5 4 2 38 6" xfId="38367"/>
    <cellStyle name="Separador de milhares 2 5 4 2 38 7" xfId="38368"/>
    <cellStyle name="Separador de milhares 2 5 4 2 38 8" xfId="38369"/>
    <cellStyle name="Separador de milhares 2 5 4 2 38 9" xfId="38370"/>
    <cellStyle name="Separador de milhares 2 5 4 2 39" xfId="38371"/>
    <cellStyle name="Separador de milhares 2 5 4 2 39 2" xfId="38372"/>
    <cellStyle name="Separador de milhares 2 5 4 2 4" xfId="38373"/>
    <cellStyle name="Separador de milhares 2 5 4 2 40" xfId="38374"/>
    <cellStyle name="Separador de milhares 2 5 4 2 41" xfId="38375"/>
    <cellStyle name="Separador de milhares 2 5 4 2 42" xfId="38376"/>
    <cellStyle name="Separador de milhares 2 5 4 2 43" xfId="38377"/>
    <cellStyle name="Separador de milhares 2 5 4 2 44" xfId="38378"/>
    <cellStyle name="Separador de milhares 2 5 4 2 45" xfId="38379"/>
    <cellStyle name="Separador de milhares 2 5 4 2 46" xfId="38380"/>
    <cellStyle name="Separador de milhares 2 5 4 2 47" xfId="38381"/>
    <cellStyle name="Separador de milhares 2 5 4 2 48" xfId="38382"/>
    <cellStyle name="Separador de milhares 2 5 4 2 5" xfId="38383"/>
    <cellStyle name="Separador de milhares 2 5 4 2 6" xfId="38384"/>
    <cellStyle name="Separador de milhares 2 5 4 2 7" xfId="38385"/>
    <cellStyle name="Separador de milhares 2 5 4 2 8" xfId="38386"/>
    <cellStyle name="Separador de milhares 2 5 4 2 9" xfId="38387"/>
    <cellStyle name="Separador de milhares 2 5 4 20" xfId="38388"/>
    <cellStyle name="Separador de milhares 2 5 4 20 10" xfId="38389"/>
    <cellStyle name="Separador de milhares 2 5 4 20 11" xfId="38390"/>
    <cellStyle name="Separador de milhares 2 5 4 20 12" xfId="38391"/>
    <cellStyle name="Separador de milhares 2 5 4 20 2" xfId="38392"/>
    <cellStyle name="Separador de milhares 2 5 4 20 2 10" xfId="38393"/>
    <cellStyle name="Separador de milhares 2 5 4 20 2 2" xfId="38394"/>
    <cellStyle name="Separador de milhares 2 5 4 20 2 3" xfId="38395"/>
    <cellStyle name="Separador de milhares 2 5 4 20 2 4" xfId="38396"/>
    <cellStyle name="Separador de milhares 2 5 4 20 2 5" xfId="38397"/>
    <cellStyle name="Separador de milhares 2 5 4 20 2 6" xfId="38398"/>
    <cellStyle name="Separador de milhares 2 5 4 20 2 7" xfId="38399"/>
    <cellStyle name="Separador de milhares 2 5 4 20 2 8" xfId="38400"/>
    <cellStyle name="Separador de milhares 2 5 4 20 2 9" xfId="38401"/>
    <cellStyle name="Separador de milhares 2 5 4 20 3" xfId="38402"/>
    <cellStyle name="Separador de milhares 2 5 4 20 4" xfId="38403"/>
    <cellStyle name="Separador de milhares 2 5 4 20 5" xfId="38404"/>
    <cellStyle name="Separador de milhares 2 5 4 20 6" xfId="38405"/>
    <cellStyle name="Separador de milhares 2 5 4 20 7" xfId="38406"/>
    <cellStyle name="Separador de milhares 2 5 4 20 8" xfId="38407"/>
    <cellStyle name="Separador de milhares 2 5 4 20 9" xfId="38408"/>
    <cellStyle name="Separador de milhares 2 5 4 21" xfId="38409"/>
    <cellStyle name="Separador de milhares 2 5 4 22" xfId="38410"/>
    <cellStyle name="Separador de milhares 2 5 4 23" xfId="38411"/>
    <cellStyle name="Separador de milhares 2 5 4 24" xfId="38412"/>
    <cellStyle name="Separador de milhares 2 5 4 25" xfId="38413"/>
    <cellStyle name="Separador de milhares 2 5 4 26" xfId="38414"/>
    <cellStyle name="Separador de milhares 2 5 4 27" xfId="38415"/>
    <cellStyle name="Separador de milhares 2 5 4 28" xfId="38416"/>
    <cellStyle name="Separador de milhares 2 5 4 29" xfId="38417"/>
    <cellStyle name="Separador de milhares 2 5 4 3" xfId="38418"/>
    <cellStyle name="Separador de milhares 2 5 4 3 10" xfId="38419"/>
    <cellStyle name="Separador de milhares 2 5 4 3 11" xfId="38420"/>
    <cellStyle name="Separador de milhares 2 5 4 3 12" xfId="38421"/>
    <cellStyle name="Separador de milhares 2 5 4 3 13" xfId="38422"/>
    <cellStyle name="Separador de milhares 2 5 4 3 14" xfId="38423"/>
    <cellStyle name="Separador de milhares 2 5 4 3 15" xfId="38424"/>
    <cellStyle name="Separador de milhares 2 5 4 3 16" xfId="38425"/>
    <cellStyle name="Separador de milhares 2 5 4 3 17" xfId="38426"/>
    <cellStyle name="Separador de milhares 2 5 4 3 18" xfId="38427"/>
    <cellStyle name="Separador de milhares 2 5 4 3 19" xfId="38428"/>
    <cellStyle name="Separador de milhares 2 5 4 3 2" xfId="38429"/>
    <cellStyle name="Separador de milhares 2 5 4 3 2 10" xfId="38430"/>
    <cellStyle name="Separador de milhares 2 5 4 3 2 11" xfId="38431"/>
    <cellStyle name="Separador de milhares 2 5 4 3 2 12" xfId="38432"/>
    <cellStyle name="Separador de milhares 2 5 4 3 2 2" xfId="38433"/>
    <cellStyle name="Separador de milhares 2 5 4 3 2 2 10" xfId="38434"/>
    <cellStyle name="Separador de milhares 2 5 4 3 2 2 2" xfId="38435"/>
    <cellStyle name="Separador de milhares 2 5 4 3 2 2 3" xfId="38436"/>
    <cellStyle name="Separador de milhares 2 5 4 3 2 2 4" xfId="38437"/>
    <cellStyle name="Separador de milhares 2 5 4 3 2 2 5" xfId="38438"/>
    <cellStyle name="Separador de milhares 2 5 4 3 2 2 6" xfId="38439"/>
    <cellStyle name="Separador de milhares 2 5 4 3 2 2 7" xfId="38440"/>
    <cellStyle name="Separador de milhares 2 5 4 3 2 2 8" xfId="38441"/>
    <cellStyle name="Separador de milhares 2 5 4 3 2 2 9" xfId="38442"/>
    <cellStyle name="Separador de milhares 2 5 4 3 2 3" xfId="38443"/>
    <cellStyle name="Separador de milhares 2 5 4 3 2 4" xfId="38444"/>
    <cellStyle name="Separador de milhares 2 5 4 3 2 5" xfId="38445"/>
    <cellStyle name="Separador de milhares 2 5 4 3 2 6" xfId="38446"/>
    <cellStyle name="Separador de milhares 2 5 4 3 2 7" xfId="38447"/>
    <cellStyle name="Separador de milhares 2 5 4 3 2 8" xfId="38448"/>
    <cellStyle name="Separador de milhares 2 5 4 3 2 9" xfId="38449"/>
    <cellStyle name="Separador de milhares 2 5 4 3 20" xfId="38450"/>
    <cellStyle name="Separador de milhares 2 5 4 3 21" xfId="38451"/>
    <cellStyle name="Separador de milhares 2 5 4 3 22" xfId="38452"/>
    <cellStyle name="Separador de milhares 2 5 4 3 23" xfId="38453"/>
    <cellStyle name="Separador de milhares 2 5 4 3 24" xfId="38454"/>
    <cellStyle name="Separador de milhares 2 5 4 3 25" xfId="38455"/>
    <cellStyle name="Separador de milhares 2 5 4 3 26" xfId="38456"/>
    <cellStyle name="Separador de milhares 2 5 4 3 27" xfId="38457"/>
    <cellStyle name="Separador de milhares 2 5 4 3 28" xfId="38458"/>
    <cellStyle name="Separador de milhares 2 5 4 3 29" xfId="38459"/>
    <cellStyle name="Separador de milhares 2 5 4 3 3" xfId="38460"/>
    <cellStyle name="Separador de milhares 2 5 4 3 30" xfId="38461"/>
    <cellStyle name="Separador de milhares 2 5 4 3 31" xfId="38462"/>
    <cellStyle name="Separador de milhares 2 5 4 3 32" xfId="38463"/>
    <cellStyle name="Separador de milhares 2 5 4 3 33" xfId="38464"/>
    <cellStyle name="Separador de milhares 2 5 4 3 34" xfId="38465"/>
    <cellStyle name="Separador de milhares 2 5 4 3 35" xfId="38466"/>
    <cellStyle name="Separador de milhares 2 5 4 3 36" xfId="38467"/>
    <cellStyle name="Separador de milhares 2 5 4 3 37" xfId="38468"/>
    <cellStyle name="Separador de milhares 2 5 4 3 38" xfId="38469"/>
    <cellStyle name="Separador de milhares 2 5 4 3 38 10" xfId="38470"/>
    <cellStyle name="Separador de milhares 2 5 4 3 38 2" xfId="38471"/>
    <cellStyle name="Separador de milhares 2 5 4 3 38 3" xfId="38472"/>
    <cellStyle name="Separador de milhares 2 5 4 3 38 4" xfId="38473"/>
    <cellStyle name="Separador de milhares 2 5 4 3 38 5" xfId="38474"/>
    <cellStyle name="Separador de milhares 2 5 4 3 38 6" xfId="38475"/>
    <cellStyle name="Separador de milhares 2 5 4 3 38 7" xfId="38476"/>
    <cellStyle name="Separador de milhares 2 5 4 3 38 8" xfId="38477"/>
    <cellStyle name="Separador de milhares 2 5 4 3 38 9" xfId="38478"/>
    <cellStyle name="Separador de milhares 2 5 4 3 39" xfId="38479"/>
    <cellStyle name="Separador de milhares 2 5 4 3 39 2" xfId="38480"/>
    <cellStyle name="Separador de milhares 2 5 4 3 4" xfId="38481"/>
    <cellStyle name="Separador de milhares 2 5 4 3 40" xfId="38482"/>
    <cellStyle name="Separador de milhares 2 5 4 3 41" xfId="38483"/>
    <cellStyle name="Separador de milhares 2 5 4 3 42" xfId="38484"/>
    <cellStyle name="Separador de milhares 2 5 4 3 43" xfId="38485"/>
    <cellStyle name="Separador de milhares 2 5 4 3 44" xfId="38486"/>
    <cellStyle name="Separador de milhares 2 5 4 3 45" xfId="38487"/>
    <cellStyle name="Separador de milhares 2 5 4 3 46" xfId="38488"/>
    <cellStyle name="Separador de milhares 2 5 4 3 47" xfId="38489"/>
    <cellStyle name="Separador de milhares 2 5 4 3 48" xfId="38490"/>
    <cellStyle name="Separador de milhares 2 5 4 3 5" xfId="38491"/>
    <cellStyle name="Separador de milhares 2 5 4 3 6" xfId="38492"/>
    <cellStyle name="Separador de milhares 2 5 4 3 7" xfId="38493"/>
    <cellStyle name="Separador de milhares 2 5 4 3 8" xfId="38494"/>
    <cellStyle name="Separador de milhares 2 5 4 3 9" xfId="38495"/>
    <cellStyle name="Separador de milhares 2 5 4 30" xfId="38496"/>
    <cellStyle name="Separador de milhares 2 5 4 31" xfId="38497"/>
    <cellStyle name="Separador de milhares 2 5 4 32" xfId="38498"/>
    <cellStyle name="Separador de milhares 2 5 4 33" xfId="38499"/>
    <cellStyle name="Separador de milhares 2 5 4 34" xfId="38500"/>
    <cellStyle name="Separador de milhares 2 5 4 35" xfId="38501"/>
    <cellStyle name="Separador de milhares 2 5 4 36" xfId="38502"/>
    <cellStyle name="Separador de milhares 2 5 4 37" xfId="38503"/>
    <cellStyle name="Separador de milhares 2 5 4 38" xfId="38504"/>
    <cellStyle name="Separador de milhares 2 5 4 39" xfId="38505"/>
    <cellStyle name="Separador de milhares 2 5 4 4" xfId="38506"/>
    <cellStyle name="Separador de milhares 2 5 4 40" xfId="38507"/>
    <cellStyle name="Separador de milhares 2 5 4 41" xfId="38508"/>
    <cellStyle name="Separador de milhares 2 5 4 42" xfId="38509"/>
    <cellStyle name="Separador de milhares 2 5 4 43" xfId="38510"/>
    <cellStyle name="Separador de milhares 2 5 4 44" xfId="38511"/>
    <cellStyle name="Separador de milhares 2 5 4 45" xfId="38512"/>
    <cellStyle name="Separador de milhares 2 5 4 46" xfId="38513"/>
    <cellStyle name="Separador de milhares 2 5 4 47" xfId="38514"/>
    <cellStyle name="Separador de milhares 2 5 4 48" xfId="38515"/>
    <cellStyle name="Separador de milhares 2 5 4 48 10" xfId="38516"/>
    <cellStyle name="Separador de milhares 2 5 4 48 2" xfId="38517"/>
    <cellStyle name="Separador de milhares 2 5 4 48 3" xfId="38518"/>
    <cellStyle name="Separador de milhares 2 5 4 48 4" xfId="38519"/>
    <cellStyle name="Separador de milhares 2 5 4 48 5" xfId="38520"/>
    <cellStyle name="Separador de milhares 2 5 4 48 6" xfId="38521"/>
    <cellStyle name="Separador de milhares 2 5 4 48 7" xfId="38522"/>
    <cellStyle name="Separador de milhares 2 5 4 48 8" xfId="38523"/>
    <cellStyle name="Separador de milhares 2 5 4 48 9" xfId="38524"/>
    <cellStyle name="Separador de milhares 2 5 4 49" xfId="38525"/>
    <cellStyle name="Separador de milhares 2 5 4 49 2" xfId="38526"/>
    <cellStyle name="Separador de milhares 2 5 4 5" xfId="38527"/>
    <cellStyle name="Separador de milhares 2 5 4 50" xfId="38528"/>
    <cellStyle name="Separador de milhares 2 5 4 51" xfId="38529"/>
    <cellStyle name="Separador de milhares 2 5 4 52" xfId="38530"/>
    <cellStyle name="Separador de milhares 2 5 4 53" xfId="38531"/>
    <cellStyle name="Separador de milhares 2 5 4 54" xfId="38532"/>
    <cellStyle name="Separador de milhares 2 5 4 55" xfId="38533"/>
    <cellStyle name="Separador de milhares 2 5 4 56" xfId="38534"/>
    <cellStyle name="Separador de milhares 2 5 4 57" xfId="38535"/>
    <cellStyle name="Separador de milhares 2 5 4 58" xfId="38536"/>
    <cellStyle name="Separador de milhares 2 5 4 6" xfId="38537"/>
    <cellStyle name="Separador de milhares 2 5 4 7" xfId="38538"/>
    <cellStyle name="Separador de milhares 2 5 4 8" xfId="38539"/>
    <cellStyle name="Separador de milhares 2 5 4 9" xfId="38540"/>
    <cellStyle name="Separador de milhares 2 5 40" xfId="38541"/>
    <cellStyle name="Separador de milhares 2 5 41" xfId="38542"/>
    <cellStyle name="Separador de milhares 2 5 42" xfId="38543"/>
    <cellStyle name="Separador de milhares 2 5 43" xfId="38544"/>
    <cellStyle name="Separador de milhares 2 5 44" xfId="38545"/>
    <cellStyle name="Separador de milhares 2 5 45" xfId="38546"/>
    <cellStyle name="Separador de milhares 2 5 46" xfId="38547"/>
    <cellStyle name="Separador de milhares 2 5 47" xfId="38548"/>
    <cellStyle name="Separador de milhares 2 5 48" xfId="38549"/>
    <cellStyle name="Separador de milhares 2 5 49" xfId="38550"/>
    <cellStyle name="Separador de milhares 2 5 5" xfId="38551"/>
    <cellStyle name="Separador de milhares 2 5 5 10" xfId="38552"/>
    <cellStyle name="Separador de milhares 2 5 5 11" xfId="38553"/>
    <cellStyle name="Separador de milhares 2 5 5 12" xfId="38554"/>
    <cellStyle name="Separador de milhares 2 5 5 13" xfId="38555"/>
    <cellStyle name="Separador de milhares 2 5 5 13 10" xfId="38556"/>
    <cellStyle name="Separador de milhares 2 5 5 13 11" xfId="38557"/>
    <cellStyle name="Separador de milhares 2 5 5 13 12" xfId="38558"/>
    <cellStyle name="Separador de milhares 2 5 5 13 2" xfId="38559"/>
    <cellStyle name="Separador de milhares 2 5 5 13 2 10" xfId="38560"/>
    <cellStyle name="Separador de milhares 2 5 5 13 2 2" xfId="38561"/>
    <cellStyle name="Separador de milhares 2 5 5 13 2 3" xfId="38562"/>
    <cellStyle name="Separador de milhares 2 5 5 13 2 4" xfId="38563"/>
    <cellStyle name="Separador de milhares 2 5 5 13 2 5" xfId="38564"/>
    <cellStyle name="Separador de milhares 2 5 5 13 2 6" xfId="38565"/>
    <cellStyle name="Separador de milhares 2 5 5 13 2 7" xfId="38566"/>
    <cellStyle name="Separador de milhares 2 5 5 13 2 8" xfId="38567"/>
    <cellStyle name="Separador de milhares 2 5 5 13 2 9" xfId="38568"/>
    <cellStyle name="Separador de milhares 2 5 5 13 3" xfId="38569"/>
    <cellStyle name="Separador de milhares 2 5 5 13 4" xfId="38570"/>
    <cellStyle name="Separador de milhares 2 5 5 13 5" xfId="38571"/>
    <cellStyle name="Separador de milhares 2 5 5 13 6" xfId="38572"/>
    <cellStyle name="Separador de milhares 2 5 5 13 7" xfId="38573"/>
    <cellStyle name="Separador de milhares 2 5 5 13 8" xfId="38574"/>
    <cellStyle name="Separador de milhares 2 5 5 13 9" xfId="38575"/>
    <cellStyle name="Separador de milhares 2 5 5 14" xfId="38576"/>
    <cellStyle name="Separador de milhares 2 5 5 14 10" xfId="38577"/>
    <cellStyle name="Separador de milhares 2 5 5 14 11" xfId="38578"/>
    <cellStyle name="Separador de milhares 2 5 5 14 12" xfId="38579"/>
    <cellStyle name="Separador de milhares 2 5 5 14 2" xfId="38580"/>
    <cellStyle name="Separador de milhares 2 5 5 14 2 10" xfId="38581"/>
    <cellStyle name="Separador de milhares 2 5 5 14 2 2" xfId="38582"/>
    <cellStyle name="Separador de milhares 2 5 5 14 2 3" xfId="38583"/>
    <cellStyle name="Separador de milhares 2 5 5 14 2 4" xfId="38584"/>
    <cellStyle name="Separador de milhares 2 5 5 14 2 5" xfId="38585"/>
    <cellStyle name="Separador de milhares 2 5 5 14 2 6" xfId="38586"/>
    <cellStyle name="Separador de milhares 2 5 5 14 2 7" xfId="38587"/>
    <cellStyle name="Separador de milhares 2 5 5 14 2 8" xfId="38588"/>
    <cellStyle name="Separador de milhares 2 5 5 14 2 9" xfId="38589"/>
    <cellStyle name="Separador de milhares 2 5 5 14 3" xfId="38590"/>
    <cellStyle name="Separador de milhares 2 5 5 14 4" xfId="38591"/>
    <cellStyle name="Separador de milhares 2 5 5 14 5" xfId="38592"/>
    <cellStyle name="Separador de milhares 2 5 5 14 6" xfId="38593"/>
    <cellStyle name="Separador de milhares 2 5 5 14 7" xfId="38594"/>
    <cellStyle name="Separador de milhares 2 5 5 14 8" xfId="38595"/>
    <cellStyle name="Separador de milhares 2 5 5 14 9" xfId="38596"/>
    <cellStyle name="Separador de milhares 2 5 5 15" xfId="38597"/>
    <cellStyle name="Separador de milhares 2 5 5 15 10" xfId="38598"/>
    <cellStyle name="Separador de milhares 2 5 5 15 11" xfId="38599"/>
    <cellStyle name="Separador de milhares 2 5 5 15 12" xfId="38600"/>
    <cellStyle name="Separador de milhares 2 5 5 15 2" xfId="38601"/>
    <cellStyle name="Separador de milhares 2 5 5 15 2 10" xfId="38602"/>
    <cellStyle name="Separador de milhares 2 5 5 15 2 2" xfId="38603"/>
    <cellStyle name="Separador de milhares 2 5 5 15 2 3" xfId="38604"/>
    <cellStyle name="Separador de milhares 2 5 5 15 2 4" xfId="38605"/>
    <cellStyle name="Separador de milhares 2 5 5 15 2 5" xfId="38606"/>
    <cellStyle name="Separador de milhares 2 5 5 15 2 6" xfId="38607"/>
    <cellStyle name="Separador de milhares 2 5 5 15 2 7" xfId="38608"/>
    <cellStyle name="Separador de milhares 2 5 5 15 2 8" xfId="38609"/>
    <cellStyle name="Separador de milhares 2 5 5 15 2 9" xfId="38610"/>
    <cellStyle name="Separador de milhares 2 5 5 15 3" xfId="38611"/>
    <cellStyle name="Separador de milhares 2 5 5 15 4" xfId="38612"/>
    <cellStyle name="Separador de milhares 2 5 5 15 5" xfId="38613"/>
    <cellStyle name="Separador de milhares 2 5 5 15 6" xfId="38614"/>
    <cellStyle name="Separador de milhares 2 5 5 15 7" xfId="38615"/>
    <cellStyle name="Separador de milhares 2 5 5 15 8" xfId="38616"/>
    <cellStyle name="Separador de milhares 2 5 5 15 9" xfId="38617"/>
    <cellStyle name="Separador de milhares 2 5 5 16" xfId="38618"/>
    <cellStyle name="Separador de milhares 2 5 5 16 10" xfId="38619"/>
    <cellStyle name="Separador de milhares 2 5 5 16 11" xfId="38620"/>
    <cellStyle name="Separador de milhares 2 5 5 16 12" xfId="38621"/>
    <cellStyle name="Separador de milhares 2 5 5 16 2" xfId="38622"/>
    <cellStyle name="Separador de milhares 2 5 5 16 2 10" xfId="38623"/>
    <cellStyle name="Separador de milhares 2 5 5 16 2 2" xfId="38624"/>
    <cellStyle name="Separador de milhares 2 5 5 16 2 3" xfId="38625"/>
    <cellStyle name="Separador de milhares 2 5 5 16 2 4" xfId="38626"/>
    <cellStyle name="Separador de milhares 2 5 5 16 2 5" xfId="38627"/>
    <cellStyle name="Separador de milhares 2 5 5 16 2 6" xfId="38628"/>
    <cellStyle name="Separador de milhares 2 5 5 16 2 7" xfId="38629"/>
    <cellStyle name="Separador de milhares 2 5 5 16 2 8" xfId="38630"/>
    <cellStyle name="Separador de milhares 2 5 5 16 2 9" xfId="38631"/>
    <cellStyle name="Separador de milhares 2 5 5 16 3" xfId="38632"/>
    <cellStyle name="Separador de milhares 2 5 5 16 4" xfId="38633"/>
    <cellStyle name="Separador de milhares 2 5 5 16 5" xfId="38634"/>
    <cellStyle name="Separador de milhares 2 5 5 16 6" xfId="38635"/>
    <cellStyle name="Separador de milhares 2 5 5 16 7" xfId="38636"/>
    <cellStyle name="Separador de milhares 2 5 5 16 8" xfId="38637"/>
    <cellStyle name="Separador de milhares 2 5 5 16 9" xfId="38638"/>
    <cellStyle name="Separador de milhares 2 5 5 17" xfId="38639"/>
    <cellStyle name="Separador de milhares 2 5 5 17 10" xfId="38640"/>
    <cellStyle name="Separador de milhares 2 5 5 17 11" xfId="38641"/>
    <cellStyle name="Separador de milhares 2 5 5 17 12" xfId="38642"/>
    <cellStyle name="Separador de milhares 2 5 5 17 2" xfId="38643"/>
    <cellStyle name="Separador de milhares 2 5 5 17 2 10" xfId="38644"/>
    <cellStyle name="Separador de milhares 2 5 5 17 2 2" xfId="38645"/>
    <cellStyle name="Separador de milhares 2 5 5 17 2 3" xfId="38646"/>
    <cellStyle name="Separador de milhares 2 5 5 17 2 4" xfId="38647"/>
    <cellStyle name="Separador de milhares 2 5 5 17 2 5" xfId="38648"/>
    <cellStyle name="Separador de milhares 2 5 5 17 2 6" xfId="38649"/>
    <cellStyle name="Separador de milhares 2 5 5 17 2 7" xfId="38650"/>
    <cellStyle name="Separador de milhares 2 5 5 17 2 8" xfId="38651"/>
    <cellStyle name="Separador de milhares 2 5 5 17 2 9" xfId="38652"/>
    <cellStyle name="Separador de milhares 2 5 5 17 3" xfId="38653"/>
    <cellStyle name="Separador de milhares 2 5 5 17 4" xfId="38654"/>
    <cellStyle name="Separador de milhares 2 5 5 17 5" xfId="38655"/>
    <cellStyle name="Separador de milhares 2 5 5 17 6" xfId="38656"/>
    <cellStyle name="Separador de milhares 2 5 5 17 7" xfId="38657"/>
    <cellStyle name="Separador de milhares 2 5 5 17 8" xfId="38658"/>
    <cellStyle name="Separador de milhares 2 5 5 17 9" xfId="38659"/>
    <cellStyle name="Separador de milhares 2 5 5 18" xfId="38660"/>
    <cellStyle name="Separador de milhares 2 5 5 18 10" xfId="38661"/>
    <cellStyle name="Separador de milhares 2 5 5 18 11" xfId="38662"/>
    <cellStyle name="Separador de milhares 2 5 5 18 12" xfId="38663"/>
    <cellStyle name="Separador de milhares 2 5 5 18 2" xfId="38664"/>
    <cellStyle name="Separador de milhares 2 5 5 18 2 10" xfId="38665"/>
    <cellStyle name="Separador de milhares 2 5 5 18 2 2" xfId="38666"/>
    <cellStyle name="Separador de milhares 2 5 5 18 2 3" xfId="38667"/>
    <cellStyle name="Separador de milhares 2 5 5 18 2 4" xfId="38668"/>
    <cellStyle name="Separador de milhares 2 5 5 18 2 5" xfId="38669"/>
    <cellStyle name="Separador de milhares 2 5 5 18 2 6" xfId="38670"/>
    <cellStyle name="Separador de milhares 2 5 5 18 2 7" xfId="38671"/>
    <cellStyle name="Separador de milhares 2 5 5 18 2 8" xfId="38672"/>
    <cellStyle name="Separador de milhares 2 5 5 18 2 9" xfId="38673"/>
    <cellStyle name="Separador de milhares 2 5 5 18 3" xfId="38674"/>
    <cellStyle name="Separador de milhares 2 5 5 18 4" xfId="38675"/>
    <cellStyle name="Separador de milhares 2 5 5 18 5" xfId="38676"/>
    <cellStyle name="Separador de milhares 2 5 5 18 6" xfId="38677"/>
    <cellStyle name="Separador de milhares 2 5 5 18 7" xfId="38678"/>
    <cellStyle name="Separador de milhares 2 5 5 18 8" xfId="38679"/>
    <cellStyle name="Separador de milhares 2 5 5 18 9" xfId="38680"/>
    <cellStyle name="Separador de milhares 2 5 5 19" xfId="38681"/>
    <cellStyle name="Separador de milhares 2 5 5 19 10" xfId="38682"/>
    <cellStyle name="Separador de milhares 2 5 5 19 11" xfId="38683"/>
    <cellStyle name="Separador de milhares 2 5 5 19 12" xfId="38684"/>
    <cellStyle name="Separador de milhares 2 5 5 19 2" xfId="38685"/>
    <cellStyle name="Separador de milhares 2 5 5 19 2 10" xfId="38686"/>
    <cellStyle name="Separador de milhares 2 5 5 19 2 2" xfId="38687"/>
    <cellStyle name="Separador de milhares 2 5 5 19 2 3" xfId="38688"/>
    <cellStyle name="Separador de milhares 2 5 5 19 2 4" xfId="38689"/>
    <cellStyle name="Separador de milhares 2 5 5 19 2 5" xfId="38690"/>
    <cellStyle name="Separador de milhares 2 5 5 19 2 6" xfId="38691"/>
    <cellStyle name="Separador de milhares 2 5 5 19 2 7" xfId="38692"/>
    <cellStyle name="Separador de milhares 2 5 5 19 2 8" xfId="38693"/>
    <cellStyle name="Separador de milhares 2 5 5 19 2 9" xfId="38694"/>
    <cellStyle name="Separador de milhares 2 5 5 19 3" xfId="38695"/>
    <cellStyle name="Separador de milhares 2 5 5 19 4" xfId="38696"/>
    <cellStyle name="Separador de milhares 2 5 5 19 5" xfId="38697"/>
    <cellStyle name="Separador de milhares 2 5 5 19 6" xfId="38698"/>
    <cellStyle name="Separador de milhares 2 5 5 19 7" xfId="38699"/>
    <cellStyle name="Separador de milhares 2 5 5 19 8" xfId="38700"/>
    <cellStyle name="Separador de milhares 2 5 5 19 9" xfId="38701"/>
    <cellStyle name="Separador de milhares 2 5 5 2" xfId="38702"/>
    <cellStyle name="Separador de milhares 2 5 5 2 10" xfId="38703"/>
    <cellStyle name="Separador de milhares 2 5 5 2 11" xfId="38704"/>
    <cellStyle name="Separador de milhares 2 5 5 2 12" xfId="38705"/>
    <cellStyle name="Separador de milhares 2 5 5 2 13" xfId="38706"/>
    <cellStyle name="Separador de milhares 2 5 5 2 14" xfId="38707"/>
    <cellStyle name="Separador de milhares 2 5 5 2 15" xfId="38708"/>
    <cellStyle name="Separador de milhares 2 5 5 2 16" xfId="38709"/>
    <cellStyle name="Separador de milhares 2 5 5 2 17" xfId="38710"/>
    <cellStyle name="Separador de milhares 2 5 5 2 18" xfId="38711"/>
    <cellStyle name="Separador de milhares 2 5 5 2 19" xfId="38712"/>
    <cellStyle name="Separador de milhares 2 5 5 2 2" xfId="38713"/>
    <cellStyle name="Separador de milhares 2 5 5 2 2 10" xfId="38714"/>
    <cellStyle name="Separador de milhares 2 5 5 2 2 11" xfId="38715"/>
    <cellStyle name="Separador de milhares 2 5 5 2 2 12" xfId="38716"/>
    <cellStyle name="Separador de milhares 2 5 5 2 2 2" xfId="38717"/>
    <cellStyle name="Separador de milhares 2 5 5 2 2 2 10" xfId="38718"/>
    <cellStyle name="Separador de milhares 2 5 5 2 2 2 2" xfId="38719"/>
    <cellStyle name="Separador de milhares 2 5 5 2 2 2 3" xfId="38720"/>
    <cellStyle name="Separador de milhares 2 5 5 2 2 2 4" xfId="38721"/>
    <cellStyle name="Separador de milhares 2 5 5 2 2 2 5" xfId="38722"/>
    <cellStyle name="Separador de milhares 2 5 5 2 2 2 6" xfId="38723"/>
    <cellStyle name="Separador de milhares 2 5 5 2 2 2 7" xfId="38724"/>
    <cellStyle name="Separador de milhares 2 5 5 2 2 2 8" xfId="38725"/>
    <cellStyle name="Separador de milhares 2 5 5 2 2 2 9" xfId="38726"/>
    <cellStyle name="Separador de milhares 2 5 5 2 2 3" xfId="38727"/>
    <cellStyle name="Separador de milhares 2 5 5 2 2 4" xfId="38728"/>
    <cellStyle name="Separador de milhares 2 5 5 2 2 5" xfId="38729"/>
    <cellStyle name="Separador de milhares 2 5 5 2 2 6" xfId="38730"/>
    <cellStyle name="Separador de milhares 2 5 5 2 2 7" xfId="38731"/>
    <cellStyle name="Separador de milhares 2 5 5 2 2 8" xfId="38732"/>
    <cellStyle name="Separador de milhares 2 5 5 2 2 9" xfId="38733"/>
    <cellStyle name="Separador de milhares 2 5 5 2 20" xfId="38734"/>
    <cellStyle name="Separador de milhares 2 5 5 2 21" xfId="38735"/>
    <cellStyle name="Separador de milhares 2 5 5 2 22" xfId="38736"/>
    <cellStyle name="Separador de milhares 2 5 5 2 23" xfId="38737"/>
    <cellStyle name="Separador de milhares 2 5 5 2 24" xfId="38738"/>
    <cellStyle name="Separador de milhares 2 5 5 2 25" xfId="38739"/>
    <cellStyle name="Separador de milhares 2 5 5 2 26" xfId="38740"/>
    <cellStyle name="Separador de milhares 2 5 5 2 27" xfId="38741"/>
    <cellStyle name="Separador de milhares 2 5 5 2 28" xfId="38742"/>
    <cellStyle name="Separador de milhares 2 5 5 2 29" xfId="38743"/>
    <cellStyle name="Separador de milhares 2 5 5 2 3" xfId="38744"/>
    <cellStyle name="Separador de milhares 2 5 5 2 30" xfId="38745"/>
    <cellStyle name="Separador de milhares 2 5 5 2 31" xfId="38746"/>
    <cellStyle name="Separador de milhares 2 5 5 2 32" xfId="38747"/>
    <cellStyle name="Separador de milhares 2 5 5 2 33" xfId="38748"/>
    <cellStyle name="Separador de milhares 2 5 5 2 34" xfId="38749"/>
    <cellStyle name="Separador de milhares 2 5 5 2 35" xfId="38750"/>
    <cellStyle name="Separador de milhares 2 5 5 2 36" xfId="38751"/>
    <cellStyle name="Separador de milhares 2 5 5 2 37" xfId="38752"/>
    <cellStyle name="Separador de milhares 2 5 5 2 38" xfId="38753"/>
    <cellStyle name="Separador de milhares 2 5 5 2 38 10" xfId="38754"/>
    <cellStyle name="Separador de milhares 2 5 5 2 38 2" xfId="38755"/>
    <cellStyle name="Separador de milhares 2 5 5 2 38 3" xfId="38756"/>
    <cellStyle name="Separador de milhares 2 5 5 2 38 4" xfId="38757"/>
    <cellStyle name="Separador de milhares 2 5 5 2 38 5" xfId="38758"/>
    <cellStyle name="Separador de milhares 2 5 5 2 38 6" xfId="38759"/>
    <cellStyle name="Separador de milhares 2 5 5 2 38 7" xfId="38760"/>
    <cellStyle name="Separador de milhares 2 5 5 2 38 8" xfId="38761"/>
    <cellStyle name="Separador de milhares 2 5 5 2 38 9" xfId="38762"/>
    <cellStyle name="Separador de milhares 2 5 5 2 39" xfId="38763"/>
    <cellStyle name="Separador de milhares 2 5 5 2 39 2" xfId="38764"/>
    <cellStyle name="Separador de milhares 2 5 5 2 4" xfId="38765"/>
    <cellStyle name="Separador de milhares 2 5 5 2 40" xfId="38766"/>
    <cellStyle name="Separador de milhares 2 5 5 2 41" xfId="38767"/>
    <cellStyle name="Separador de milhares 2 5 5 2 42" xfId="38768"/>
    <cellStyle name="Separador de milhares 2 5 5 2 43" xfId="38769"/>
    <cellStyle name="Separador de milhares 2 5 5 2 44" xfId="38770"/>
    <cellStyle name="Separador de milhares 2 5 5 2 45" xfId="38771"/>
    <cellStyle name="Separador de milhares 2 5 5 2 46" xfId="38772"/>
    <cellStyle name="Separador de milhares 2 5 5 2 47" xfId="38773"/>
    <cellStyle name="Separador de milhares 2 5 5 2 48" xfId="38774"/>
    <cellStyle name="Separador de milhares 2 5 5 2 5" xfId="38775"/>
    <cellStyle name="Separador de milhares 2 5 5 2 6" xfId="38776"/>
    <cellStyle name="Separador de milhares 2 5 5 2 7" xfId="38777"/>
    <cellStyle name="Separador de milhares 2 5 5 2 8" xfId="38778"/>
    <cellStyle name="Separador de milhares 2 5 5 2 9" xfId="38779"/>
    <cellStyle name="Separador de milhares 2 5 5 20" xfId="38780"/>
    <cellStyle name="Separador de milhares 2 5 5 20 10" xfId="38781"/>
    <cellStyle name="Separador de milhares 2 5 5 20 11" xfId="38782"/>
    <cellStyle name="Separador de milhares 2 5 5 20 12" xfId="38783"/>
    <cellStyle name="Separador de milhares 2 5 5 20 2" xfId="38784"/>
    <cellStyle name="Separador de milhares 2 5 5 20 2 10" xfId="38785"/>
    <cellStyle name="Separador de milhares 2 5 5 20 2 2" xfId="38786"/>
    <cellStyle name="Separador de milhares 2 5 5 20 2 3" xfId="38787"/>
    <cellStyle name="Separador de milhares 2 5 5 20 2 4" xfId="38788"/>
    <cellStyle name="Separador de milhares 2 5 5 20 2 5" xfId="38789"/>
    <cellStyle name="Separador de milhares 2 5 5 20 2 6" xfId="38790"/>
    <cellStyle name="Separador de milhares 2 5 5 20 2 7" xfId="38791"/>
    <cellStyle name="Separador de milhares 2 5 5 20 2 8" xfId="38792"/>
    <cellStyle name="Separador de milhares 2 5 5 20 2 9" xfId="38793"/>
    <cellStyle name="Separador de milhares 2 5 5 20 3" xfId="38794"/>
    <cellStyle name="Separador de milhares 2 5 5 20 4" xfId="38795"/>
    <cellStyle name="Separador de milhares 2 5 5 20 5" xfId="38796"/>
    <cellStyle name="Separador de milhares 2 5 5 20 6" xfId="38797"/>
    <cellStyle name="Separador de milhares 2 5 5 20 7" xfId="38798"/>
    <cellStyle name="Separador de milhares 2 5 5 20 8" xfId="38799"/>
    <cellStyle name="Separador de milhares 2 5 5 20 9" xfId="38800"/>
    <cellStyle name="Separador de milhares 2 5 5 21" xfId="38801"/>
    <cellStyle name="Separador de milhares 2 5 5 22" xfId="38802"/>
    <cellStyle name="Separador de milhares 2 5 5 23" xfId="38803"/>
    <cellStyle name="Separador de milhares 2 5 5 24" xfId="38804"/>
    <cellStyle name="Separador de milhares 2 5 5 25" xfId="38805"/>
    <cellStyle name="Separador de milhares 2 5 5 26" xfId="38806"/>
    <cellStyle name="Separador de milhares 2 5 5 27" xfId="38807"/>
    <cellStyle name="Separador de milhares 2 5 5 28" xfId="38808"/>
    <cellStyle name="Separador de milhares 2 5 5 29" xfId="38809"/>
    <cellStyle name="Separador de milhares 2 5 5 3" xfId="38810"/>
    <cellStyle name="Separador de milhares 2 5 5 3 10" xfId="38811"/>
    <cellStyle name="Separador de milhares 2 5 5 3 11" xfId="38812"/>
    <cellStyle name="Separador de milhares 2 5 5 3 12" xfId="38813"/>
    <cellStyle name="Separador de milhares 2 5 5 3 13" xfId="38814"/>
    <cellStyle name="Separador de milhares 2 5 5 3 14" xfId="38815"/>
    <cellStyle name="Separador de milhares 2 5 5 3 15" xfId="38816"/>
    <cellStyle name="Separador de milhares 2 5 5 3 16" xfId="38817"/>
    <cellStyle name="Separador de milhares 2 5 5 3 17" xfId="38818"/>
    <cellStyle name="Separador de milhares 2 5 5 3 18" xfId="38819"/>
    <cellStyle name="Separador de milhares 2 5 5 3 19" xfId="38820"/>
    <cellStyle name="Separador de milhares 2 5 5 3 2" xfId="38821"/>
    <cellStyle name="Separador de milhares 2 5 5 3 2 10" xfId="38822"/>
    <cellStyle name="Separador de milhares 2 5 5 3 2 11" xfId="38823"/>
    <cellStyle name="Separador de milhares 2 5 5 3 2 12" xfId="38824"/>
    <cellStyle name="Separador de milhares 2 5 5 3 2 2" xfId="38825"/>
    <cellStyle name="Separador de milhares 2 5 5 3 2 2 10" xfId="38826"/>
    <cellStyle name="Separador de milhares 2 5 5 3 2 2 2" xfId="38827"/>
    <cellStyle name="Separador de milhares 2 5 5 3 2 2 3" xfId="38828"/>
    <cellStyle name="Separador de milhares 2 5 5 3 2 2 4" xfId="38829"/>
    <cellStyle name="Separador de milhares 2 5 5 3 2 2 5" xfId="38830"/>
    <cellStyle name="Separador de milhares 2 5 5 3 2 2 6" xfId="38831"/>
    <cellStyle name="Separador de milhares 2 5 5 3 2 2 7" xfId="38832"/>
    <cellStyle name="Separador de milhares 2 5 5 3 2 2 8" xfId="38833"/>
    <cellStyle name="Separador de milhares 2 5 5 3 2 2 9" xfId="38834"/>
    <cellStyle name="Separador de milhares 2 5 5 3 2 3" xfId="38835"/>
    <cellStyle name="Separador de milhares 2 5 5 3 2 4" xfId="38836"/>
    <cellStyle name="Separador de milhares 2 5 5 3 2 5" xfId="38837"/>
    <cellStyle name="Separador de milhares 2 5 5 3 2 6" xfId="38838"/>
    <cellStyle name="Separador de milhares 2 5 5 3 2 7" xfId="38839"/>
    <cellStyle name="Separador de milhares 2 5 5 3 2 8" xfId="38840"/>
    <cellStyle name="Separador de milhares 2 5 5 3 2 9" xfId="38841"/>
    <cellStyle name="Separador de milhares 2 5 5 3 20" xfId="38842"/>
    <cellStyle name="Separador de milhares 2 5 5 3 21" xfId="38843"/>
    <cellStyle name="Separador de milhares 2 5 5 3 22" xfId="38844"/>
    <cellStyle name="Separador de milhares 2 5 5 3 23" xfId="38845"/>
    <cellStyle name="Separador de milhares 2 5 5 3 24" xfId="38846"/>
    <cellStyle name="Separador de milhares 2 5 5 3 25" xfId="38847"/>
    <cellStyle name="Separador de milhares 2 5 5 3 26" xfId="38848"/>
    <cellStyle name="Separador de milhares 2 5 5 3 27" xfId="38849"/>
    <cellStyle name="Separador de milhares 2 5 5 3 28" xfId="38850"/>
    <cellStyle name="Separador de milhares 2 5 5 3 29" xfId="38851"/>
    <cellStyle name="Separador de milhares 2 5 5 3 3" xfId="38852"/>
    <cellStyle name="Separador de milhares 2 5 5 3 30" xfId="38853"/>
    <cellStyle name="Separador de milhares 2 5 5 3 31" xfId="38854"/>
    <cellStyle name="Separador de milhares 2 5 5 3 32" xfId="38855"/>
    <cellStyle name="Separador de milhares 2 5 5 3 33" xfId="38856"/>
    <cellStyle name="Separador de milhares 2 5 5 3 34" xfId="38857"/>
    <cellStyle name="Separador de milhares 2 5 5 3 35" xfId="38858"/>
    <cellStyle name="Separador de milhares 2 5 5 3 36" xfId="38859"/>
    <cellStyle name="Separador de milhares 2 5 5 3 37" xfId="38860"/>
    <cellStyle name="Separador de milhares 2 5 5 3 38" xfId="38861"/>
    <cellStyle name="Separador de milhares 2 5 5 3 38 10" xfId="38862"/>
    <cellStyle name="Separador de milhares 2 5 5 3 38 2" xfId="38863"/>
    <cellStyle name="Separador de milhares 2 5 5 3 38 3" xfId="38864"/>
    <cellStyle name="Separador de milhares 2 5 5 3 38 4" xfId="38865"/>
    <cellStyle name="Separador de milhares 2 5 5 3 38 5" xfId="38866"/>
    <cellStyle name="Separador de milhares 2 5 5 3 38 6" xfId="38867"/>
    <cellStyle name="Separador de milhares 2 5 5 3 38 7" xfId="38868"/>
    <cellStyle name="Separador de milhares 2 5 5 3 38 8" xfId="38869"/>
    <cellStyle name="Separador de milhares 2 5 5 3 38 9" xfId="38870"/>
    <cellStyle name="Separador de milhares 2 5 5 3 39" xfId="38871"/>
    <cellStyle name="Separador de milhares 2 5 5 3 39 2" xfId="38872"/>
    <cellStyle name="Separador de milhares 2 5 5 3 4" xfId="38873"/>
    <cellStyle name="Separador de milhares 2 5 5 3 40" xfId="38874"/>
    <cellStyle name="Separador de milhares 2 5 5 3 41" xfId="38875"/>
    <cellStyle name="Separador de milhares 2 5 5 3 42" xfId="38876"/>
    <cellStyle name="Separador de milhares 2 5 5 3 43" xfId="38877"/>
    <cellStyle name="Separador de milhares 2 5 5 3 44" xfId="38878"/>
    <cellStyle name="Separador de milhares 2 5 5 3 45" xfId="38879"/>
    <cellStyle name="Separador de milhares 2 5 5 3 46" xfId="38880"/>
    <cellStyle name="Separador de milhares 2 5 5 3 47" xfId="38881"/>
    <cellStyle name="Separador de milhares 2 5 5 3 48" xfId="38882"/>
    <cellStyle name="Separador de milhares 2 5 5 3 5" xfId="38883"/>
    <cellStyle name="Separador de milhares 2 5 5 3 6" xfId="38884"/>
    <cellStyle name="Separador de milhares 2 5 5 3 7" xfId="38885"/>
    <cellStyle name="Separador de milhares 2 5 5 3 8" xfId="38886"/>
    <cellStyle name="Separador de milhares 2 5 5 3 9" xfId="38887"/>
    <cellStyle name="Separador de milhares 2 5 5 30" xfId="38888"/>
    <cellStyle name="Separador de milhares 2 5 5 31" xfId="38889"/>
    <cellStyle name="Separador de milhares 2 5 5 32" xfId="38890"/>
    <cellStyle name="Separador de milhares 2 5 5 33" xfId="38891"/>
    <cellStyle name="Separador de milhares 2 5 5 34" xfId="38892"/>
    <cellStyle name="Separador de milhares 2 5 5 35" xfId="38893"/>
    <cellStyle name="Separador de milhares 2 5 5 36" xfId="38894"/>
    <cellStyle name="Separador de milhares 2 5 5 37" xfId="38895"/>
    <cellStyle name="Separador de milhares 2 5 5 38" xfId="38896"/>
    <cellStyle name="Separador de milhares 2 5 5 39" xfId="38897"/>
    <cellStyle name="Separador de milhares 2 5 5 4" xfId="38898"/>
    <cellStyle name="Separador de milhares 2 5 5 40" xfId="38899"/>
    <cellStyle name="Separador de milhares 2 5 5 41" xfId="38900"/>
    <cellStyle name="Separador de milhares 2 5 5 42" xfId="38901"/>
    <cellStyle name="Separador de milhares 2 5 5 43" xfId="38902"/>
    <cellStyle name="Separador de milhares 2 5 5 44" xfId="38903"/>
    <cellStyle name="Separador de milhares 2 5 5 45" xfId="38904"/>
    <cellStyle name="Separador de milhares 2 5 5 46" xfId="38905"/>
    <cellStyle name="Separador de milhares 2 5 5 47" xfId="38906"/>
    <cellStyle name="Separador de milhares 2 5 5 48" xfId="38907"/>
    <cellStyle name="Separador de milhares 2 5 5 48 10" xfId="38908"/>
    <cellStyle name="Separador de milhares 2 5 5 48 2" xfId="38909"/>
    <cellStyle name="Separador de milhares 2 5 5 48 3" xfId="38910"/>
    <cellStyle name="Separador de milhares 2 5 5 48 4" xfId="38911"/>
    <cellStyle name="Separador de milhares 2 5 5 48 5" xfId="38912"/>
    <cellStyle name="Separador de milhares 2 5 5 48 6" xfId="38913"/>
    <cellStyle name="Separador de milhares 2 5 5 48 7" xfId="38914"/>
    <cellStyle name="Separador de milhares 2 5 5 48 8" xfId="38915"/>
    <cellStyle name="Separador de milhares 2 5 5 48 9" xfId="38916"/>
    <cellStyle name="Separador de milhares 2 5 5 49" xfId="38917"/>
    <cellStyle name="Separador de milhares 2 5 5 49 2" xfId="38918"/>
    <cellStyle name="Separador de milhares 2 5 5 5" xfId="38919"/>
    <cellStyle name="Separador de milhares 2 5 5 50" xfId="38920"/>
    <cellStyle name="Separador de milhares 2 5 5 51" xfId="38921"/>
    <cellStyle name="Separador de milhares 2 5 5 52" xfId="38922"/>
    <cellStyle name="Separador de milhares 2 5 5 53" xfId="38923"/>
    <cellStyle name="Separador de milhares 2 5 5 54" xfId="38924"/>
    <cellStyle name="Separador de milhares 2 5 5 55" xfId="38925"/>
    <cellStyle name="Separador de milhares 2 5 5 56" xfId="38926"/>
    <cellStyle name="Separador de milhares 2 5 5 57" xfId="38927"/>
    <cellStyle name="Separador de milhares 2 5 5 58" xfId="38928"/>
    <cellStyle name="Separador de milhares 2 5 5 6" xfId="38929"/>
    <cellStyle name="Separador de milhares 2 5 5 7" xfId="38930"/>
    <cellStyle name="Separador de milhares 2 5 5 8" xfId="38931"/>
    <cellStyle name="Separador de milhares 2 5 5 9" xfId="38932"/>
    <cellStyle name="Separador de milhares 2 5 50" xfId="38933"/>
    <cellStyle name="Separador de milhares 2 5 51" xfId="38934"/>
    <cellStyle name="Separador de milhares 2 5 52" xfId="38935"/>
    <cellStyle name="Separador de milhares 2 5 53" xfId="38936"/>
    <cellStyle name="Separador de milhares 2 5 54" xfId="38937"/>
    <cellStyle name="Separador de milhares 2 5 55" xfId="38938"/>
    <cellStyle name="Separador de milhares 2 5 56" xfId="38939"/>
    <cellStyle name="Separador de milhares 2 5 6" xfId="38940"/>
    <cellStyle name="Separador de milhares 2 5 6 10" xfId="38941"/>
    <cellStyle name="Separador de milhares 2 5 6 11" xfId="38942"/>
    <cellStyle name="Separador de milhares 2 5 6 12" xfId="38943"/>
    <cellStyle name="Separador de milhares 2 5 6 13" xfId="38944"/>
    <cellStyle name="Separador de milhares 2 5 6 13 10" xfId="38945"/>
    <cellStyle name="Separador de milhares 2 5 6 13 11" xfId="38946"/>
    <cellStyle name="Separador de milhares 2 5 6 13 12" xfId="38947"/>
    <cellStyle name="Separador de milhares 2 5 6 13 2" xfId="38948"/>
    <cellStyle name="Separador de milhares 2 5 6 13 2 10" xfId="38949"/>
    <cellStyle name="Separador de milhares 2 5 6 13 2 2" xfId="38950"/>
    <cellStyle name="Separador de milhares 2 5 6 13 2 3" xfId="38951"/>
    <cellStyle name="Separador de milhares 2 5 6 13 2 4" xfId="38952"/>
    <cellStyle name="Separador de milhares 2 5 6 13 2 5" xfId="38953"/>
    <cellStyle name="Separador de milhares 2 5 6 13 2 6" xfId="38954"/>
    <cellStyle name="Separador de milhares 2 5 6 13 2 7" xfId="38955"/>
    <cellStyle name="Separador de milhares 2 5 6 13 2 8" xfId="38956"/>
    <cellStyle name="Separador de milhares 2 5 6 13 2 9" xfId="38957"/>
    <cellStyle name="Separador de milhares 2 5 6 13 3" xfId="38958"/>
    <cellStyle name="Separador de milhares 2 5 6 13 4" xfId="38959"/>
    <cellStyle name="Separador de milhares 2 5 6 13 5" xfId="38960"/>
    <cellStyle name="Separador de milhares 2 5 6 13 6" xfId="38961"/>
    <cellStyle name="Separador de milhares 2 5 6 13 7" xfId="38962"/>
    <cellStyle name="Separador de milhares 2 5 6 13 8" xfId="38963"/>
    <cellStyle name="Separador de milhares 2 5 6 13 9" xfId="38964"/>
    <cellStyle name="Separador de milhares 2 5 6 14" xfId="38965"/>
    <cellStyle name="Separador de milhares 2 5 6 14 10" xfId="38966"/>
    <cellStyle name="Separador de milhares 2 5 6 14 11" xfId="38967"/>
    <cellStyle name="Separador de milhares 2 5 6 14 12" xfId="38968"/>
    <cellStyle name="Separador de milhares 2 5 6 14 2" xfId="38969"/>
    <cellStyle name="Separador de milhares 2 5 6 14 2 10" xfId="38970"/>
    <cellStyle name="Separador de milhares 2 5 6 14 2 2" xfId="38971"/>
    <cellStyle name="Separador de milhares 2 5 6 14 2 3" xfId="38972"/>
    <cellStyle name="Separador de milhares 2 5 6 14 2 4" xfId="38973"/>
    <cellStyle name="Separador de milhares 2 5 6 14 2 5" xfId="38974"/>
    <cellStyle name="Separador de milhares 2 5 6 14 2 6" xfId="38975"/>
    <cellStyle name="Separador de milhares 2 5 6 14 2 7" xfId="38976"/>
    <cellStyle name="Separador de milhares 2 5 6 14 2 8" xfId="38977"/>
    <cellStyle name="Separador de milhares 2 5 6 14 2 9" xfId="38978"/>
    <cellStyle name="Separador de milhares 2 5 6 14 3" xfId="38979"/>
    <cellStyle name="Separador de milhares 2 5 6 14 4" xfId="38980"/>
    <cellStyle name="Separador de milhares 2 5 6 14 5" xfId="38981"/>
    <cellStyle name="Separador de milhares 2 5 6 14 6" xfId="38982"/>
    <cellStyle name="Separador de milhares 2 5 6 14 7" xfId="38983"/>
    <cellStyle name="Separador de milhares 2 5 6 14 8" xfId="38984"/>
    <cellStyle name="Separador de milhares 2 5 6 14 9" xfId="38985"/>
    <cellStyle name="Separador de milhares 2 5 6 15" xfId="38986"/>
    <cellStyle name="Separador de milhares 2 5 6 15 10" xfId="38987"/>
    <cellStyle name="Separador de milhares 2 5 6 15 11" xfId="38988"/>
    <cellStyle name="Separador de milhares 2 5 6 15 12" xfId="38989"/>
    <cellStyle name="Separador de milhares 2 5 6 15 2" xfId="38990"/>
    <cellStyle name="Separador de milhares 2 5 6 15 2 10" xfId="38991"/>
    <cellStyle name="Separador de milhares 2 5 6 15 2 2" xfId="38992"/>
    <cellStyle name="Separador de milhares 2 5 6 15 2 3" xfId="38993"/>
    <cellStyle name="Separador de milhares 2 5 6 15 2 4" xfId="38994"/>
    <cellStyle name="Separador de milhares 2 5 6 15 2 5" xfId="38995"/>
    <cellStyle name="Separador de milhares 2 5 6 15 2 6" xfId="38996"/>
    <cellStyle name="Separador de milhares 2 5 6 15 2 7" xfId="38997"/>
    <cellStyle name="Separador de milhares 2 5 6 15 2 8" xfId="38998"/>
    <cellStyle name="Separador de milhares 2 5 6 15 2 9" xfId="38999"/>
    <cellStyle name="Separador de milhares 2 5 6 15 3" xfId="39000"/>
    <cellStyle name="Separador de milhares 2 5 6 15 4" xfId="39001"/>
    <cellStyle name="Separador de milhares 2 5 6 15 5" xfId="39002"/>
    <cellStyle name="Separador de milhares 2 5 6 15 6" xfId="39003"/>
    <cellStyle name="Separador de milhares 2 5 6 15 7" xfId="39004"/>
    <cellStyle name="Separador de milhares 2 5 6 15 8" xfId="39005"/>
    <cellStyle name="Separador de milhares 2 5 6 15 9" xfId="39006"/>
    <cellStyle name="Separador de milhares 2 5 6 16" xfId="39007"/>
    <cellStyle name="Separador de milhares 2 5 6 16 10" xfId="39008"/>
    <cellStyle name="Separador de milhares 2 5 6 16 11" xfId="39009"/>
    <cellStyle name="Separador de milhares 2 5 6 16 12" xfId="39010"/>
    <cellStyle name="Separador de milhares 2 5 6 16 2" xfId="39011"/>
    <cellStyle name="Separador de milhares 2 5 6 16 2 10" xfId="39012"/>
    <cellStyle name="Separador de milhares 2 5 6 16 2 2" xfId="39013"/>
    <cellStyle name="Separador de milhares 2 5 6 16 2 3" xfId="39014"/>
    <cellStyle name="Separador de milhares 2 5 6 16 2 4" xfId="39015"/>
    <cellStyle name="Separador de milhares 2 5 6 16 2 5" xfId="39016"/>
    <cellStyle name="Separador de milhares 2 5 6 16 2 6" xfId="39017"/>
    <cellStyle name="Separador de milhares 2 5 6 16 2 7" xfId="39018"/>
    <cellStyle name="Separador de milhares 2 5 6 16 2 8" xfId="39019"/>
    <cellStyle name="Separador de milhares 2 5 6 16 2 9" xfId="39020"/>
    <cellStyle name="Separador de milhares 2 5 6 16 3" xfId="39021"/>
    <cellStyle name="Separador de milhares 2 5 6 16 4" xfId="39022"/>
    <cellStyle name="Separador de milhares 2 5 6 16 5" xfId="39023"/>
    <cellStyle name="Separador de milhares 2 5 6 16 6" xfId="39024"/>
    <cellStyle name="Separador de milhares 2 5 6 16 7" xfId="39025"/>
    <cellStyle name="Separador de milhares 2 5 6 16 8" xfId="39026"/>
    <cellStyle name="Separador de milhares 2 5 6 16 9" xfId="39027"/>
    <cellStyle name="Separador de milhares 2 5 6 17" xfId="39028"/>
    <cellStyle name="Separador de milhares 2 5 6 17 10" xfId="39029"/>
    <cellStyle name="Separador de milhares 2 5 6 17 11" xfId="39030"/>
    <cellStyle name="Separador de milhares 2 5 6 17 12" xfId="39031"/>
    <cellStyle name="Separador de milhares 2 5 6 17 2" xfId="39032"/>
    <cellStyle name="Separador de milhares 2 5 6 17 2 10" xfId="39033"/>
    <cellStyle name="Separador de milhares 2 5 6 17 2 2" xfId="39034"/>
    <cellStyle name="Separador de milhares 2 5 6 17 2 3" xfId="39035"/>
    <cellStyle name="Separador de milhares 2 5 6 17 2 4" xfId="39036"/>
    <cellStyle name="Separador de milhares 2 5 6 17 2 5" xfId="39037"/>
    <cellStyle name="Separador de milhares 2 5 6 17 2 6" xfId="39038"/>
    <cellStyle name="Separador de milhares 2 5 6 17 2 7" xfId="39039"/>
    <cellStyle name="Separador de milhares 2 5 6 17 2 8" xfId="39040"/>
    <cellStyle name="Separador de milhares 2 5 6 17 2 9" xfId="39041"/>
    <cellStyle name="Separador de milhares 2 5 6 17 3" xfId="39042"/>
    <cellStyle name="Separador de milhares 2 5 6 17 4" xfId="39043"/>
    <cellStyle name="Separador de milhares 2 5 6 17 5" xfId="39044"/>
    <cellStyle name="Separador de milhares 2 5 6 17 6" xfId="39045"/>
    <cellStyle name="Separador de milhares 2 5 6 17 7" xfId="39046"/>
    <cellStyle name="Separador de milhares 2 5 6 17 8" xfId="39047"/>
    <cellStyle name="Separador de milhares 2 5 6 17 9" xfId="39048"/>
    <cellStyle name="Separador de milhares 2 5 6 18" xfId="39049"/>
    <cellStyle name="Separador de milhares 2 5 6 18 10" xfId="39050"/>
    <cellStyle name="Separador de milhares 2 5 6 18 11" xfId="39051"/>
    <cellStyle name="Separador de milhares 2 5 6 18 12" xfId="39052"/>
    <cellStyle name="Separador de milhares 2 5 6 18 2" xfId="39053"/>
    <cellStyle name="Separador de milhares 2 5 6 18 2 10" xfId="39054"/>
    <cellStyle name="Separador de milhares 2 5 6 18 2 2" xfId="39055"/>
    <cellStyle name="Separador de milhares 2 5 6 18 2 3" xfId="39056"/>
    <cellStyle name="Separador de milhares 2 5 6 18 2 4" xfId="39057"/>
    <cellStyle name="Separador de milhares 2 5 6 18 2 5" xfId="39058"/>
    <cellStyle name="Separador de milhares 2 5 6 18 2 6" xfId="39059"/>
    <cellStyle name="Separador de milhares 2 5 6 18 2 7" xfId="39060"/>
    <cellStyle name="Separador de milhares 2 5 6 18 2 8" xfId="39061"/>
    <cellStyle name="Separador de milhares 2 5 6 18 2 9" xfId="39062"/>
    <cellStyle name="Separador de milhares 2 5 6 18 3" xfId="39063"/>
    <cellStyle name="Separador de milhares 2 5 6 18 4" xfId="39064"/>
    <cellStyle name="Separador de milhares 2 5 6 18 5" xfId="39065"/>
    <cellStyle name="Separador de milhares 2 5 6 18 6" xfId="39066"/>
    <cellStyle name="Separador de milhares 2 5 6 18 7" xfId="39067"/>
    <cellStyle name="Separador de milhares 2 5 6 18 8" xfId="39068"/>
    <cellStyle name="Separador de milhares 2 5 6 18 9" xfId="39069"/>
    <cellStyle name="Separador de milhares 2 5 6 19" xfId="39070"/>
    <cellStyle name="Separador de milhares 2 5 6 19 10" xfId="39071"/>
    <cellStyle name="Separador de milhares 2 5 6 19 11" xfId="39072"/>
    <cellStyle name="Separador de milhares 2 5 6 19 12" xfId="39073"/>
    <cellStyle name="Separador de milhares 2 5 6 19 2" xfId="39074"/>
    <cellStyle name="Separador de milhares 2 5 6 19 2 10" xfId="39075"/>
    <cellStyle name="Separador de milhares 2 5 6 19 2 2" xfId="39076"/>
    <cellStyle name="Separador de milhares 2 5 6 19 2 3" xfId="39077"/>
    <cellStyle name="Separador de milhares 2 5 6 19 2 4" xfId="39078"/>
    <cellStyle name="Separador de milhares 2 5 6 19 2 5" xfId="39079"/>
    <cellStyle name="Separador de milhares 2 5 6 19 2 6" xfId="39080"/>
    <cellStyle name="Separador de milhares 2 5 6 19 2 7" xfId="39081"/>
    <cellStyle name="Separador de milhares 2 5 6 19 2 8" xfId="39082"/>
    <cellStyle name="Separador de milhares 2 5 6 19 2 9" xfId="39083"/>
    <cellStyle name="Separador de milhares 2 5 6 19 3" xfId="39084"/>
    <cellStyle name="Separador de milhares 2 5 6 19 4" xfId="39085"/>
    <cellStyle name="Separador de milhares 2 5 6 19 5" xfId="39086"/>
    <cellStyle name="Separador de milhares 2 5 6 19 6" xfId="39087"/>
    <cellStyle name="Separador de milhares 2 5 6 19 7" xfId="39088"/>
    <cellStyle name="Separador de milhares 2 5 6 19 8" xfId="39089"/>
    <cellStyle name="Separador de milhares 2 5 6 19 9" xfId="39090"/>
    <cellStyle name="Separador de milhares 2 5 6 2" xfId="39091"/>
    <cellStyle name="Separador de milhares 2 5 6 2 10" xfId="39092"/>
    <cellStyle name="Separador de milhares 2 5 6 2 11" xfId="39093"/>
    <cellStyle name="Separador de milhares 2 5 6 2 12" xfId="39094"/>
    <cellStyle name="Separador de milhares 2 5 6 2 13" xfId="39095"/>
    <cellStyle name="Separador de milhares 2 5 6 2 14" xfId="39096"/>
    <cellStyle name="Separador de milhares 2 5 6 2 15" xfId="39097"/>
    <cellStyle name="Separador de milhares 2 5 6 2 16" xfId="39098"/>
    <cellStyle name="Separador de milhares 2 5 6 2 17" xfId="39099"/>
    <cellStyle name="Separador de milhares 2 5 6 2 18" xfId="39100"/>
    <cellStyle name="Separador de milhares 2 5 6 2 19" xfId="39101"/>
    <cellStyle name="Separador de milhares 2 5 6 2 2" xfId="39102"/>
    <cellStyle name="Separador de milhares 2 5 6 2 2 10" xfId="39103"/>
    <cellStyle name="Separador de milhares 2 5 6 2 2 11" xfId="39104"/>
    <cellStyle name="Separador de milhares 2 5 6 2 2 12" xfId="39105"/>
    <cellStyle name="Separador de milhares 2 5 6 2 2 2" xfId="39106"/>
    <cellStyle name="Separador de milhares 2 5 6 2 2 2 10" xfId="39107"/>
    <cellStyle name="Separador de milhares 2 5 6 2 2 2 2" xfId="39108"/>
    <cellStyle name="Separador de milhares 2 5 6 2 2 2 3" xfId="39109"/>
    <cellStyle name="Separador de milhares 2 5 6 2 2 2 4" xfId="39110"/>
    <cellStyle name="Separador de milhares 2 5 6 2 2 2 5" xfId="39111"/>
    <cellStyle name="Separador de milhares 2 5 6 2 2 2 6" xfId="39112"/>
    <cellStyle name="Separador de milhares 2 5 6 2 2 2 7" xfId="39113"/>
    <cellStyle name="Separador de milhares 2 5 6 2 2 2 8" xfId="39114"/>
    <cellStyle name="Separador de milhares 2 5 6 2 2 2 9" xfId="39115"/>
    <cellStyle name="Separador de milhares 2 5 6 2 2 3" xfId="39116"/>
    <cellStyle name="Separador de milhares 2 5 6 2 2 4" xfId="39117"/>
    <cellStyle name="Separador de milhares 2 5 6 2 2 5" xfId="39118"/>
    <cellStyle name="Separador de milhares 2 5 6 2 2 6" xfId="39119"/>
    <cellStyle name="Separador de milhares 2 5 6 2 2 7" xfId="39120"/>
    <cellStyle name="Separador de milhares 2 5 6 2 2 8" xfId="39121"/>
    <cellStyle name="Separador de milhares 2 5 6 2 2 9" xfId="39122"/>
    <cellStyle name="Separador de milhares 2 5 6 2 20" xfId="39123"/>
    <cellStyle name="Separador de milhares 2 5 6 2 21" xfId="39124"/>
    <cellStyle name="Separador de milhares 2 5 6 2 22" xfId="39125"/>
    <cellStyle name="Separador de milhares 2 5 6 2 23" xfId="39126"/>
    <cellStyle name="Separador de milhares 2 5 6 2 24" xfId="39127"/>
    <cellStyle name="Separador de milhares 2 5 6 2 25" xfId="39128"/>
    <cellStyle name="Separador de milhares 2 5 6 2 26" xfId="39129"/>
    <cellStyle name="Separador de milhares 2 5 6 2 27" xfId="39130"/>
    <cellStyle name="Separador de milhares 2 5 6 2 28" xfId="39131"/>
    <cellStyle name="Separador de milhares 2 5 6 2 29" xfId="39132"/>
    <cellStyle name="Separador de milhares 2 5 6 2 3" xfId="39133"/>
    <cellStyle name="Separador de milhares 2 5 6 2 30" xfId="39134"/>
    <cellStyle name="Separador de milhares 2 5 6 2 31" xfId="39135"/>
    <cellStyle name="Separador de milhares 2 5 6 2 32" xfId="39136"/>
    <cellStyle name="Separador de milhares 2 5 6 2 33" xfId="39137"/>
    <cellStyle name="Separador de milhares 2 5 6 2 34" xfId="39138"/>
    <cellStyle name="Separador de milhares 2 5 6 2 35" xfId="39139"/>
    <cellStyle name="Separador de milhares 2 5 6 2 36" xfId="39140"/>
    <cellStyle name="Separador de milhares 2 5 6 2 37" xfId="39141"/>
    <cellStyle name="Separador de milhares 2 5 6 2 38" xfId="39142"/>
    <cellStyle name="Separador de milhares 2 5 6 2 38 10" xfId="39143"/>
    <cellStyle name="Separador de milhares 2 5 6 2 38 2" xfId="39144"/>
    <cellStyle name="Separador de milhares 2 5 6 2 38 3" xfId="39145"/>
    <cellStyle name="Separador de milhares 2 5 6 2 38 4" xfId="39146"/>
    <cellStyle name="Separador de milhares 2 5 6 2 38 5" xfId="39147"/>
    <cellStyle name="Separador de milhares 2 5 6 2 38 6" xfId="39148"/>
    <cellStyle name="Separador de milhares 2 5 6 2 38 7" xfId="39149"/>
    <cellStyle name="Separador de milhares 2 5 6 2 38 8" xfId="39150"/>
    <cellStyle name="Separador de milhares 2 5 6 2 38 9" xfId="39151"/>
    <cellStyle name="Separador de milhares 2 5 6 2 39" xfId="39152"/>
    <cellStyle name="Separador de milhares 2 5 6 2 39 2" xfId="39153"/>
    <cellStyle name="Separador de milhares 2 5 6 2 4" xfId="39154"/>
    <cellStyle name="Separador de milhares 2 5 6 2 40" xfId="39155"/>
    <cellStyle name="Separador de milhares 2 5 6 2 41" xfId="39156"/>
    <cellStyle name="Separador de milhares 2 5 6 2 42" xfId="39157"/>
    <cellStyle name="Separador de milhares 2 5 6 2 43" xfId="39158"/>
    <cellStyle name="Separador de milhares 2 5 6 2 44" xfId="39159"/>
    <cellStyle name="Separador de milhares 2 5 6 2 45" xfId="39160"/>
    <cellStyle name="Separador de milhares 2 5 6 2 46" xfId="39161"/>
    <cellStyle name="Separador de milhares 2 5 6 2 47" xfId="39162"/>
    <cellStyle name="Separador de milhares 2 5 6 2 48" xfId="39163"/>
    <cellStyle name="Separador de milhares 2 5 6 2 5" xfId="39164"/>
    <cellStyle name="Separador de milhares 2 5 6 2 6" xfId="39165"/>
    <cellStyle name="Separador de milhares 2 5 6 2 7" xfId="39166"/>
    <cellStyle name="Separador de milhares 2 5 6 2 8" xfId="39167"/>
    <cellStyle name="Separador de milhares 2 5 6 2 9" xfId="39168"/>
    <cellStyle name="Separador de milhares 2 5 6 20" xfId="39169"/>
    <cellStyle name="Separador de milhares 2 5 6 20 10" xfId="39170"/>
    <cellStyle name="Separador de milhares 2 5 6 20 11" xfId="39171"/>
    <cellStyle name="Separador de milhares 2 5 6 20 12" xfId="39172"/>
    <cellStyle name="Separador de milhares 2 5 6 20 2" xfId="39173"/>
    <cellStyle name="Separador de milhares 2 5 6 20 2 10" xfId="39174"/>
    <cellStyle name="Separador de milhares 2 5 6 20 2 2" xfId="39175"/>
    <cellStyle name="Separador de milhares 2 5 6 20 2 3" xfId="39176"/>
    <cellStyle name="Separador de milhares 2 5 6 20 2 4" xfId="39177"/>
    <cellStyle name="Separador de milhares 2 5 6 20 2 5" xfId="39178"/>
    <cellStyle name="Separador de milhares 2 5 6 20 2 6" xfId="39179"/>
    <cellStyle name="Separador de milhares 2 5 6 20 2 7" xfId="39180"/>
    <cellStyle name="Separador de milhares 2 5 6 20 2 8" xfId="39181"/>
    <cellStyle name="Separador de milhares 2 5 6 20 2 9" xfId="39182"/>
    <cellStyle name="Separador de milhares 2 5 6 20 3" xfId="39183"/>
    <cellStyle name="Separador de milhares 2 5 6 20 4" xfId="39184"/>
    <cellStyle name="Separador de milhares 2 5 6 20 5" xfId="39185"/>
    <cellStyle name="Separador de milhares 2 5 6 20 6" xfId="39186"/>
    <cellStyle name="Separador de milhares 2 5 6 20 7" xfId="39187"/>
    <cellStyle name="Separador de milhares 2 5 6 20 8" xfId="39188"/>
    <cellStyle name="Separador de milhares 2 5 6 20 9" xfId="39189"/>
    <cellStyle name="Separador de milhares 2 5 6 21" xfId="39190"/>
    <cellStyle name="Separador de milhares 2 5 6 22" xfId="39191"/>
    <cellStyle name="Separador de milhares 2 5 6 23" xfId="39192"/>
    <cellStyle name="Separador de milhares 2 5 6 24" xfId="39193"/>
    <cellStyle name="Separador de milhares 2 5 6 25" xfId="39194"/>
    <cellStyle name="Separador de milhares 2 5 6 26" xfId="39195"/>
    <cellStyle name="Separador de milhares 2 5 6 27" xfId="39196"/>
    <cellStyle name="Separador de milhares 2 5 6 28" xfId="39197"/>
    <cellStyle name="Separador de milhares 2 5 6 29" xfId="39198"/>
    <cellStyle name="Separador de milhares 2 5 6 3" xfId="39199"/>
    <cellStyle name="Separador de milhares 2 5 6 3 10" xfId="39200"/>
    <cellStyle name="Separador de milhares 2 5 6 3 11" xfId="39201"/>
    <cellStyle name="Separador de milhares 2 5 6 3 12" xfId="39202"/>
    <cellStyle name="Separador de milhares 2 5 6 3 13" xfId="39203"/>
    <cellStyle name="Separador de milhares 2 5 6 3 14" xfId="39204"/>
    <cellStyle name="Separador de milhares 2 5 6 3 15" xfId="39205"/>
    <cellStyle name="Separador de milhares 2 5 6 3 16" xfId="39206"/>
    <cellStyle name="Separador de milhares 2 5 6 3 17" xfId="39207"/>
    <cellStyle name="Separador de milhares 2 5 6 3 18" xfId="39208"/>
    <cellStyle name="Separador de milhares 2 5 6 3 19" xfId="39209"/>
    <cellStyle name="Separador de milhares 2 5 6 3 2" xfId="39210"/>
    <cellStyle name="Separador de milhares 2 5 6 3 2 10" xfId="39211"/>
    <cellStyle name="Separador de milhares 2 5 6 3 2 11" xfId="39212"/>
    <cellStyle name="Separador de milhares 2 5 6 3 2 12" xfId="39213"/>
    <cellStyle name="Separador de milhares 2 5 6 3 2 2" xfId="39214"/>
    <cellStyle name="Separador de milhares 2 5 6 3 2 2 10" xfId="39215"/>
    <cellStyle name="Separador de milhares 2 5 6 3 2 2 2" xfId="39216"/>
    <cellStyle name="Separador de milhares 2 5 6 3 2 2 3" xfId="39217"/>
    <cellStyle name="Separador de milhares 2 5 6 3 2 2 4" xfId="39218"/>
    <cellStyle name="Separador de milhares 2 5 6 3 2 2 5" xfId="39219"/>
    <cellStyle name="Separador de milhares 2 5 6 3 2 2 6" xfId="39220"/>
    <cellStyle name="Separador de milhares 2 5 6 3 2 2 7" xfId="39221"/>
    <cellStyle name="Separador de milhares 2 5 6 3 2 2 8" xfId="39222"/>
    <cellStyle name="Separador de milhares 2 5 6 3 2 2 9" xfId="39223"/>
    <cellStyle name="Separador de milhares 2 5 6 3 2 3" xfId="39224"/>
    <cellStyle name="Separador de milhares 2 5 6 3 2 4" xfId="39225"/>
    <cellStyle name="Separador de milhares 2 5 6 3 2 5" xfId="39226"/>
    <cellStyle name="Separador de milhares 2 5 6 3 2 6" xfId="39227"/>
    <cellStyle name="Separador de milhares 2 5 6 3 2 7" xfId="39228"/>
    <cellStyle name="Separador de milhares 2 5 6 3 2 8" xfId="39229"/>
    <cellStyle name="Separador de milhares 2 5 6 3 2 9" xfId="39230"/>
    <cellStyle name="Separador de milhares 2 5 6 3 20" xfId="39231"/>
    <cellStyle name="Separador de milhares 2 5 6 3 21" xfId="39232"/>
    <cellStyle name="Separador de milhares 2 5 6 3 22" xfId="39233"/>
    <cellStyle name="Separador de milhares 2 5 6 3 23" xfId="39234"/>
    <cellStyle name="Separador de milhares 2 5 6 3 24" xfId="39235"/>
    <cellStyle name="Separador de milhares 2 5 6 3 25" xfId="39236"/>
    <cellStyle name="Separador de milhares 2 5 6 3 26" xfId="39237"/>
    <cellStyle name="Separador de milhares 2 5 6 3 27" xfId="39238"/>
    <cellStyle name="Separador de milhares 2 5 6 3 28" xfId="39239"/>
    <cellStyle name="Separador de milhares 2 5 6 3 29" xfId="39240"/>
    <cellStyle name="Separador de milhares 2 5 6 3 3" xfId="39241"/>
    <cellStyle name="Separador de milhares 2 5 6 3 30" xfId="39242"/>
    <cellStyle name="Separador de milhares 2 5 6 3 31" xfId="39243"/>
    <cellStyle name="Separador de milhares 2 5 6 3 32" xfId="39244"/>
    <cellStyle name="Separador de milhares 2 5 6 3 33" xfId="39245"/>
    <cellStyle name="Separador de milhares 2 5 6 3 34" xfId="39246"/>
    <cellStyle name="Separador de milhares 2 5 6 3 35" xfId="39247"/>
    <cellStyle name="Separador de milhares 2 5 6 3 36" xfId="39248"/>
    <cellStyle name="Separador de milhares 2 5 6 3 37" xfId="39249"/>
    <cellStyle name="Separador de milhares 2 5 6 3 38" xfId="39250"/>
    <cellStyle name="Separador de milhares 2 5 6 3 38 10" xfId="39251"/>
    <cellStyle name="Separador de milhares 2 5 6 3 38 2" xfId="39252"/>
    <cellStyle name="Separador de milhares 2 5 6 3 38 3" xfId="39253"/>
    <cellStyle name="Separador de milhares 2 5 6 3 38 4" xfId="39254"/>
    <cellStyle name="Separador de milhares 2 5 6 3 38 5" xfId="39255"/>
    <cellStyle name="Separador de milhares 2 5 6 3 38 6" xfId="39256"/>
    <cellStyle name="Separador de milhares 2 5 6 3 38 7" xfId="39257"/>
    <cellStyle name="Separador de milhares 2 5 6 3 38 8" xfId="39258"/>
    <cellStyle name="Separador de milhares 2 5 6 3 38 9" xfId="39259"/>
    <cellStyle name="Separador de milhares 2 5 6 3 39" xfId="39260"/>
    <cellStyle name="Separador de milhares 2 5 6 3 39 2" xfId="39261"/>
    <cellStyle name="Separador de milhares 2 5 6 3 4" xfId="39262"/>
    <cellStyle name="Separador de milhares 2 5 6 3 40" xfId="39263"/>
    <cellStyle name="Separador de milhares 2 5 6 3 41" xfId="39264"/>
    <cellStyle name="Separador de milhares 2 5 6 3 42" xfId="39265"/>
    <cellStyle name="Separador de milhares 2 5 6 3 43" xfId="39266"/>
    <cellStyle name="Separador de milhares 2 5 6 3 44" xfId="39267"/>
    <cellStyle name="Separador de milhares 2 5 6 3 45" xfId="39268"/>
    <cellStyle name="Separador de milhares 2 5 6 3 46" xfId="39269"/>
    <cellStyle name="Separador de milhares 2 5 6 3 47" xfId="39270"/>
    <cellStyle name="Separador de milhares 2 5 6 3 48" xfId="39271"/>
    <cellStyle name="Separador de milhares 2 5 6 3 5" xfId="39272"/>
    <cellStyle name="Separador de milhares 2 5 6 3 6" xfId="39273"/>
    <cellStyle name="Separador de milhares 2 5 6 3 7" xfId="39274"/>
    <cellStyle name="Separador de milhares 2 5 6 3 8" xfId="39275"/>
    <cellStyle name="Separador de milhares 2 5 6 3 9" xfId="39276"/>
    <cellStyle name="Separador de milhares 2 5 6 30" xfId="39277"/>
    <cellStyle name="Separador de milhares 2 5 6 31" xfId="39278"/>
    <cellStyle name="Separador de milhares 2 5 6 32" xfId="39279"/>
    <cellStyle name="Separador de milhares 2 5 6 33" xfId="39280"/>
    <cellStyle name="Separador de milhares 2 5 6 34" xfId="39281"/>
    <cellStyle name="Separador de milhares 2 5 6 35" xfId="39282"/>
    <cellStyle name="Separador de milhares 2 5 6 36" xfId="39283"/>
    <cellStyle name="Separador de milhares 2 5 6 37" xfId="39284"/>
    <cellStyle name="Separador de milhares 2 5 6 38" xfId="39285"/>
    <cellStyle name="Separador de milhares 2 5 6 39" xfId="39286"/>
    <cellStyle name="Separador de milhares 2 5 6 4" xfId="39287"/>
    <cellStyle name="Separador de milhares 2 5 6 40" xfId="39288"/>
    <cellStyle name="Separador de milhares 2 5 6 41" xfId="39289"/>
    <cellStyle name="Separador de milhares 2 5 6 42" xfId="39290"/>
    <cellStyle name="Separador de milhares 2 5 6 43" xfId="39291"/>
    <cellStyle name="Separador de milhares 2 5 6 44" xfId="39292"/>
    <cellStyle name="Separador de milhares 2 5 6 45" xfId="39293"/>
    <cellStyle name="Separador de milhares 2 5 6 46" xfId="39294"/>
    <cellStyle name="Separador de milhares 2 5 6 47" xfId="39295"/>
    <cellStyle name="Separador de milhares 2 5 6 48" xfId="39296"/>
    <cellStyle name="Separador de milhares 2 5 6 48 10" xfId="39297"/>
    <cellStyle name="Separador de milhares 2 5 6 48 2" xfId="39298"/>
    <cellStyle name="Separador de milhares 2 5 6 48 3" xfId="39299"/>
    <cellStyle name="Separador de milhares 2 5 6 48 4" xfId="39300"/>
    <cellStyle name="Separador de milhares 2 5 6 48 5" xfId="39301"/>
    <cellStyle name="Separador de milhares 2 5 6 48 6" xfId="39302"/>
    <cellStyle name="Separador de milhares 2 5 6 48 7" xfId="39303"/>
    <cellStyle name="Separador de milhares 2 5 6 48 8" xfId="39304"/>
    <cellStyle name="Separador de milhares 2 5 6 48 9" xfId="39305"/>
    <cellStyle name="Separador de milhares 2 5 6 49" xfId="39306"/>
    <cellStyle name="Separador de milhares 2 5 6 49 2" xfId="39307"/>
    <cellStyle name="Separador de milhares 2 5 6 5" xfId="39308"/>
    <cellStyle name="Separador de milhares 2 5 6 50" xfId="39309"/>
    <cellStyle name="Separador de milhares 2 5 6 51" xfId="39310"/>
    <cellStyle name="Separador de milhares 2 5 6 52" xfId="39311"/>
    <cellStyle name="Separador de milhares 2 5 6 53" xfId="39312"/>
    <cellStyle name="Separador de milhares 2 5 6 54" xfId="39313"/>
    <cellStyle name="Separador de milhares 2 5 6 55" xfId="39314"/>
    <cellStyle name="Separador de milhares 2 5 6 56" xfId="39315"/>
    <cellStyle name="Separador de milhares 2 5 6 57" xfId="39316"/>
    <cellStyle name="Separador de milhares 2 5 6 58" xfId="39317"/>
    <cellStyle name="Separador de milhares 2 5 6 6" xfId="39318"/>
    <cellStyle name="Separador de milhares 2 5 6 7" xfId="39319"/>
    <cellStyle name="Separador de milhares 2 5 6 8" xfId="39320"/>
    <cellStyle name="Separador de milhares 2 5 6 9" xfId="39321"/>
    <cellStyle name="Separador de milhares 2 5 7" xfId="39322"/>
    <cellStyle name="Separador de milhares 2 5 7 10" xfId="39323"/>
    <cellStyle name="Separador de milhares 2 5 7 11" xfId="39324"/>
    <cellStyle name="Separador de milhares 2 5 7 12" xfId="39325"/>
    <cellStyle name="Separador de milhares 2 5 7 13" xfId="39326"/>
    <cellStyle name="Separador de milhares 2 5 7 13 10" xfId="39327"/>
    <cellStyle name="Separador de milhares 2 5 7 13 11" xfId="39328"/>
    <cellStyle name="Separador de milhares 2 5 7 13 12" xfId="39329"/>
    <cellStyle name="Separador de milhares 2 5 7 13 2" xfId="39330"/>
    <cellStyle name="Separador de milhares 2 5 7 13 2 10" xfId="39331"/>
    <cellStyle name="Separador de milhares 2 5 7 13 2 2" xfId="39332"/>
    <cellStyle name="Separador de milhares 2 5 7 13 2 3" xfId="39333"/>
    <cellStyle name="Separador de milhares 2 5 7 13 2 4" xfId="39334"/>
    <cellStyle name="Separador de milhares 2 5 7 13 2 5" xfId="39335"/>
    <cellStyle name="Separador de milhares 2 5 7 13 2 6" xfId="39336"/>
    <cellStyle name="Separador de milhares 2 5 7 13 2 7" xfId="39337"/>
    <cellStyle name="Separador de milhares 2 5 7 13 2 8" xfId="39338"/>
    <cellStyle name="Separador de milhares 2 5 7 13 2 9" xfId="39339"/>
    <cellStyle name="Separador de milhares 2 5 7 13 3" xfId="39340"/>
    <cellStyle name="Separador de milhares 2 5 7 13 4" xfId="39341"/>
    <cellStyle name="Separador de milhares 2 5 7 13 5" xfId="39342"/>
    <cellStyle name="Separador de milhares 2 5 7 13 6" xfId="39343"/>
    <cellStyle name="Separador de milhares 2 5 7 13 7" xfId="39344"/>
    <cellStyle name="Separador de milhares 2 5 7 13 8" xfId="39345"/>
    <cellStyle name="Separador de milhares 2 5 7 13 9" xfId="39346"/>
    <cellStyle name="Separador de milhares 2 5 7 14" xfId="39347"/>
    <cellStyle name="Separador de milhares 2 5 7 14 10" xfId="39348"/>
    <cellStyle name="Separador de milhares 2 5 7 14 11" xfId="39349"/>
    <cellStyle name="Separador de milhares 2 5 7 14 12" xfId="39350"/>
    <cellStyle name="Separador de milhares 2 5 7 14 2" xfId="39351"/>
    <cellStyle name="Separador de milhares 2 5 7 14 2 10" xfId="39352"/>
    <cellStyle name="Separador de milhares 2 5 7 14 2 2" xfId="39353"/>
    <cellStyle name="Separador de milhares 2 5 7 14 2 3" xfId="39354"/>
    <cellStyle name="Separador de milhares 2 5 7 14 2 4" xfId="39355"/>
    <cellStyle name="Separador de milhares 2 5 7 14 2 5" xfId="39356"/>
    <cellStyle name="Separador de milhares 2 5 7 14 2 6" xfId="39357"/>
    <cellStyle name="Separador de milhares 2 5 7 14 2 7" xfId="39358"/>
    <cellStyle name="Separador de milhares 2 5 7 14 2 8" xfId="39359"/>
    <cellStyle name="Separador de milhares 2 5 7 14 2 9" xfId="39360"/>
    <cellStyle name="Separador de milhares 2 5 7 14 3" xfId="39361"/>
    <cellStyle name="Separador de milhares 2 5 7 14 4" xfId="39362"/>
    <cellStyle name="Separador de milhares 2 5 7 14 5" xfId="39363"/>
    <cellStyle name="Separador de milhares 2 5 7 14 6" xfId="39364"/>
    <cellStyle name="Separador de milhares 2 5 7 14 7" xfId="39365"/>
    <cellStyle name="Separador de milhares 2 5 7 14 8" xfId="39366"/>
    <cellStyle name="Separador de milhares 2 5 7 14 9" xfId="39367"/>
    <cellStyle name="Separador de milhares 2 5 7 15" xfId="39368"/>
    <cellStyle name="Separador de milhares 2 5 7 15 10" xfId="39369"/>
    <cellStyle name="Separador de milhares 2 5 7 15 11" xfId="39370"/>
    <cellStyle name="Separador de milhares 2 5 7 15 12" xfId="39371"/>
    <cellStyle name="Separador de milhares 2 5 7 15 2" xfId="39372"/>
    <cellStyle name="Separador de milhares 2 5 7 15 2 10" xfId="39373"/>
    <cellStyle name="Separador de milhares 2 5 7 15 2 2" xfId="39374"/>
    <cellStyle name="Separador de milhares 2 5 7 15 2 3" xfId="39375"/>
    <cellStyle name="Separador de milhares 2 5 7 15 2 4" xfId="39376"/>
    <cellStyle name="Separador de milhares 2 5 7 15 2 5" xfId="39377"/>
    <cellStyle name="Separador de milhares 2 5 7 15 2 6" xfId="39378"/>
    <cellStyle name="Separador de milhares 2 5 7 15 2 7" xfId="39379"/>
    <cellStyle name="Separador de milhares 2 5 7 15 2 8" xfId="39380"/>
    <cellStyle name="Separador de milhares 2 5 7 15 2 9" xfId="39381"/>
    <cellStyle name="Separador de milhares 2 5 7 15 3" xfId="39382"/>
    <cellStyle name="Separador de milhares 2 5 7 15 4" xfId="39383"/>
    <cellStyle name="Separador de milhares 2 5 7 15 5" xfId="39384"/>
    <cellStyle name="Separador de milhares 2 5 7 15 6" xfId="39385"/>
    <cellStyle name="Separador de milhares 2 5 7 15 7" xfId="39386"/>
    <cellStyle name="Separador de milhares 2 5 7 15 8" xfId="39387"/>
    <cellStyle name="Separador de milhares 2 5 7 15 9" xfId="39388"/>
    <cellStyle name="Separador de milhares 2 5 7 16" xfId="39389"/>
    <cellStyle name="Separador de milhares 2 5 7 16 10" xfId="39390"/>
    <cellStyle name="Separador de milhares 2 5 7 16 11" xfId="39391"/>
    <cellStyle name="Separador de milhares 2 5 7 16 12" xfId="39392"/>
    <cellStyle name="Separador de milhares 2 5 7 16 2" xfId="39393"/>
    <cellStyle name="Separador de milhares 2 5 7 16 2 10" xfId="39394"/>
    <cellStyle name="Separador de milhares 2 5 7 16 2 2" xfId="39395"/>
    <cellStyle name="Separador de milhares 2 5 7 16 2 3" xfId="39396"/>
    <cellStyle name="Separador de milhares 2 5 7 16 2 4" xfId="39397"/>
    <cellStyle name="Separador de milhares 2 5 7 16 2 5" xfId="39398"/>
    <cellStyle name="Separador de milhares 2 5 7 16 2 6" xfId="39399"/>
    <cellStyle name="Separador de milhares 2 5 7 16 2 7" xfId="39400"/>
    <cellStyle name="Separador de milhares 2 5 7 16 2 8" xfId="39401"/>
    <cellStyle name="Separador de milhares 2 5 7 16 2 9" xfId="39402"/>
    <cellStyle name="Separador de milhares 2 5 7 16 3" xfId="39403"/>
    <cellStyle name="Separador de milhares 2 5 7 16 4" xfId="39404"/>
    <cellStyle name="Separador de milhares 2 5 7 16 5" xfId="39405"/>
    <cellStyle name="Separador de milhares 2 5 7 16 6" xfId="39406"/>
    <cellStyle name="Separador de milhares 2 5 7 16 7" xfId="39407"/>
    <cellStyle name="Separador de milhares 2 5 7 16 8" xfId="39408"/>
    <cellStyle name="Separador de milhares 2 5 7 16 9" xfId="39409"/>
    <cellStyle name="Separador de milhares 2 5 7 17" xfId="39410"/>
    <cellStyle name="Separador de milhares 2 5 7 17 10" xfId="39411"/>
    <cellStyle name="Separador de milhares 2 5 7 17 11" xfId="39412"/>
    <cellStyle name="Separador de milhares 2 5 7 17 12" xfId="39413"/>
    <cellStyle name="Separador de milhares 2 5 7 17 2" xfId="39414"/>
    <cellStyle name="Separador de milhares 2 5 7 17 2 10" xfId="39415"/>
    <cellStyle name="Separador de milhares 2 5 7 17 2 2" xfId="39416"/>
    <cellStyle name="Separador de milhares 2 5 7 17 2 3" xfId="39417"/>
    <cellStyle name="Separador de milhares 2 5 7 17 2 4" xfId="39418"/>
    <cellStyle name="Separador de milhares 2 5 7 17 2 5" xfId="39419"/>
    <cellStyle name="Separador de milhares 2 5 7 17 2 6" xfId="39420"/>
    <cellStyle name="Separador de milhares 2 5 7 17 2 7" xfId="39421"/>
    <cellStyle name="Separador de milhares 2 5 7 17 2 8" xfId="39422"/>
    <cellStyle name="Separador de milhares 2 5 7 17 2 9" xfId="39423"/>
    <cellStyle name="Separador de milhares 2 5 7 17 3" xfId="39424"/>
    <cellStyle name="Separador de milhares 2 5 7 17 4" xfId="39425"/>
    <cellStyle name="Separador de milhares 2 5 7 17 5" xfId="39426"/>
    <cellStyle name="Separador de milhares 2 5 7 17 6" xfId="39427"/>
    <cellStyle name="Separador de milhares 2 5 7 17 7" xfId="39428"/>
    <cellStyle name="Separador de milhares 2 5 7 17 8" xfId="39429"/>
    <cellStyle name="Separador de milhares 2 5 7 17 9" xfId="39430"/>
    <cellStyle name="Separador de milhares 2 5 7 18" xfId="39431"/>
    <cellStyle name="Separador de milhares 2 5 7 18 10" xfId="39432"/>
    <cellStyle name="Separador de milhares 2 5 7 18 11" xfId="39433"/>
    <cellStyle name="Separador de milhares 2 5 7 18 12" xfId="39434"/>
    <cellStyle name="Separador de milhares 2 5 7 18 2" xfId="39435"/>
    <cellStyle name="Separador de milhares 2 5 7 18 2 10" xfId="39436"/>
    <cellStyle name="Separador de milhares 2 5 7 18 2 2" xfId="39437"/>
    <cellStyle name="Separador de milhares 2 5 7 18 2 3" xfId="39438"/>
    <cellStyle name="Separador de milhares 2 5 7 18 2 4" xfId="39439"/>
    <cellStyle name="Separador de milhares 2 5 7 18 2 5" xfId="39440"/>
    <cellStyle name="Separador de milhares 2 5 7 18 2 6" xfId="39441"/>
    <cellStyle name="Separador de milhares 2 5 7 18 2 7" xfId="39442"/>
    <cellStyle name="Separador de milhares 2 5 7 18 2 8" xfId="39443"/>
    <cellStyle name="Separador de milhares 2 5 7 18 2 9" xfId="39444"/>
    <cellStyle name="Separador de milhares 2 5 7 18 3" xfId="39445"/>
    <cellStyle name="Separador de milhares 2 5 7 18 4" xfId="39446"/>
    <cellStyle name="Separador de milhares 2 5 7 18 5" xfId="39447"/>
    <cellStyle name="Separador de milhares 2 5 7 18 6" xfId="39448"/>
    <cellStyle name="Separador de milhares 2 5 7 18 7" xfId="39449"/>
    <cellStyle name="Separador de milhares 2 5 7 18 8" xfId="39450"/>
    <cellStyle name="Separador de milhares 2 5 7 18 9" xfId="39451"/>
    <cellStyle name="Separador de milhares 2 5 7 19" xfId="39452"/>
    <cellStyle name="Separador de milhares 2 5 7 19 10" xfId="39453"/>
    <cellStyle name="Separador de milhares 2 5 7 19 11" xfId="39454"/>
    <cellStyle name="Separador de milhares 2 5 7 19 12" xfId="39455"/>
    <cellStyle name="Separador de milhares 2 5 7 19 2" xfId="39456"/>
    <cellStyle name="Separador de milhares 2 5 7 19 2 10" xfId="39457"/>
    <cellStyle name="Separador de milhares 2 5 7 19 2 2" xfId="39458"/>
    <cellStyle name="Separador de milhares 2 5 7 19 2 3" xfId="39459"/>
    <cellStyle name="Separador de milhares 2 5 7 19 2 4" xfId="39460"/>
    <cellStyle name="Separador de milhares 2 5 7 19 2 5" xfId="39461"/>
    <cellStyle name="Separador de milhares 2 5 7 19 2 6" xfId="39462"/>
    <cellStyle name="Separador de milhares 2 5 7 19 2 7" xfId="39463"/>
    <cellStyle name="Separador de milhares 2 5 7 19 2 8" xfId="39464"/>
    <cellStyle name="Separador de milhares 2 5 7 19 2 9" xfId="39465"/>
    <cellStyle name="Separador de milhares 2 5 7 19 3" xfId="39466"/>
    <cellStyle name="Separador de milhares 2 5 7 19 4" xfId="39467"/>
    <cellStyle name="Separador de milhares 2 5 7 19 5" xfId="39468"/>
    <cellStyle name="Separador de milhares 2 5 7 19 6" xfId="39469"/>
    <cellStyle name="Separador de milhares 2 5 7 19 7" xfId="39470"/>
    <cellStyle name="Separador de milhares 2 5 7 19 8" xfId="39471"/>
    <cellStyle name="Separador de milhares 2 5 7 19 9" xfId="39472"/>
    <cellStyle name="Separador de milhares 2 5 7 2" xfId="39473"/>
    <cellStyle name="Separador de milhares 2 5 7 2 10" xfId="39474"/>
    <cellStyle name="Separador de milhares 2 5 7 2 11" xfId="39475"/>
    <cellStyle name="Separador de milhares 2 5 7 2 12" xfId="39476"/>
    <cellStyle name="Separador de milhares 2 5 7 2 13" xfId="39477"/>
    <cellStyle name="Separador de milhares 2 5 7 2 14" xfId="39478"/>
    <cellStyle name="Separador de milhares 2 5 7 2 15" xfId="39479"/>
    <cellStyle name="Separador de milhares 2 5 7 2 16" xfId="39480"/>
    <cellStyle name="Separador de milhares 2 5 7 2 17" xfId="39481"/>
    <cellStyle name="Separador de milhares 2 5 7 2 18" xfId="39482"/>
    <cellStyle name="Separador de milhares 2 5 7 2 19" xfId="39483"/>
    <cellStyle name="Separador de milhares 2 5 7 2 2" xfId="39484"/>
    <cellStyle name="Separador de milhares 2 5 7 2 2 10" xfId="39485"/>
    <cellStyle name="Separador de milhares 2 5 7 2 2 11" xfId="39486"/>
    <cellStyle name="Separador de milhares 2 5 7 2 2 12" xfId="39487"/>
    <cellStyle name="Separador de milhares 2 5 7 2 2 2" xfId="39488"/>
    <cellStyle name="Separador de milhares 2 5 7 2 2 2 10" xfId="39489"/>
    <cellStyle name="Separador de milhares 2 5 7 2 2 2 2" xfId="39490"/>
    <cellStyle name="Separador de milhares 2 5 7 2 2 2 3" xfId="39491"/>
    <cellStyle name="Separador de milhares 2 5 7 2 2 2 4" xfId="39492"/>
    <cellStyle name="Separador de milhares 2 5 7 2 2 2 5" xfId="39493"/>
    <cellStyle name="Separador de milhares 2 5 7 2 2 2 6" xfId="39494"/>
    <cellStyle name="Separador de milhares 2 5 7 2 2 2 7" xfId="39495"/>
    <cellStyle name="Separador de milhares 2 5 7 2 2 2 8" xfId="39496"/>
    <cellStyle name="Separador de milhares 2 5 7 2 2 2 9" xfId="39497"/>
    <cellStyle name="Separador de milhares 2 5 7 2 2 3" xfId="39498"/>
    <cellStyle name="Separador de milhares 2 5 7 2 2 4" xfId="39499"/>
    <cellStyle name="Separador de milhares 2 5 7 2 2 5" xfId="39500"/>
    <cellStyle name="Separador de milhares 2 5 7 2 2 6" xfId="39501"/>
    <cellStyle name="Separador de milhares 2 5 7 2 2 7" xfId="39502"/>
    <cellStyle name="Separador de milhares 2 5 7 2 2 8" xfId="39503"/>
    <cellStyle name="Separador de milhares 2 5 7 2 2 9" xfId="39504"/>
    <cellStyle name="Separador de milhares 2 5 7 2 20" xfId="39505"/>
    <cellStyle name="Separador de milhares 2 5 7 2 21" xfId="39506"/>
    <cellStyle name="Separador de milhares 2 5 7 2 22" xfId="39507"/>
    <cellStyle name="Separador de milhares 2 5 7 2 23" xfId="39508"/>
    <cellStyle name="Separador de milhares 2 5 7 2 24" xfId="39509"/>
    <cellStyle name="Separador de milhares 2 5 7 2 25" xfId="39510"/>
    <cellStyle name="Separador de milhares 2 5 7 2 26" xfId="39511"/>
    <cellStyle name="Separador de milhares 2 5 7 2 27" xfId="39512"/>
    <cellStyle name="Separador de milhares 2 5 7 2 28" xfId="39513"/>
    <cellStyle name="Separador de milhares 2 5 7 2 29" xfId="39514"/>
    <cellStyle name="Separador de milhares 2 5 7 2 3" xfId="39515"/>
    <cellStyle name="Separador de milhares 2 5 7 2 30" xfId="39516"/>
    <cellStyle name="Separador de milhares 2 5 7 2 31" xfId="39517"/>
    <cellStyle name="Separador de milhares 2 5 7 2 32" xfId="39518"/>
    <cellStyle name="Separador de milhares 2 5 7 2 33" xfId="39519"/>
    <cellStyle name="Separador de milhares 2 5 7 2 34" xfId="39520"/>
    <cellStyle name="Separador de milhares 2 5 7 2 35" xfId="39521"/>
    <cellStyle name="Separador de milhares 2 5 7 2 36" xfId="39522"/>
    <cellStyle name="Separador de milhares 2 5 7 2 37" xfId="39523"/>
    <cellStyle name="Separador de milhares 2 5 7 2 38" xfId="39524"/>
    <cellStyle name="Separador de milhares 2 5 7 2 38 10" xfId="39525"/>
    <cellStyle name="Separador de milhares 2 5 7 2 38 2" xfId="39526"/>
    <cellStyle name="Separador de milhares 2 5 7 2 38 3" xfId="39527"/>
    <cellStyle name="Separador de milhares 2 5 7 2 38 4" xfId="39528"/>
    <cellStyle name="Separador de milhares 2 5 7 2 38 5" xfId="39529"/>
    <cellStyle name="Separador de milhares 2 5 7 2 38 6" xfId="39530"/>
    <cellStyle name="Separador de milhares 2 5 7 2 38 7" xfId="39531"/>
    <cellStyle name="Separador de milhares 2 5 7 2 38 8" xfId="39532"/>
    <cellStyle name="Separador de milhares 2 5 7 2 38 9" xfId="39533"/>
    <cellStyle name="Separador de milhares 2 5 7 2 39" xfId="39534"/>
    <cellStyle name="Separador de milhares 2 5 7 2 39 2" xfId="39535"/>
    <cellStyle name="Separador de milhares 2 5 7 2 4" xfId="39536"/>
    <cellStyle name="Separador de milhares 2 5 7 2 40" xfId="39537"/>
    <cellStyle name="Separador de milhares 2 5 7 2 41" xfId="39538"/>
    <cellStyle name="Separador de milhares 2 5 7 2 42" xfId="39539"/>
    <cellStyle name="Separador de milhares 2 5 7 2 43" xfId="39540"/>
    <cellStyle name="Separador de milhares 2 5 7 2 44" xfId="39541"/>
    <cellStyle name="Separador de milhares 2 5 7 2 45" xfId="39542"/>
    <cellStyle name="Separador de milhares 2 5 7 2 46" xfId="39543"/>
    <cellStyle name="Separador de milhares 2 5 7 2 47" xfId="39544"/>
    <cellStyle name="Separador de milhares 2 5 7 2 48" xfId="39545"/>
    <cellStyle name="Separador de milhares 2 5 7 2 5" xfId="39546"/>
    <cellStyle name="Separador de milhares 2 5 7 2 6" xfId="39547"/>
    <cellStyle name="Separador de milhares 2 5 7 2 7" xfId="39548"/>
    <cellStyle name="Separador de milhares 2 5 7 2 8" xfId="39549"/>
    <cellStyle name="Separador de milhares 2 5 7 2 9" xfId="39550"/>
    <cellStyle name="Separador de milhares 2 5 7 20" xfId="39551"/>
    <cellStyle name="Separador de milhares 2 5 7 20 10" xfId="39552"/>
    <cellStyle name="Separador de milhares 2 5 7 20 11" xfId="39553"/>
    <cellStyle name="Separador de milhares 2 5 7 20 12" xfId="39554"/>
    <cellStyle name="Separador de milhares 2 5 7 20 2" xfId="39555"/>
    <cellStyle name="Separador de milhares 2 5 7 20 2 10" xfId="39556"/>
    <cellStyle name="Separador de milhares 2 5 7 20 2 2" xfId="39557"/>
    <cellStyle name="Separador de milhares 2 5 7 20 2 3" xfId="39558"/>
    <cellStyle name="Separador de milhares 2 5 7 20 2 4" xfId="39559"/>
    <cellStyle name="Separador de milhares 2 5 7 20 2 5" xfId="39560"/>
    <cellStyle name="Separador de milhares 2 5 7 20 2 6" xfId="39561"/>
    <cellStyle name="Separador de milhares 2 5 7 20 2 7" xfId="39562"/>
    <cellStyle name="Separador de milhares 2 5 7 20 2 8" xfId="39563"/>
    <cellStyle name="Separador de milhares 2 5 7 20 2 9" xfId="39564"/>
    <cellStyle name="Separador de milhares 2 5 7 20 3" xfId="39565"/>
    <cellStyle name="Separador de milhares 2 5 7 20 4" xfId="39566"/>
    <cellStyle name="Separador de milhares 2 5 7 20 5" xfId="39567"/>
    <cellStyle name="Separador de milhares 2 5 7 20 6" xfId="39568"/>
    <cellStyle name="Separador de milhares 2 5 7 20 7" xfId="39569"/>
    <cellStyle name="Separador de milhares 2 5 7 20 8" xfId="39570"/>
    <cellStyle name="Separador de milhares 2 5 7 20 9" xfId="39571"/>
    <cellStyle name="Separador de milhares 2 5 7 21" xfId="39572"/>
    <cellStyle name="Separador de milhares 2 5 7 22" xfId="39573"/>
    <cellStyle name="Separador de milhares 2 5 7 23" xfId="39574"/>
    <cellStyle name="Separador de milhares 2 5 7 24" xfId="39575"/>
    <cellStyle name="Separador de milhares 2 5 7 25" xfId="39576"/>
    <cellStyle name="Separador de milhares 2 5 7 26" xfId="39577"/>
    <cellStyle name="Separador de milhares 2 5 7 27" xfId="39578"/>
    <cellStyle name="Separador de milhares 2 5 7 28" xfId="39579"/>
    <cellStyle name="Separador de milhares 2 5 7 29" xfId="39580"/>
    <cellStyle name="Separador de milhares 2 5 7 3" xfId="39581"/>
    <cellStyle name="Separador de milhares 2 5 7 3 10" xfId="39582"/>
    <cellStyle name="Separador de milhares 2 5 7 3 11" xfId="39583"/>
    <cellStyle name="Separador de milhares 2 5 7 3 12" xfId="39584"/>
    <cellStyle name="Separador de milhares 2 5 7 3 13" xfId="39585"/>
    <cellStyle name="Separador de milhares 2 5 7 3 14" xfId="39586"/>
    <cellStyle name="Separador de milhares 2 5 7 3 15" xfId="39587"/>
    <cellStyle name="Separador de milhares 2 5 7 3 16" xfId="39588"/>
    <cellStyle name="Separador de milhares 2 5 7 3 17" xfId="39589"/>
    <cellStyle name="Separador de milhares 2 5 7 3 18" xfId="39590"/>
    <cellStyle name="Separador de milhares 2 5 7 3 19" xfId="39591"/>
    <cellStyle name="Separador de milhares 2 5 7 3 2" xfId="39592"/>
    <cellStyle name="Separador de milhares 2 5 7 3 2 10" xfId="39593"/>
    <cellStyle name="Separador de milhares 2 5 7 3 2 11" xfId="39594"/>
    <cellStyle name="Separador de milhares 2 5 7 3 2 12" xfId="39595"/>
    <cellStyle name="Separador de milhares 2 5 7 3 2 2" xfId="39596"/>
    <cellStyle name="Separador de milhares 2 5 7 3 2 2 10" xfId="39597"/>
    <cellStyle name="Separador de milhares 2 5 7 3 2 2 2" xfId="39598"/>
    <cellStyle name="Separador de milhares 2 5 7 3 2 2 3" xfId="39599"/>
    <cellStyle name="Separador de milhares 2 5 7 3 2 2 4" xfId="39600"/>
    <cellStyle name="Separador de milhares 2 5 7 3 2 2 5" xfId="39601"/>
    <cellStyle name="Separador de milhares 2 5 7 3 2 2 6" xfId="39602"/>
    <cellStyle name="Separador de milhares 2 5 7 3 2 2 7" xfId="39603"/>
    <cellStyle name="Separador de milhares 2 5 7 3 2 2 8" xfId="39604"/>
    <cellStyle name="Separador de milhares 2 5 7 3 2 2 9" xfId="39605"/>
    <cellStyle name="Separador de milhares 2 5 7 3 2 3" xfId="39606"/>
    <cellStyle name="Separador de milhares 2 5 7 3 2 4" xfId="39607"/>
    <cellStyle name="Separador de milhares 2 5 7 3 2 5" xfId="39608"/>
    <cellStyle name="Separador de milhares 2 5 7 3 2 6" xfId="39609"/>
    <cellStyle name="Separador de milhares 2 5 7 3 2 7" xfId="39610"/>
    <cellStyle name="Separador de milhares 2 5 7 3 2 8" xfId="39611"/>
    <cellStyle name="Separador de milhares 2 5 7 3 2 9" xfId="39612"/>
    <cellStyle name="Separador de milhares 2 5 7 3 20" xfId="39613"/>
    <cellStyle name="Separador de milhares 2 5 7 3 21" xfId="39614"/>
    <cellStyle name="Separador de milhares 2 5 7 3 22" xfId="39615"/>
    <cellStyle name="Separador de milhares 2 5 7 3 23" xfId="39616"/>
    <cellStyle name="Separador de milhares 2 5 7 3 24" xfId="39617"/>
    <cellStyle name="Separador de milhares 2 5 7 3 25" xfId="39618"/>
    <cellStyle name="Separador de milhares 2 5 7 3 26" xfId="39619"/>
    <cellStyle name="Separador de milhares 2 5 7 3 27" xfId="39620"/>
    <cellStyle name="Separador de milhares 2 5 7 3 28" xfId="39621"/>
    <cellStyle name="Separador de milhares 2 5 7 3 29" xfId="39622"/>
    <cellStyle name="Separador de milhares 2 5 7 3 3" xfId="39623"/>
    <cellStyle name="Separador de milhares 2 5 7 3 30" xfId="39624"/>
    <cellStyle name="Separador de milhares 2 5 7 3 31" xfId="39625"/>
    <cellStyle name="Separador de milhares 2 5 7 3 32" xfId="39626"/>
    <cellStyle name="Separador de milhares 2 5 7 3 33" xfId="39627"/>
    <cellStyle name="Separador de milhares 2 5 7 3 34" xfId="39628"/>
    <cellStyle name="Separador de milhares 2 5 7 3 35" xfId="39629"/>
    <cellStyle name="Separador de milhares 2 5 7 3 36" xfId="39630"/>
    <cellStyle name="Separador de milhares 2 5 7 3 37" xfId="39631"/>
    <cellStyle name="Separador de milhares 2 5 7 3 38" xfId="39632"/>
    <cellStyle name="Separador de milhares 2 5 7 3 38 10" xfId="39633"/>
    <cellStyle name="Separador de milhares 2 5 7 3 38 2" xfId="39634"/>
    <cellStyle name="Separador de milhares 2 5 7 3 38 3" xfId="39635"/>
    <cellStyle name="Separador de milhares 2 5 7 3 38 4" xfId="39636"/>
    <cellStyle name="Separador de milhares 2 5 7 3 38 5" xfId="39637"/>
    <cellStyle name="Separador de milhares 2 5 7 3 38 6" xfId="39638"/>
    <cellStyle name="Separador de milhares 2 5 7 3 38 7" xfId="39639"/>
    <cellStyle name="Separador de milhares 2 5 7 3 38 8" xfId="39640"/>
    <cellStyle name="Separador de milhares 2 5 7 3 38 9" xfId="39641"/>
    <cellStyle name="Separador de milhares 2 5 7 3 39" xfId="39642"/>
    <cellStyle name="Separador de milhares 2 5 7 3 39 2" xfId="39643"/>
    <cellStyle name="Separador de milhares 2 5 7 3 4" xfId="39644"/>
    <cellStyle name="Separador de milhares 2 5 7 3 40" xfId="39645"/>
    <cellStyle name="Separador de milhares 2 5 7 3 41" xfId="39646"/>
    <cellStyle name="Separador de milhares 2 5 7 3 42" xfId="39647"/>
    <cellStyle name="Separador de milhares 2 5 7 3 43" xfId="39648"/>
    <cellStyle name="Separador de milhares 2 5 7 3 44" xfId="39649"/>
    <cellStyle name="Separador de milhares 2 5 7 3 45" xfId="39650"/>
    <cellStyle name="Separador de milhares 2 5 7 3 46" xfId="39651"/>
    <cellStyle name="Separador de milhares 2 5 7 3 47" xfId="39652"/>
    <cellStyle name="Separador de milhares 2 5 7 3 48" xfId="39653"/>
    <cellStyle name="Separador de milhares 2 5 7 3 5" xfId="39654"/>
    <cellStyle name="Separador de milhares 2 5 7 3 6" xfId="39655"/>
    <cellStyle name="Separador de milhares 2 5 7 3 7" xfId="39656"/>
    <cellStyle name="Separador de milhares 2 5 7 3 8" xfId="39657"/>
    <cellStyle name="Separador de milhares 2 5 7 3 9" xfId="39658"/>
    <cellStyle name="Separador de milhares 2 5 7 30" xfId="39659"/>
    <cellStyle name="Separador de milhares 2 5 7 31" xfId="39660"/>
    <cellStyle name="Separador de milhares 2 5 7 32" xfId="39661"/>
    <cellStyle name="Separador de milhares 2 5 7 33" xfId="39662"/>
    <cellStyle name="Separador de milhares 2 5 7 34" xfId="39663"/>
    <cellStyle name="Separador de milhares 2 5 7 35" xfId="39664"/>
    <cellStyle name="Separador de milhares 2 5 7 36" xfId="39665"/>
    <cellStyle name="Separador de milhares 2 5 7 37" xfId="39666"/>
    <cellStyle name="Separador de milhares 2 5 7 38" xfId="39667"/>
    <cellStyle name="Separador de milhares 2 5 7 39" xfId="39668"/>
    <cellStyle name="Separador de milhares 2 5 7 4" xfId="39669"/>
    <cellStyle name="Separador de milhares 2 5 7 40" xfId="39670"/>
    <cellStyle name="Separador de milhares 2 5 7 41" xfId="39671"/>
    <cellStyle name="Separador de milhares 2 5 7 42" xfId="39672"/>
    <cellStyle name="Separador de milhares 2 5 7 43" xfId="39673"/>
    <cellStyle name="Separador de milhares 2 5 7 44" xfId="39674"/>
    <cellStyle name="Separador de milhares 2 5 7 45" xfId="39675"/>
    <cellStyle name="Separador de milhares 2 5 7 46" xfId="39676"/>
    <cellStyle name="Separador de milhares 2 5 7 47" xfId="39677"/>
    <cellStyle name="Separador de milhares 2 5 7 48" xfId="39678"/>
    <cellStyle name="Separador de milhares 2 5 7 48 10" xfId="39679"/>
    <cellStyle name="Separador de milhares 2 5 7 48 2" xfId="39680"/>
    <cellStyle name="Separador de milhares 2 5 7 48 3" xfId="39681"/>
    <cellStyle name="Separador de milhares 2 5 7 48 4" xfId="39682"/>
    <cellStyle name="Separador de milhares 2 5 7 48 5" xfId="39683"/>
    <cellStyle name="Separador de milhares 2 5 7 48 6" xfId="39684"/>
    <cellStyle name="Separador de milhares 2 5 7 48 7" xfId="39685"/>
    <cellStyle name="Separador de milhares 2 5 7 48 8" xfId="39686"/>
    <cellStyle name="Separador de milhares 2 5 7 48 9" xfId="39687"/>
    <cellStyle name="Separador de milhares 2 5 7 49" xfId="39688"/>
    <cellStyle name="Separador de milhares 2 5 7 49 2" xfId="39689"/>
    <cellStyle name="Separador de milhares 2 5 7 5" xfId="39690"/>
    <cellStyle name="Separador de milhares 2 5 7 50" xfId="39691"/>
    <cellStyle name="Separador de milhares 2 5 7 51" xfId="39692"/>
    <cellStyle name="Separador de milhares 2 5 7 52" xfId="39693"/>
    <cellStyle name="Separador de milhares 2 5 7 53" xfId="39694"/>
    <cellStyle name="Separador de milhares 2 5 7 54" xfId="39695"/>
    <cellStyle name="Separador de milhares 2 5 7 55" xfId="39696"/>
    <cellStyle name="Separador de milhares 2 5 7 56" xfId="39697"/>
    <cellStyle name="Separador de milhares 2 5 7 57" xfId="39698"/>
    <cellStyle name="Separador de milhares 2 5 7 58" xfId="39699"/>
    <cellStyle name="Separador de milhares 2 5 7 6" xfId="39700"/>
    <cellStyle name="Separador de milhares 2 5 7 7" xfId="39701"/>
    <cellStyle name="Separador de milhares 2 5 7 8" xfId="39702"/>
    <cellStyle name="Separador de milhares 2 5 7 9" xfId="39703"/>
    <cellStyle name="Separador de milhares 2 5 8" xfId="39704"/>
    <cellStyle name="Separador de milhares 2 5 8 10" xfId="39705"/>
    <cellStyle name="Separador de milhares 2 5 8 11" xfId="39706"/>
    <cellStyle name="Separador de milhares 2 5 8 12" xfId="39707"/>
    <cellStyle name="Separador de milhares 2 5 8 13" xfId="39708"/>
    <cellStyle name="Separador de milhares 2 5 8 14" xfId="39709"/>
    <cellStyle name="Separador de milhares 2 5 8 15" xfId="39710"/>
    <cellStyle name="Separador de milhares 2 5 8 16" xfId="39711"/>
    <cellStyle name="Separador de milhares 2 5 8 17" xfId="39712"/>
    <cellStyle name="Separador de milhares 2 5 8 18" xfId="39713"/>
    <cellStyle name="Separador de milhares 2 5 8 19" xfId="39714"/>
    <cellStyle name="Separador de milhares 2 5 8 2" xfId="39715"/>
    <cellStyle name="Separador de milhares 2 5 8 2 2" xfId="39716"/>
    <cellStyle name="Separador de milhares 2 5 8 2 3" xfId="39717"/>
    <cellStyle name="Separador de milhares 2 5 8 2 4" xfId="39718"/>
    <cellStyle name="Separador de milhares 2 5 8 2 5" xfId="39719"/>
    <cellStyle name="Separador de milhares 2 5 8 3" xfId="39720"/>
    <cellStyle name="Separador de milhares 2 5 8 4" xfId="39721"/>
    <cellStyle name="Separador de milhares 2 5 8 5" xfId="39722"/>
    <cellStyle name="Separador de milhares 2 5 8 6" xfId="39723"/>
    <cellStyle name="Separador de milhares 2 5 8 7" xfId="39724"/>
    <cellStyle name="Separador de milhares 2 5 8 8" xfId="39725"/>
    <cellStyle name="Separador de milhares 2 5 8 9" xfId="39726"/>
    <cellStyle name="Separador de milhares 2 5 9" xfId="39727"/>
    <cellStyle name="Separador de milhares 2 50" xfId="39728"/>
    <cellStyle name="Separador de milhares 2 51" xfId="39729"/>
    <cellStyle name="Separador de milhares 2 52" xfId="39730"/>
    <cellStyle name="Separador de milhares 2 53" xfId="39731"/>
    <cellStyle name="Separador de milhares 2 54" xfId="39732"/>
    <cellStyle name="Separador de milhares 2 55" xfId="39733"/>
    <cellStyle name="Separador de milhares 2 56" xfId="39734"/>
    <cellStyle name="Separador de milhares 2 57" xfId="39735"/>
    <cellStyle name="Separador de milhares 2 57 10" xfId="39736"/>
    <cellStyle name="Separador de milhares 2 57 11" xfId="39737"/>
    <cellStyle name="Separador de milhares 2 57 12" xfId="39738"/>
    <cellStyle name="Separador de milhares 2 57 13" xfId="39739"/>
    <cellStyle name="Separador de milhares 2 57 14" xfId="39740"/>
    <cellStyle name="Separador de milhares 2 57 15" xfId="39741"/>
    <cellStyle name="Separador de milhares 2 57 16" xfId="39742"/>
    <cellStyle name="Separador de milhares 2 57 17" xfId="39743"/>
    <cellStyle name="Separador de milhares 2 57 18" xfId="39744"/>
    <cellStyle name="Separador de milhares 2 57 19" xfId="39745"/>
    <cellStyle name="Separador de milhares 2 57 2" xfId="39746"/>
    <cellStyle name="Separador de milhares 2 57 2 10" xfId="39747"/>
    <cellStyle name="Separador de milhares 2 57 2 11" xfId="39748"/>
    <cellStyle name="Separador de milhares 2 57 2 12" xfId="39749"/>
    <cellStyle name="Separador de milhares 2 57 2 13" xfId="39750"/>
    <cellStyle name="Separador de milhares 2 57 2 14" xfId="39751"/>
    <cellStyle name="Separador de milhares 2 57 2 15" xfId="39752"/>
    <cellStyle name="Separador de milhares 2 57 2 16" xfId="39753"/>
    <cellStyle name="Separador de milhares 2 57 2 17" xfId="39754"/>
    <cellStyle name="Separador de milhares 2 57 2 18" xfId="39755"/>
    <cellStyle name="Separador de milhares 2 57 2 19" xfId="39756"/>
    <cellStyle name="Separador de milhares 2 57 2 2" xfId="39757"/>
    <cellStyle name="Separador de milhares 2 57 2 2 2" xfId="39758"/>
    <cellStyle name="Separador de milhares 2 57 2 2 3" xfId="39759"/>
    <cellStyle name="Separador de milhares 2 57 2 2 4" xfId="39760"/>
    <cellStyle name="Separador de milhares 2 57 2 2 5" xfId="39761"/>
    <cellStyle name="Separador de milhares 2 57 2 3" xfId="39762"/>
    <cellStyle name="Separador de milhares 2 57 2 4" xfId="39763"/>
    <cellStyle name="Separador de milhares 2 57 2 5" xfId="39764"/>
    <cellStyle name="Separador de milhares 2 57 2 6" xfId="39765"/>
    <cellStyle name="Separador de milhares 2 57 2 7" xfId="39766"/>
    <cellStyle name="Separador de milhares 2 57 2 8" xfId="39767"/>
    <cellStyle name="Separador de milhares 2 57 2 9" xfId="39768"/>
    <cellStyle name="Separador de milhares 2 57 20" xfId="39769"/>
    <cellStyle name="Separador de milhares 2 57 21" xfId="39770"/>
    <cellStyle name="Separador de milhares 2 57 3" xfId="39771"/>
    <cellStyle name="Separador de milhares 2 57 4" xfId="39772"/>
    <cellStyle name="Separador de milhares 2 57 5" xfId="39773"/>
    <cellStyle name="Separador de milhares 2 57 5 2" xfId="39774"/>
    <cellStyle name="Separador de milhares 2 57 5 2 2" xfId="39775"/>
    <cellStyle name="Separador de milhares 2 57 5 3" xfId="39776"/>
    <cellStyle name="Separador de milhares 2 57 5 4" xfId="39777"/>
    <cellStyle name="Separador de milhares 2 57 5 5" xfId="39778"/>
    <cellStyle name="Separador de milhares 2 57 6" xfId="39779"/>
    <cellStyle name="Separador de milhares 2 57 7" xfId="39780"/>
    <cellStyle name="Separador de milhares 2 57 8" xfId="39781"/>
    <cellStyle name="Separador de milhares 2 57 9" xfId="39782"/>
    <cellStyle name="Separador de milhares 2 58" xfId="39783"/>
    <cellStyle name="Separador de milhares 2 58 2" xfId="39784"/>
    <cellStyle name="Separador de milhares 2 58 3" xfId="39785"/>
    <cellStyle name="Separador de milhares 2 58 4" xfId="39786"/>
    <cellStyle name="Separador de milhares 2 58 5" xfId="39787"/>
    <cellStyle name="Separador de milhares 2 58 6" xfId="39788"/>
    <cellStyle name="Separador de milhares 2 58 7" xfId="39789"/>
    <cellStyle name="Separador de milhares 2 58 8" xfId="39790"/>
    <cellStyle name="Separador de milhares 2 58 9" xfId="39791"/>
    <cellStyle name="Separador de milhares 2 59" xfId="39792"/>
    <cellStyle name="Separador de milhares 2 59 2" xfId="39793"/>
    <cellStyle name="Separador de milhares 2 59 3" xfId="39794"/>
    <cellStyle name="Separador de milhares 2 59 4" xfId="39795"/>
    <cellStyle name="Separador de milhares 2 59 5" xfId="39796"/>
    <cellStyle name="Separador de milhares 2 59 6" xfId="39797"/>
    <cellStyle name="Separador de milhares 2 59 7" xfId="39798"/>
    <cellStyle name="Separador de milhares 2 59 8" xfId="39799"/>
    <cellStyle name="Separador de milhares 2 59 9" xfId="39800"/>
    <cellStyle name="Separador de milhares 2 6" xfId="39801"/>
    <cellStyle name="Separador de milhares 2 6 10" xfId="39802"/>
    <cellStyle name="Separador de milhares 2 6 11" xfId="39803"/>
    <cellStyle name="Separador de milhares 2 6 12" xfId="39804"/>
    <cellStyle name="Separador de milhares 2 6 13" xfId="39805"/>
    <cellStyle name="Separador de milhares 2 6 14" xfId="39806"/>
    <cellStyle name="Separador de milhares 2 6 15" xfId="39807"/>
    <cellStyle name="Separador de milhares 2 6 16" xfId="39808"/>
    <cellStyle name="Separador de milhares 2 6 17" xfId="39809"/>
    <cellStyle name="Separador de milhares 2 6 18" xfId="39810"/>
    <cellStyle name="Separador de milhares 2 6 19" xfId="39811"/>
    <cellStyle name="Separador de milhares 2 6 2" xfId="39812"/>
    <cellStyle name="Separador de milhares 2 6 2 10" xfId="39813"/>
    <cellStyle name="Separador de milhares 2 6 2 11" xfId="39814"/>
    <cellStyle name="Separador de milhares 2 6 2 12" xfId="39815"/>
    <cellStyle name="Separador de milhares 2 6 2 13" xfId="39816"/>
    <cellStyle name="Separador de milhares 2 6 2 14" xfId="39817"/>
    <cellStyle name="Separador de milhares 2 6 2 15" xfId="39818"/>
    <cellStyle name="Separador de milhares 2 6 2 16" xfId="39819"/>
    <cellStyle name="Separador de milhares 2 6 2 17" xfId="39820"/>
    <cellStyle name="Separador de milhares 2 6 2 18" xfId="39821"/>
    <cellStyle name="Separador de milhares 2 6 2 19" xfId="39822"/>
    <cellStyle name="Separador de milhares 2 6 2 2" xfId="39823"/>
    <cellStyle name="Separador de milhares 2 6 2 2 10" xfId="39824"/>
    <cellStyle name="Separador de milhares 2 6 2 2 11" xfId="39825"/>
    <cellStyle name="Separador de milhares 2 6 2 2 12" xfId="39826"/>
    <cellStyle name="Separador de milhares 2 6 2 2 13" xfId="39827"/>
    <cellStyle name="Separador de milhares 2 6 2 2 14" xfId="39828"/>
    <cellStyle name="Separador de milhares 2 6 2 2 15" xfId="39829"/>
    <cellStyle name="Separador de milhares 2 6 2 2 16" xfId="39830"/>
    <cellStyle name="Separador de milhares 2 6 2 2 17" xfId="39831"/>
    <cellStyle name="Separador de milhares 2 6 2 2 18" xfId="39832"/>
    <cellStyle name="Separador de milhares 2 6 2 2 19" xfId="39833"/>
    <cellStyle name="Separador de milhares 2 6 2 2 2" xfId="39834"/>
    <cellStyle name="Separador de milhares 2 6 2 2 2 10" xfId="39835"/>
    <cellStyle name="Separador de milhares 2 6 2 2 2 11" xfId="39836"/>
    <cellStyle name="Separador de milhares 2 6 2 2 2 12" xfId="39837"/>
    <cellStyle name="Separador de milhares 2 6 2 2 2 13" xfId="39838"/>
    <cellStyle name="Separador de milhares 2 6 2 2 2 14" xfId="39839"/>
    <cellStyle name="Separador de milhares 2 6 2 2 2 14 2" xfId="39840"/>
    <cellStyle name="Separador de milhares 2 6 2 2 2 15" xfId="39841"/>
    <cellStyle name="Separador de milhares 2 6 2 2 2 16" xfId="39842"/>
    <cellStyle name="Separador de milhares 2 6 2 2 2 17" xfId="39843"/>
    <cellStyle name="Separador de milhares 2 6 2 2 2 2" xfId="39844"/>
    <cellStyle name="Separador de milhares 2 6 2 2 2 3" xfId="39845"/>
    <cellStyle name="Separador de milhares 2 6 2 2 2 4" xfId="39846"/>
    <cellStyle name="Separador de milhares 2 6 2 2 2 5" xfId="39847"/>
    <cellStyle name="Separador de milhares 2 6 2 2 2 6" xfId="39848"/>
    <cellStyle name="Separador de milhares 2 6 2 2 2 7" xfId="39849"/>
    <cellStyle name="Separador de milhares 2 6 2 2 2 8" xfId="39850"/>
    <cellStyle name="Separador de milhares 2 6 2 2 2 9" xfId="39851"/>
    <cellStyle name="Separador de milhares 2 6 2 2 20" xfId="39852"/>
    <cellStyle name="Separador de milhares 2 6 2 2 21" xfId="39853"/>
    <cellStyle name="Separador de milhares 2 6 2 2 22" xfId="39854"/>
    <cellStyle name="Separador de milhares 2 6 2 2 23" xfId="39855"/>
    <cellStyle name="Separador de milhares 2 6 2 2 24" xfId="39856"/>
    <cellStyle name="Separador de milhares 2 6 2 2 25" xfId="39857"/>
    <cellStyle name="Separador de milhares 2 6 2 2 26" xfId="39858"/>
    <cellStyle name="Separador de milhares 2 6 2 2 27" xfId="39859"/>
    <cellStyle name="Separador de milhares 2 6 2 2 28" xfId="39860"/>
    <cellStyle name="Separador de milhares 2 6 2 2 29" xfId="39861"/>
    <cellStyle name="Separador de milhares 2 6 2 2 3" xfId="39862"/>
    <cellStyle name="Separador de milhares 2 6 2 2 30" xfId="39863"/>
    <cellStyle name="Separador de milhares 2 6 2 2 31" xfId="39864"/>
    <cellStyle name="Separador de milhares 2 6 2 2 32" xfId="39865"/>
    <cellStyle name="Separador de milhares 2 6 2 2 33" xfId="39866"/>
    <cellStyle name="Separador de milhares 2 6 2 2 34" xfId="39867"/>
    <cellStyle name="Separador de milhares 2 6 2 2 35" xfId="39868"/>
    <cellStyle name="Separador de milhares 2 6 2 2 36" xfId="39869"/>
    <cellStyle name="Separador de milhares 2 6 2 2 37" xfId="39870"/>
    <cellStyle name="Separador de milhares 2 6 2 2 38" xfId="39871"/>
    <cellStyle name="Separador de milhares 2 6 2 2 4" xfId="39872"/>
    <cellStyle name="Separador de milhares 2 6 2 2 5" xfId="39873"/>
    <cellStyle name="Separador de milhares 2 6 2 2 6" xfId="39874"/>
    <cellStyle name="Separador de milhares 2 6 2 2 7" xfId="39875"/>
    <cellStyle name="Separador de milhares 2 6 2 2 8" xfId="39876"/>
    <cellStyle name="Separador de milhares 2 6 2 2 9" xfId="39877"/>
    <cellStyle name="Separador de milhares 2 6 2 20" xfId="39878"/>
    <cellStyle name="Separador de milhares 2 6 2 21" xfId="39879"/>
    <cellStyle name="Separador de milhares 2 6 2 22" xfId="39880"/>
    <cellStyle name="Separador de milhares 2 6 2 23" xfId="39881"/>
    <cellStyle name="Separador de milhares 2 6 2 24" xfId="39882"/>
    <cellStyle name="Separador de milhares 2 6 2 25" xfId="39883"/>
    <cellStyle name="Separador de milhares 2 6 2 26" xfId="39884"/>
    <cellStyle name="Separador de milhares 2 6 2 27" xfId="39885"/>
    <cellStyle name="Separador de milhares 2 6 2 28" xfId="39886"/>
    <cellStyle name="Separador de milhares 2 6 2 29" xfId="39887"/>
    <cellStyle name="Separador de milhares 2 6 2 3" xfId="39888"/>
    <cellStyle name="Separador de milhares 2 6 2 30" xfId="39889"/>
    <cellStyle name="Separador de milhares 2 6 2 31" xfId="39890"/>
    <cellStyle name="Separador de milhares 2 6 2 32" xfId="39891"/>
    <cellStyle name="Separador de milhares 2 6 2 33" xfId="39892"/>
    <cellStyle name="Separador de milhares 2 6 2 34" xfId="39893"/>
    <cellStyle name="Separador de milhares 2 6 2 35" xfId="39894"/>
    <cellStyle name="Separador de milhares 2 6 2 36" xfId="39895"/>
    <cellStyle name="Separador de milhares 2 6 2 37" xfId="39896"/>
    <cellStyle name="Separador de milhares 2 6 2 38" xfId="39897"/>
    <cellStyle name="Separador de milhares 2 6 2 39" xfId="39898"/>
    <cellStyle name="Separador de milhares 2 6 2 4" xfId="39899"/>
    <cellStyle name="Separador de milhares 2 6 2 40" xfId="39900"/>
    <cellStyle name="Separador de milhares 2 6 2 5" xfId="39901"/>
    <cellStyle name="Separador de milhares 2 6 2 5 10" xfId="39902"/>
    <cellStyle name="Separador de milhares 2 6 2 5 11" xfId="39903"/>
    <cellStyle name="Separador de milhares 2 6 2 5 12" xfId="39904"/>
    <cellStyle name="Separador de milhares 2 6 2 5 13" xfId="39905"/>
    <cellStyle name="Separador de milhares 2 6 2 5 14" xfId="39906"/>
    <cellStyle name="Separador de milhares 2 6 2 5 15" xfId="39907"/>
    <cellStyle name="Separador de milhares 2 6 2 5 16" xfId="39908"/>
    <cellStyle name="Separador de milhares 2 6 2 5 17" xfId="39909"/>
    <cellStyle name="Separador de milhares 2 6 2 5 2" xfId="39910"/>
    <cellStyle name="Separador de milhares 2 6 2 5 3" xfId="39911"/>
    <cellStyle name="Separador de milhares 2 6 2 5 4" xfId="39912"/>
    <cellStyle name="Separador de milhares 2 6 2 5 5" xfId="39913"/>
    <cellStyle name="Separador de milhares 2 6 2 5 6" xfId="39914"/>
    <cellStyle name="Separador de milhares 2 6 2 5 7" xfId="39915"/>
    <cellStyle name="Separador de milhares 2 6 2 5 8" xfId="39916"/>
    <cellStyle name="Separador de milhares 2 6 2 5 9" xfId="39917"/>
    <cellStyle name="Separador de milhares 2 6 2 6" xfId="39918"/>
    <cellStyle name="Separador de milhares 2 6 2 7" xfId="39919"/>
    <cellStyle name="Separador de milhares 2 6 2 8" xfId="39920"/>
    <cellStyle name="Separador de milhares 2 6 2 9" xfId="39921"/>
    <cellStyle name="Separador de milhares 2 6 20" xfId="39922"/>
    <cellStyle name="Separador de milhares 2 6 21" xfId="39923"/>
    <cellStyle name="Separador de milhares 2 6 21 10" xfId="39924"/>
    <cellStyle name="Separador de milhares 2 6 21 11" xfId="39925"/>
    <cellStyle name="Separador de milhares 2 6 21 12" xfId="39926"/>
    <cellStyle name="Separador de milhares 2 6 21 13" xfId="39927"/>
    <cellStyle name="Separador de milhares 2 6 21 14" xfId="39928"/>
    <cellStyle name="Separador de milhares 2 6 21 15" xfId="39929"/>
    <cellStyle name="Separador de milhares 2 6 21 16" xfId="39930"/>
    <cellStyle name="Separador de milhares 2 6 21 17" xfId="39931"/>
    <cellStyle name="Separador de milhares 2 6 21 2" xfId="39932"/>
    <cellStyle name="Separador de milhares 2 6 21 3" xfId="39933"/>
    <cellStyle name="Separador de milhares 2 6 21 4" xfId="39934"/>
    <cellStyle name="Separador de milhares 2 6 21 5" xfId="39935"/>
    <cellStyle name="Separador de milhares 2 6 21 6" xfId="39936"/>
    <cellStyle name="Separador de milhares 2 6 21 7" xfId="39937"/>
    <cellStyle name="Separador de milhares 2 6 21 8" xfId="39938"/>
    <cellStyle name="Separador de milhares 2 6 21 9" xfId="39939"/>
    <cellStyle name="Separador de milhares 2 6 22" xfId="39940"/>
    <cellStyle name="Separador de milhares 2 6 23" xfId="39941"/>
    <cellStyle name="Separador de milhares 2 6 24" xfId="39942"/>
    <cellStyle name="Separador de milhares 2 6 25" xfId="39943"/>
    <cellStyle name="Separador de milhares 2 6 26" xfId="39944"/>
    <cellStyle name="Separador de milhares 2 6 27" xfId="39945"/>
    <cellStyle name="Separador de milhares 2 6 28" xfId="39946"/>
    <cellStyle name="Separador de milhares 2 6 29" xfId="39947"/>
    <cellStyle name="Separador de milhares 2 6 3" xfId="39948"/>
    <cellStyle name="Separador de milhares 2 6 3 10" xfId="39949"/>
    <cellStyle name="Separador de milhares 2 6 3 11" xfId="39950"/>
    <cellStyle name="Separador de milhares 2 6 3 12" xfId="39951"/>
    <cellStyle name="Separador de milhares 2 6 3 13" xfId="39952"/>
    <cellStyle name="Separador de milhares 2 6 3 13 10" xfId="39953"/>
    <cellStyle name="Separador de milhares 2 6 3 13 11" xfId="39954"/>
    <cellStyle name="Separador de milhares 2 6 3 13 12" xfId="39955"/>
    <cellStyle name="Separador de milhares 2 6 3 13 2" xfId="39956"/>
    <cellStyle name="Separador de milhares 2 6 3 13 2 10" xfId="39957"/>
    <cellStyle name="Separador de milhares 2 6 3 13 2 2" xfId="39958"/>
    <cellStyle name="Separador de milhares 2 6 3 13 2 3" xfId="39959"/>
    <cellStyle name="Separador de milhares 2 6 3 13 2 4" xfId="39960"/>
    <cellStyle name="Separador de milhares 2 6 3 13 2 5" xfId="39961"/>
    <cellStyle name="Separador de milhares 2 6 3 13 2 6" xfId="39962"/>
    <cellStyle name="Separador de milhares 2 6 3 13 2 7" xfId="39963"/>
    <cellStyle name="Separador de milhares 2 6 3 13 2 8" xfId="39964"/>
    <cellStyle name="Separador de milhares 2 6 3 13 2 9" xfId="39965"/>
    <cellStyle name="Separador de milhares 2 6 3 13 3" xfId="39966"/>
    <cellStyle name="Separador de milhares 2 6 3 13 4" xfId="39967"/>
    <cellStyle name="Separador de milhares 2 6 3 13 5" xfId="39968"/>
    <cellStyle name="Separador de milhares 2 6 3 13 6" xfId="39969"/>
    <cellStyle name="Separador de milhares 2 6 3 13 7" xfId="39970"/>
    <cellStyle name="Separador de milhares 2 6 3 13 8" xfId="39971"/>
    <cellStyle name="Separador de milhares 2 6 3 13 9" xfId="39972"/>
    <cellStyle name="Separador de milhares 2 6 3 14" xfId="39973"/>
    <cellStyle name="Separador de milhares 2 6 3 14 10" xfId="39974"/>
    <cellStyle name="Separador de milhares 2 6 3 14 11" xfId="39975"/>
    <cellStyle name="Separador de milhares 2 6 3 14 12" xfId="39976"/>
    <cellStyle name="Separador de milhares 2 6 3 14 2" xfId="39977"/>
    <cellStyle name="Separador de milhares 2 6 3 14 2 10" xfId="39978"/>
    <cellStyle name="Separador de milhares 2 6 3 14 2 2" xfId="39979"/>
    <cellStyle name="Separador de milhares 2 6 3 14 2 3" xfId="39980"/>
    <cellStyle name="Separador de milhares 2 6 3 14 2 4" xfId="39981"/>
    <cellStyle name="Separador de milhares 2 6 3 14 2 5" xfId="39982"/>
    <cellStyle name="Separador de milhares 2 6 3 14 2 6" xfId="39983"/>
    <cellStyle name="Separador de milhares 2 6 3 14 2 7" xfId="39984"/>
    <cellStyle name="Separador de milhares 2 6 3 14 2 8" xfId="39985"/>
    <cellStyle name="Separador de milhares 2 6 3 14 2 9" xfId="39986"/>
    <cellStyle name="Separador de milhares 2 6 3 14 3" xfId="39987"/>
    <cellStyle name="Separador de milhares 2 6 3 14 4" xfId="39988"/>
    <cellStyle name="Separador de milhares 2 6 3 14 5" xfId="39989"/>
    <cellStyle name="Separador de milhares 2 6 3 14 6" xfId="39990"/>
    <cellStyle name="Separador de milhares 2 6 3 14 7" xfId="39991"/>
    <cellStyle name="Separador de milhares 2 6 3 14 8" xfId="39992"/>
    <cellStyle name="Separador de milhares 2 6 3 14 9" xfId="39993"/>
    <cellStyle name="Separador de milhares 2 6 3 15" xfId="39994"/>
    <cellStyle name="Separador de milhares 2 6 3 15 10" xfId="39995"/>
    <cellStyle name="Separador de milhares 2 6 3 15 11" xfId="39996"/>
    <cellStyle name="Separador de milhares 2 6 3 15 12" xfId="39997"/>
    <cellStyle name="Separador de milhares 2 6 3 15 2" xfId="39998"/>
    <cellStyle name="Separador de milhares 2 6 3 15 2 10" xfId="39999"/>
    <cellStyle name="Separador de milhares 2 6 3 15 2 2" xfId="40000"/>
    <cellStyle name="Separador de milhares 2 6 3 15 2 3" xfId="40001"/>
    <cellStyle name="Separador de milhares 2 6 3 15 2 4" xfId="40002"/>
    <cellStyle name="Separador de milhares 2 6 3 15 2 5" xfId="40003"/>
    <cellStyle name="Separador de milhares 2 6 3 15 2 6" xfId="40004"/>
    <cellStyle name="Separador de milhares 2 6 3 15 2 7" xfId="40005"/>
    <cellStyle name="Separador de milhares 2 6 3 15 2 8" xfId="40006"/>
    <cellStyle name="Separador de milhares 2 6 3 15 2 9" xfId="40007"/>
    <cellStyle name="Separador de milhares 2 6 3 15 3" xfId="40008"/>
    <cellStyle name="Separador de milhares 2 6 3 15 4" xfId="40009"/>
    <cellStyle name="Separador de milhares 2 6 3 15 5" xfId="40010"/>
    <cellStyle name="Separador de milhares 2 6 3 15 6" xfId="40011"/>
    <cellStyle name="Separador de milhares 2 6 3 15 7" xfId="40012"/>
    <cellStyle name="Separador de milhares 2 6 3 15 8" xfId="40013"/>
    <cellStyle name="Separador de milhares 2 6 3 15 9" xfId="40014"/>
    <cellStyle name="Separador de milhares 2 6 3 16" xfId="40015"/>
    <cellStyle name="Separador de milhares 2 6 3 16 10" xfId="40016"/>
    <cellStyle name="Separador de milhares 2 6 3 16 11" xfId="40017"/>
    <cellStyle name="Separador de milhares 2 6 3 16 12" xfId="40018"/>
    <cellStyle name="Separador de milhares 2 6 3 16 2" xfId="40019"/>
    <cellStyle name="Separador de milhares 2 6 3 16 2 10" xfId="40020"/>
    <cellStyle name="Separador de milhares 2 6 3 16 2 2" xfId="40021"/>
    <cellStyle name="Separador de milhares 2 6 3 16 2 3" xfId="40022"/>
    <cellStyle name="Separador de milhares 2 6 3 16 2 4" xfId="40023"/>
    <cellStyle name="Separador de milhares 2 6 3 16 2 5" xfId="40024"/>
    <cellStyle name="Separador de milhares 2 6 3 16 2 6" xfId="40025"/>
    <cellStyle name="Separador de milhares 2 6 3 16 2 7" xfId="40026"/>
    <cellStyle name="Separador de milhares 2 6 3 16 2 8" xfId="40027"/>
    <cellStyle name="Separador de milhares 2 6 3 16 2 9" xfId="40028"/>
    <cellStyle name="Separador de milhares 2 6 3 16 3" xfId="40029"/>
    <cellStyle name="Separador de milhares 2 6 3 16 4" xfId="40030"/>
    <cellStyle name="Separador de milhares 2 6 3 16 5" xfId="40031"/>
    <cellStyle name="Separador de milhares 2 6 3 16 6" xfId="40032"/>
    <cellStyle name="Separador de milhares 2 6 3 16 7" xfId="40033"/>
    <cellStyle name="Separador de milhares 2 6 3 16 8" xfId="40034"/>
    <cellStyle name="Separador de milhares 2 6 3 16 9" xfId="40035"/>
    <cellStyle name="Separador de milhares 2 6 3 17" xfId="40036"/>
    <cellStyle name="Separador de milhares 2 6 3 17 10" xfId="40037"/>
    <cellStyle name="Separador de milhares 2 6 3 17 11" xfId="40038"/>
    <cellStyle name="Separador de milhares 2 6 3 17 12" xfId="40039"/>
    <cellStyle name="Separador de milhares 2 6 3 17 2" xfId="40040"/>
    <cellStyle name="Separador de milhares 2 6 3 17 2 10" xfId="40041"/>
    <cellStyle name="Separador de milhares 2 6 3 17 2 2" xfId="40042"/>
    <cellStyle name="Separador de milhares 2 6 3 17 2 3" xfId="40043"/>
    <cellStyle name="Separador de milhares 2 6 3 17 2 4" xfId="40044"/>
    <cellStyle name="Separador de milhares 2 6 3 17 2 5" xfId="40045"/>
    <cellStyle name="Separador de milhares 2 6 3 17 2 6" xfId="40046"/>
    <cellStyle name="Separador de milhares 2 6 3 17 2 7" xfId="40047"/>
    <cellStyle name="Separador de milhares 2 6 3 17 2 8" xfId="40048"/>
    <cellStyle name="Separador de milhares 2 6 3 17 2 9" xfId="40049"/>
    <cellStyle name="Separador de milhares 2 6 3 17 3" xfId="40050"/>
    <cellStyle name="Separador de milhares 2 6 3 17 4" xfId="40051"/>
    <cellStyle name="Separador de milhares 2 6 3 17 5" xfId="40052"/>
    <cellStyle name="Separador de milhares 2 6 3 17 6" xfId="40053"/>
    <cellStyle name="Separador de milhares 2 6 3 17 7" xfId="40054"/>
    <cellStyle name="Separador de milhares 2 6 3 17 8" xfId="40055"/>
    <cellStyle name="Separador de milhares 2 6 3 17 9" xfId="40056"/>
    <cellStyle name="Separador de milhares 2 6 3 18" xfId="40057"/>
    <cellStyle name="Separador de milhares 2 6 3 18 10" xfId="40058"/>
    <cellStyle name="Separador de milhares 2 6 3 18 11" xfId="40059"/>
    <cellStyle name="Separador de milhares 2 6 3 18 12" xfId="40060"/>
    <cellStyle name="Separador de milhares 2 6 3 18 2" xfId="40061"/>
    <cellStyle name="Separador de milhares 2 6 3 18 2 10" xfId="40062"/>
    <cellStyle name="Separador de milhares 2 6 3 18 2 2" xfId="40063"/>
    <cellStyle name="Separador de milhares 2 6 3 18 2 3" xfId="40064"/>
    <cellStyle name="Separador de milhares 2 6 3 18 2 4" xfId="40065"/>
    <cellStyle name="Separador de milhares 2 6 3 18 2 5" xfId="40066"/>
    <cellStyle name="Separador de milhares 2 6 3 18 2 6" xfId="40067"/>
    <cellStyle name="Separador de milhares 2 6 3 18 2 7" xfId="40068"/>
    <cellStyle name="Separador de milhares 2 6 3 18 2 8" xfId="40069"/>
    <cellStyle name="Separador de milhares 2 6 3 18 2 9" xfId="40070"/>
    <cellStyle name="Separador de milhares 2 6 3 18 3" xfId="40071"/>
    <cellStyle name="Separador de milhares 2 6 3 18 4" xfId="40072"/>
    <cellStyle name="Separador de milhares 2 6 3 18 5" xfId="40073"/>
    <cellStyle name="Separador de milhares 2 6 3 18 6" xfId="40074"/>
    <cellStyle name="Separador de milhares 2 6 3 18 7" xfId="40075"/>
    <cellStyle name="Separador de milhares 2 6 3 18 8" xfId="40076"/>
    <cellStyle name="Separador de milhares 2 6 3 18 9" xfId="40077"/>
    <cellStyle name="Separador de milhares 2 6 3 19" xfId="40078"/>
    <cellStyle name="Separador de milhares 2 6 3 19 10" xfId="40079"/>
    <cellStyle name="Separador de milhares 2 6 3 19 11" xfId="40080"/>
    <cellStyle name="Separador de milhares 2 6 3 19 12" xfId="40081"/>
    <cellStyle name="Separador de milhares 2 6 3 19 2" xfId="40082"/>
    <cellStyle name="Separador de milhares 2 6 3 19 2 10" xfId="40083"/>
    <cellStyle name="Separador de milhares 2 6 3 19 2 2" xfId="40084"/>
    <cellStyle name="Separador de milhares 2 6 3 19 2 3" xfId="40085"/>
    <cellStyle name="Separador de milhares 2 6 3 19 2 4" xfId="40086"/>
    <cellStyle name="Separador de milhares 2 6 3 19 2 5" xfId="40087"/>
    <cellStyle name="Separador de milhares 2 6 3 19 2 6" xfId="40088"/>
    <cellStyle name="Separador de milhares 2 6 3 19 2 7" xfId="40089"/>
    <cellStyle name="Separador de milhares 2 6 3 19 2 8" xfId="40090"/>
    <cellStyle name="Separador de milhares 2 6 3 19 2 9" xfId="40091"/>
    <cellStyle name="Separador de milhares 2 6 3 19 3" xfId="40092"/>
    <cellStyle name="Separador de milhares 2 6 3 19 4" xfId="40093"/>
    <cellStyle name="Separador de milhares 2 6 3 19 5" xfId="40094"/>
    <cellStyle name="Separador de milhares 2 6 3 19 6" xfId="40095"/>
    <cellStyle name="Separador de milhares 2 6 3 19 7" xfId="40096"/>
    <cellStyle name="Separador de milhares 2 6 3 19 8" xfId="40097"/>
    <cellStyle name="Separador de milhares 2 6 3 19 9" xfId="40098"/>
    <cellStyle name="Separador de milhares 2 6 3 2" xfId="40099"/>
    <cellStyle name="Separador de milhares 2 6 3 2 10" xfId="40100"/>
    <cellStyle name="Separador de milhares 2 6 3 2 11" xfId="40101"/>
    <cellStyle name="Separador de milhares 2 6 3 2 12" xfId="40102"/>
    <cellStyle name="Separador de milhares 2 6 3 2 13" xfId="40103"/>
    <cellStyle name="Separador de milhares 2 6 3 2 14" xfId="40104"/>
    <cellStyle name="Separador de milhares 2 6 3 2 15" xfId="40105"/>
    <cellStyle name="Separador de milhares 2 6 3 2 16" xfId="40106"/>
    <cellStyle name="Separador de milhares 2 6 3 2 17" xfId="40107"/>
    <cellStyle name="Separador de milhares 2 6 3 2 18" xfId="40108"/>
    <cellStyle name="Separador de milhares 2 6 3 2 19" xfId="40109"/>
    <cellStyle name="Separador de milhares 2 6 3 2 2" xfId="40110"/>
    <cellStyle name="Separador de milhares 2 6 3 2 2 10" xfId="40111"/>
    <cellStyle name="Separador de milhares 2 6 3 2 2 11" xfId="40112"/>
    <cellStyle name="Separador de milhares 2 6 3 2 2 12" xfId="40113"/>
    <cellStyle name="Separador de milhares 2 6 3 2 2 2" xfId="40114"/>
    <cellStyle name="Separador de milhares 2 6 3 2 2 2 10" xfId="40115"/>
    <cellStyle name="Separador de milhares 2 6 3 2 2 2 2" xfId="40116"/>
    <cellStyle name="Separador de milhares 2 6 3 2 2 2 3" xfId="40117"/>
    <cellStyle name="Separador de milhares 2 6 3 2 2 2 4" xfId="40118"/>
    <cellStyle name="Separador de milhares 2 6 3 2 2 2 5" xfId="40119"/>
    <cellStyle name="Separador de milhares 2 6 3 2 2 2 6" xfId="40120"/>
    <cellStyle name="Separador de milhares 2 6 3 2 2 2 7" xfId="40121"/>
    <cellStyle name="Separador de milhares 2 6 3 2 2 2 8" xfId="40122"/>
    <cellStyle name="Separador de milhares 2 6 3 2 2 2 9" xfId="40123"/>
    <cellStyle name="Separador de milhares 2 6 3 2 2 3" xfId="40124"/>
    <cellStyle name="Separador de milhares 2 6 3 2 2 4" xfId="40125"/>
    <cellStyle name="Separador de milhares 2 6 3 2 2 5" xfId="40126"/>
    <cellStyle name="Separador de milhares 2 6 3 2 2 6" xfId="40127"/>
    <cellStyle name="Separador de milhares 2 6 3 2 2 7" xfId="40128"/>
    <cellStyle name="Separador de milhares 2 6 3 2 2 8" xfId="40129"/>
    <cellStyle name="Separador de milhares 2 6 3 2 2 9" xfId="40130"/>
    <cellStyle name="Separador de milhares 2 6 3 2 20" xfId="40131"/>
    <cellStyle name="Separador de milhares 2 6 3 2 21" xfId="40132"/>
    <cellStyle name="Separador de milhares 2 6 3 2 22" xfId="40133"/>
    <cellStyle name="Separador de milhares 2 6 3 2 23" xfId="40134"/>
    <cellStyle name="Separador de milhares 2 6 3 2 24" xfId="40135"/>
    <cellStyle name="Separador de milhares 2 6 3 2 25" xfId="40136"/>
    <cellStyle name="Separador de milhares 2 6 3 2 26" xfId="40137"/>
    <cellStyle name="Separador de milhares 2 6 3 2 27" xfId="40138"/>
    <cellStyle name="Separador de milhares 2 6 3 2 28" xfId="40139"/>
    <cellStyle name="Separador de milhares 2 6 3 2 29" xfId="40140"/>
    <cellStyle name="Separador de milhares 2 6 3 2 3" xfId="40141"/>
    <cellStyle name="Separador de milhares 2 6 3 2 30" xfId="40142"/>
    <cellStyle name="Separador de milhares 2 6 3 2 31" xfId="40143"/>
    <cellStyle name="Separador de milhares 2 6 3 2 32" xfId="40144"/>
    <cellStyle name="Separador de milhares 2 6 3 2 33" xfId="40145"/>
    <cellStyle name="Separador de milhares 2 6 3 2 34" xfId="40146"/>
    <cellStyle name="Separador de milhares 2 6 3 2 35" xfId="40147"/>
    <cellStyle name="Separador de milhares 2 6 3 2 36" xfId="40148"/>
    <cellStyle name="Separador de milhares 2 6 3 2 37" xfId="40149"/>
    <cellStyle name="Separador de milhares 2 6 3 2 38" xfId="40150"/>
    <cellStyle name="Separador de milhares 2 6 3 2 38 10" xfId="40151"/>
    <cellStyle name="Separador de milhares 2 6 3 2 38 2" xfId="40152"/>
    <cellStyle name="Separador de milhares 2 6 3 2 38 3" xfId="40153"/>
    <cellStyle name="Separador de milhares 2 6 3 2 38 4" xfId="40154"/>
    <cellStyle name="Separador de milhares 2 6 3 2 38 5" xfId="40155"/>
    <cellStyle name="Separador de milhares 2 6 3 2 38 6" xfId="40156"/>
    <cellStyle name="Separador de milhares 2 6 3 2 38 7" xfId="40157"/>
    <cellStyle name="Separador de milhares 2 6 3 2 38 8" xfId="40158"/>
    <cellStyle name="Separador de milhares 2 6 3 2 38 9" xfId="40159"/>
    <cellStyle name="Separador de milhares 2 6 3 2 39" xfId="40160"/>
    <cellStyle name="Separador de milhares 2 6 3 2 39 2" xfId="40161"/>
    <cellStyle name="Separador de milhares 2 6 3 2 4" xfId="40162"/>
    <cellStyle name="Separador de milhares 2 6 3 2 40" xfId="40163"/>
    <cellStyle name="Separador de milhares 2 6 3 2 41" xfId="40164"/>
    <cellStyle name="Separador de milhares 2 6 3 2 42" xfId="40165"/>
    <cellStyle name="Separador de milhares 2 6 3 2 43" xfId="40166"/>
    <cellStyle name="Separador de milhares 2 6 3 2 44" xfId="40167"/>
    <cellStyle name="Separador de milhares 2 6 3 2 45" xfId="40168"/>
    <cellStyle name="Separador de milhares 2 6 3 2 46" xfId="40169"/>
    <cellStyle name="Separador de milhares 2 6 3 2 47" xfId="40170"/>
    <cellStyle name="Separador de milhares 2 6 3 2 48" xfId="40171"/>
    <cellStyle name="Separador de milhares 2 6 3 2 5" xfId="40172"/>
    <cellStyle name="Separador de milhares 2 6 3 2 6" xfId="40173"/>
    <cellStyle name="Separador de milhares 2 6 3 2 7" xfId="40174"/>
    <cellStyle name="Separador de milhares 2 6 3 2 8" xfId="40175"/>
    <cellStyle name="Separador de milhares 2 6 3 2 9" xfId="40176"/>
    <cellStyle name="Separador de milhares 2 6 3 20" xfId="40177"/>
    <cellStyle name="Separador de milhares 2 6 3 20 10" xfId="40178"/>
    <cellStyle name="Separador de milhares 2 6 3 20 11" xfId="40179"/>
    <cellStyle name="Separador de milhares 2 6 3 20 12" xfId="40180"/>
    <cellStyle name="Separador de milhares 2 6 3 20 2" xfId="40181"/>
    <cellStyle name="Separador de milhares 2 6 3 20 2 10" xfId="40182"/>
    <cellStyle name="Separador de milhares 2 6 3 20 2 2" xfId="40183"/>
    <cellStyle name="Separador de milhares 2 6 3 20 2 3" xfId="40184"/>
    <cellStyle name="Separador de milhares 2 6 3 20 2 4" xfId="40185"/>
    <cellStyle name="Separador de milhares 2 6 3 20 2 5" xfId="40186"/>
    <cellStyle name="Separador de milhares 2 6 3 20 2 6" xfId="40187"/>
    <cellStyle name="Separador de milhares 2 6 3 20 2 7" xfId="40188"/>
    <cellStyle name="Separador de milhares 2 6 3 20 2 8" xfId="40189"/>
    <cellStyle name="Separador de milhares 2 6 3 20 2 9" xfId="40190"/>
    <cellStyle name="Separador de milhares 2 6 3 20 3" xfId="40191"/>
    <cellStyle name="Separador de milhares 2 6 3 20 4" xfId="40192"/>
    <cellStyle name="Separador de milhares 2 6 3 20 5" xfId="40193"/>
    <cellStyle name="Separador de milhares 2 6 3 20 6" xfId="40194"/>
    <cellStyle name="Separador de milhares 2 6 3 20 7" xfId="40195"/>
    <cellStyle name="Separador de milhares 2 6 3 20 8" xfId="40196"/>
    <cellStyle name="Separador de milhares 2 6 3 20 9" xfId="40197"/>
    <cellStyle name="Separador de milhares 2 6 3 21" xfId="40198"/>
    <cellStyle name="Separador de milhares 2 6 3 22" xfId="40199"/>
    <cellStyle name="Separador de milhares 2 6 3 23" xfId="40200"/>
    <cellStyle name="Separador de milhares 2 6 3 24" xfId="40201"/>
    <cellStyle name="Separador de milhares 2 6 3 25" xfId="40202"/>
    <cellStyle name="Separador de milhares 2 6 3 26" xfId="40203"/>
    <cellStyle name="Separador de milhares 2 6 3 27" xfId="40204"/>
    <cellStyle name="Separador de milhares 2 6 3 28" xfId="40205"/>
    <cellStyle name="Separador de milhares 2 6 3 29" xfId="40206"/>
    <cellStyle name="Separador de milhares 2 6 3 3" xfId="40207"/>
    <cellStyle name="Separador de milhares 2 6 3 3 10" xfId="40208"/>
    <cellStyle name="Separador de milhares 2 6 3 3 11" xfId="40209"/>
    <cellStyle name="Separador de milhares 2 6 3 3 12" xfId="40210"/>
    <cellStyle name="Separador de milhares 2 6 3 3 13" xfId="40211"/>
    <cellStyle name="Separador de milhares 2 6 3 3 14" xfId="40212"/>
    <cellStyle name="Separador de milhares 2 6 3 3 15" xfId="40213"/>
    <cellStyle name="Separador de milhares 2 6 3 3 16" xfId="40214"/>
    <cellStyle name="Separador de milhares 2 6 3 3 17" xfId="40215"/>
    <cellStyle name="Separador de milhares 2 6 3 3 18" xfId="40216"/>
    <cellStyle name="Separador de milhares 2 6 3 3 19" xfId="40217"/>
    <cellStyle name="Separador de milhares 2 6 3 3 2" xfId="40218"/>
    <cellStyle name="Separador de milhares 2 6 3 3 2 10" xfId="40219"/>
    <cellStyle name="Separador de milhares 2 6 3 3 2 11" xfId="40220"/>
    <cellStyle name="Separador de milhares 2 6 3 3 2 12" xfId="40221"/>
    <cellStyle name="Separador de milhares 2 6 3 3 2 2" xfId="40222"/>
    <cellStyle name="Separador de milhares 2 6 3 3 2 2 10" xfId="40223"/>
    <cellStyle name="Separador de milhares 2 6 3 3 2 2 2" xfId="40224"/>
    <cellStyle name="Separador de milhares 2 6 3 3 2 2 3" xfId="40225"/>
    <cellStyle name="Separador de milhares 2 6 3 3 2 2 4" xfId="40226"/>
    <cellStyle name="Separador de milhares 2 6 3 3 2 2 5" xfId="40227"/>
    <cellStyle name="Separador de milhares 2 6 3 3 2 2 6" xfId="40228"/>
    <cellStyle name="Separador de milhares 2 6 3 3 2 2 7" xfId="40229"/>
    <cellStyle name="Separador de milhares 2 6 3 3 2 2 8" xfId="40230"/>
    <cellStyle name="Separador de milhares 2 6 3 3 2 2 9" xfId="40231"/>
    <cellStyle name="Separador de milhares 2 6 3 3 2 3" xfId="40232"/>
    <cellStyle name="Separador de milhares 2 6 3 3 2 4" xfId="40233"/>
    <cellStyle name="Separador de milhares 2 6 3 3 2 5" xfId="40234"/>
    <cellStyle name="Separador de milhares 2 6 3 3 2 6" xfId="40235"/>
    <cellStyle name="Separador de milhares 2 6 3 3 2 7" xfId="40236"/>
    <cellStyle name="Separador de milhares 2 6 3 3 2 8" xfId="40237"/>
    <cellStyle name="Separador de milhares 2 6 3 3 2 9" xfId="40238"/>
    <cellStyle name="Separador de milhares 2 6 3 3 20" xfId="40239"/>
    <cellStyle name="Separador de milhares 2 6 3 3 21" xfId="40240"/>
    <cellStyle name="Separador de milhares 2 6 3 3 22" xfId="40241"/>
    <cellStyle name="Separador de milhares 2 6 3 3 23" xfId="40242"/>
    <cellStyle name="Separador de milhares 2 6 3 3 24" xfId="40243"/>
    <cellStyle name="Separador de milhares 2 6 3 3 25" xfId="40244"/>
    <cellStyle name="Separador de milhares 2 6 3 3 26" xfId="40245"/>
    <cellStyle name="Separador de milhares 2 6 3 3 27" xfId="40246"/>
    <cellStyle name="Separador de milhares 2 6 3 3 28" xfId="40247"/>
    <cellStyle name="Separador de milhares 2 6 3 3 29" xfId="40248"/>
    <cellStyle name="Separador de milhares 2 6 3 3 3" xfId="40249"/>
    <cellStyle name="Separador de milhares 2 6 3 3 30" xfId="40250"/>
    <cellStyle name="Separador de milhares 2 6 3 3 31" xfId="40251"/>
    <cellStyle name="Separador de milhares 2 6 3 3 32" xfId="40252"/>
    <cellStyle name="Separador de milhares 2 6 3 3 33" xfId="40253"/>
    <cellStyle name="Separador de milhares 2 6 3 3 34" xfId="40254"/>
    <cellStyle name="Separador de milhares 2 6 3 3 35" xfId="40255"/>
    <cellStyle name="Separador de milhares 2 6 3 3 36" xfId="40256"/>
    <cellStyle name="Separador de milhares 2 6 3 3 37" xfId="40257"/>
    <cellStyle name="Separador de milhares 2 6 3 3 38" xfId="40258"/>
    <cellStyle name="Separador de milhares 2 6 3 3 38 10" xfId="40259"/>
    <cellStyle name="Separador de milhares 2 6 3 3 38 2" xfId="40260"/>
    <cellStyle name="Separador de milhares 2 6 3 3 38 3" xfId="40261"/>
    <cellStyle name="Separador de milhares 2 6 3 3 38 4" xfId="40262"/>
    <cellStyle name="Separador de milhares 2 6 3 3 38 5" xfId="40263"/>
    <cellStyle name="Separador de milhares 2 6 3 3 38 6" xfId="40264"/>
    <cellStyle name="Separador de milhares 2 6 3 3 38 7" xfId="40265"/>
    <cellStyle name="Separador de milhares 2 6 3 3 38 8" xfId="40266"/>
    <cellStyle name="Separador de milhares 2 6 3 3 38 9" xfId="40267"/>
    <cellStyle name="Separador de milhares 2 6 3 3 39" xfId="40268"/>
    <cellStyle name="Separador de milhares 2 6 3 3 39 2" xfId="40269"/>
    <cellStyle name="Separador de milhares 2 6 3 3 4" xfId="40270"/>
    <cellStyle name="Separador de milhares 2 6 3 3 40" xfId="40271"/>
    <cellStyle name="Separador de milhares 2 6 3 3 41" xfId="40272"/>
    <cellStyle name="Separador de milhares 2 6 3 3 42" xfId="40273"/>
    <cellStyle name="Separador de milhares 2 6 3 3 43" xfId="40274"/>
    <cellStyle name="Separador de milhares 2 6 3 3 44" xfId="40275"/>
    <cellStyle name="Separador de milhares 2 6 3 3 45" xfId="40276"/>
    <cellStyle name="Separador de milhares 2 6 3 3 46" xfId="40277"/>
    <cellStyle name="Separador de milhares 2 6 3 3 47" xfId="40278"/>
    <cellStyle name="Separador de milhares 2 6 3 3 48" xfId="40279"/>
    <cellStyle name="Separador de milhares 2 6 3 3 5" xfId="40280"/>
    <cellStyle name="Separador de milhares 2 6 3 3 6" xfId="40281"/>
    <cellStyle name="Separador de milhares 2 6 3 3 7" xfId="40282"/>
    <cellStyle name="Separador de milhares 2 6 3 3 8" xfId="40283"/>
    <cellStyle name="Separador de milhares 2 6 3 3 9" xfId="40284"/>
    <cellStyle name="Separador de milhares 2 6 3 30" xfId="40285"/>
    <cellStyle name="Separador de milhares 2 6 3 31" xfId="40286"/>
    <cellStyle name="Separador de milhares 2 6 3 32" xfId="40287"/>
    <cellStyle name="Separador de milhares 2 6 3 33" xfId="40288"/>
    <cellStyle name="Separador de milhares 2 6 3 34" xfId="40289"/>
    <cellStyle name="Separador de milhares 2 6 3 35" xfId="40290"/>
    <cellStyle name="Separador de milhares 2 6 3 36" xfId="40291"/>
    <cellStyle name="Separador de milhares 2 6 3 37" xfId="40292"/>
    <cellStyle name="Separador de milhares 2 6 3 38" xfId="40293"/>
    <cellStyle name="Separador de milhares 2 6 3 39" xfId="40294"/>
    <cellStyle name="Separador de milhares 2 6 3 4" xfId="40295"/>
    <cellStyle name="Separador de milhares 2 6 3 40" xfId="40296"/>
    <cellStyle name="Separador de milhares 2 6 3 41" xfId="40297"/>
    <cellStyle name="Separador de milhares 2 6 3 42" xfId="40298"/>
    <cellStyle name="Separador de milhares 2 6 3 43" xfId="40299"/>
    <cellStyle name="Separador de milhares 2 6 3 44" xfId="40300"/>
    <cellStyle name="Separador de milhares 2 6 3 45" xfId="40301"/>
    <cellStyle name="Separador de milhares 2 6 3 46" xfId="40302"/>
    <cellStyle name="Separador de milhares 2 6 3 47" xfId="40303"/>
    <cellStyle name="Separador de milhares 2 6 3 48" xfId="40304"/>
    <cellStyle name="Separador de milhares 2 6 3 48 10" xfId="40305"/>
    <cellStyle name="Separador de milhares 2 6 3 48 2" xfId="40306"/>
    <cellStyle name="Separador de milhares 2 6 3 48 3" xfId="40307"/>
    <cellStyle name="Separador de milhares 2 6 3 48 4" xfId="40308"/>
    <cellStyle name="Separador de milhares 2 6 3 48 5" xfId="40309"/>
    <cellStyle name="Separador de milhares 2 6 3 48 6" xfId="40310"/>
    <cellStyle name="Separador de milhares 2 6 3 48 7" xfId="40311"/>
    <cellStyle name="Separador de milhares 2 6 3 48 8" xfId="40312"/>
    <cellStyle name="Separador de milhares 2 6 3 48 9" xfId="40313"/>
    <cellStyle name="Separador de milhares 2 6 3 49" xfId="40314"/>
    <cellStyle name="Separador de milhares 2 6 3 49 2" xfId="40315"/>
    <cellStyle name="Separador de milhares 2 6 3 5" xfId="40316"/>
    <cellStyle name="Separador de milhares 2 6 3 50" xfId="40317"/>
    <cellStyle name="Separador de milhares 2 6 3 51" xfId="40318"/>
    <cellStyle name="Separador de milhares 2 6 3 52" xfId="40319"/>
    <cellStyle name="Separador de milhares 2 6 3 53" xfId="40320"/>
    <cellStyle name="Separador de milhares 2 6 3 54" xfId="40321"/>
    <cellStyle name="Separador de milhares 2 6 3 55" xfId="40322"/>
    <cellStyle name="Separador de milhares 2 6 3 56" xfId="40323"/>
    <cellStyle name="Separador de milhares 2 6 3 57" xfId="40324"/>
    <cellStyle name="Separador de milhares 2 6 3 58" xfId="40325"/>
    <cellStyle name="Separador de milhares 2 6 3 6" xfId="40326"/>
    <cellStyle name="Separador de milhares 2 6 3 7" xfId="40327"/>
    <cellStyle name="Separador de milhares 2 6 3 8" xfId="40328"/>
    <cellStyle name="Separador de milhares 2 6 3 9" xfId="40329"/>
    <cellStyle name="Separador de milhares 2 6 30" xfId="40330"/>
    <cellStyle name="Separador de milhares 2 6 31" xfId="40331"/>
    <cellStyle name="Separador de milhares 2 6 32" xfId="40332"/>
    <cellStyle name="Separador de milhares 2 6 33" xfId="40333"/>
    <cellStyle name="Separador de milhares 2 6 34" xfId="40334"/>
    <cellStyle name="Separador de milhares 2 6 35" xfId="40335"/>
    <cellStyle name="Separador de milhares 2 6 36" xfId="40336"/>
    <cellStyle name="Separador de milhares 2 6 37" xfId="40337"/>
    <cellStyle name="Separador de milhares 2 6 38" xfId="40338"/>
    <cellStyle name="Separador de milhares 2 6 39" xfId="40339"/>
    <cellStyle name="Separador de milhares 2 6 4" xfId="40340"/>
    <cellStyle name="Separador de milhares 2 6 4 10" xfId="40341"/>
    <cellStyle name="Separador de milhares 2 6 4 11" xfId="40342"/>
    <cellStyle name="Separador de milhares 2 6 4 12" xfId="40343"/>
    <cellStyle name="Separador de milhares 2 6 4 13" xfId="40344"/>
    <cellStyle name="Separador de milhares 2 6 4 13 10" xfId="40345"/>
    <cellStyle name="Separador de milhares 2 6 4 13 11" xfId="40346"/>
    <cellStyle name="Separador de milhares 2 6 4 13 12" xfId="40347"/>
    <cellStyle name="Separador de milhares 2 6 4 13 2" xfId="40348"/>
    <cellStyle name="Separador de milhares 2 6 4 13 2 10" xfId="40349"/>
    <cellStyle name="Separador de milhares 2 6 4 13 2 2" xfId="40350"/>
    <cellStyle name="Separador de milhares 2 6 4 13 2 3" xfId="40351"/>
    <cellStyle name="Separador de milhares 2 6 4 13 2 4" xfId="40352"/>
    <cellStyle name="Separador de milhares 2 6 4 13 2 5" xfId="40353"/>
    <cellStyle name="Separador de milhares 2 6 4 13 2 6" xfId="40354"/>
    <cellStyle name="Separador de milhares 2 6 4 13 2 7" xfId="40355"/>
    <cellStyle name="Separador de milhares 2 6 4 13 2 8" xfId="40356"/>
    <cellStyle name="Separador de milhares 2 6 4 13 2 9" xfId="40357"/>
    <cellStyle name="Separador de milhares 2 6 4 13 3" xfId="40358"/>
    <cellStyle name="Separador de milhares 2 6 4 13 4" xfId="40359"/>
    <cellStyle name="Separador de milhares 2 6 4 13 5" xfId="40360"/>
    <cellStyle name="Separador de milhares 2 6 4 13 6" xfId="40361"/>
    <cellStyle name="Separador de milhares 2 6 4 13 7" xfId="40362"/>
    <cellStyle name="Separador de milhares 2 6 4 13 8" xfId="40363"/>
    <cellStyle name="Separador de milhares 2 6 4 13 9" xfId="40364"/>
    <cellStyle name="Separador de milhares 2 6 4 14" xfId="40365"/>
    <cellStyle name="Separador de milhares 2 6 4 14 10" xfId="40366"/>
    <cellStyle name="Separador de milhares 2 6 4 14 11" xfId="40367"/>
    <cellStyle name="Separador de milhares 2 6 4 14 12" xfId="40368"/>
    <cellStyle name="Separador de milhares 2 6 4 14 2" xfId="40369"/>
    <cellStyle name="Separador de milhares 2 6 4 14 2 10" xfId="40370"/>
    <cellStyle name="Separador de milhares 2 6 4 14 2 2" xfId="40371"/>
    <cellStyle name="Separador de milhares 2 6 4 14 2 3" xfId="40372"/>
    <cellStyle name="Separador de milhares 2 6 4 14 2 4" xfId="40373"/>
    <cellStyle name="Separador de milhares 2 6 4 14 2 5" xfId="40374"/>
    <cellStyle name="Separador de milhares 2 6 4 14 2 6" xfId="40375"/>
    <cellStyle name="Separador de milhares 2 6 4 14 2 7" xfId="40376"/>
    <cellStyle name="Separador de milhares 2 6 4 14 2 8" xfId="40377"/>
    <cellStyle name="Separador de milhares 2 6 4 14 2 9" xfId="40378"/>
    <cellStyle name="Separador de milhares 2 6 4 14 3" xfId="40379"/>
    <cellStyle name="Separador de milhares 2 6 4 14 4" xfId="40380"/>
    <cellStyle name="Separador de milhares 2 6 4 14 5" xfId="40381"/>
    <cellStyle name="Separador de milhares 2 6 4 14 6" xfId="40382"/>
    <cellStyle name="Separador de milhares 2 6 4 14 7" xfId="40383"/>
    <cellStyle name="Separador de milhares 2 6 4 14 8" xfId="40384"/>
    <cellStyle name="Separador de milhares 2 6 4 14 9" xfId="40385"/>
    <cellStyle name="Separador de milhares 2 6 4 15" xfId="40386"/>
    <cellStyle name="Separador de milhares 2 6 4 15 10" xfId="40387"/>
    <cellStyle name="Separador de milhares 2 6 4 15 11" xfId="40388"/>
    <cellStyle name="Separador de milhares 2 6 4 15 12" xfId="40389"/>
    <cellStyle name="Separador de milhares 2 6 4 15 2" xfId="40390"/>
    <cellStyle name="Separador de milhares 2 6 4 15 2 10" xfId="40391"/>
    <cellStyle name="Separador de milhares 2 6 4 15 2 2" xfId="40392"/>
    <cellStyle name="Separador de milhares 2 6 4 15 2 3" xfId="40393"/>
    <cellStyle name="Separador de milhares 2 6 4 15 2 4" xfId="40394"/>
    <cellStyle name="Separador de milhares 2 6 4 15 2 5" xfId="40395"/>
    <cellStyle name="Separador de milhares 2 6 4 15 2 6" xfId="40396"/>
    <cellStyle name="Separador de milhares 2 6 4 15 2 7" xfId="40397"/>
    <cellStyle name="Separador de milhares 2 6 4 15 2 8" xfId="40398"/>
    <cellStyle name="Separador de milhares 2 6 4 15 2 9" xfId="40399"/>
    <cellStyle name="Separador de milhares 2 6 4 15 3" xfId="40400"/>
    <cellStyle name="Separador de milhares 2 6 4 15 4" xfId="40401"/>
    <cellStyle name="Separador de milhares 2 6 4 15 5" xfId="40402"/>
    <cellStyle name="Separador de milhares 2 6 4 15 6" xfId="40403"/>
    <cellStyle name="Separador de milhares 2 6 4 15 7" xfId="40404"/>
    <cellStyle name="Separador de milhares 2 6 4 15 8" xfId="40405"/>
    <cellStyle name="Separador de milhares 2 6 4 15 9" xfId="40406"/>
    <cellStyle name="Separador de milhares 2 6 4 16" xfId="40407"/>
    <cellStyle name="Separador de milhares 2 6 4 16 10" xfId="40408"/>
    <cellStyle name="Separador de milhares 2 6 4 16 11" xfId="40409"/>
    <cellStyle name="Separador de milhares 2 6 4 16 12" xfId="40410"/>
    <cellStyle name="Separador de milhares 2 6 4 16 2" xfId="40411"/>
    <cellStyle name="Separador de milhares 2 6 4 16 2 10" xfId="40412"/>
    <cellStyle name="Separador de milhares 2 6 4 16 2 2" xfId="40413"/>
    <cellStyle name="Separador de milhares 2 6 4 16 2 3" xfId="40414"/>
    <cellStyle name="Separador de milhares 2 6 4 16 2 4" xfId="40415"/>
    <cellStyle name="Separador de milhares 2 6 4 16 2 5" xfId="40416"/>
    <cellStyle name="Separador de milhares 2 6 4 16 2 6" xfId="40417"/>
    <cellStyle name="Separador de milhares 2 6 4 16 2 7" xfId="40418"/>
    <cellStyle name="Separador de milhares 2 6 4 16 2 8" xfId="40419"/>
    <cellStyle name="Separador de milhares 2 6 4 16 2 9" xfId="40420"/>
    <cellStyle name="Separador de milhares 2 6 4 16 3" xfId="40421"/>
    <cellStyle name="Separador de milhares 2 6 4 16 4" xfId="40422"/>
    <cellStyle name="Separador de milhares 2 6 4 16 5" xfId="40423"/>
    <cellStyle name="Separador de milhares 2 6 4 16 6" xfId="40424"/>
    <cellStyle name="Separador de milhares 2 6 4 16 7" xfId="40425"/>
    <cellStyle name="Separador de milhares 2 6 4 16 8" xfId="40426"/>
    <cellStyle name="Separador de milhares 2 6 4 16 9" xfId="40427"/>
    <cellStyle name="Separador de milhares 2 6 4 17" xfId="40428"/>
    <cellStyle name="Separador de milhares 2 6 4 17 10" xfId="40429"/>
    <cellStyle name="Separador de milhares 2 6 4 17 11" xfId="40430"/>
    <cellStyle name="Separador de milhares 2 6 4 17 12" xfId="40431"/>
    <cellStyle name="Separador de milhares 2 6 4 17 2" xfId="40432"/>
    <cellStyle name="Separador de milhares 2 6 4 17 2 10" xfId="40433"/>
    <cellStyle name="Separador de milhares 2 6 4 17 2 2" xfId="40434"/>
    <cellStyle name="Separador de milhares 2 6 4 17 2 3" xfId="40435"/>
    <cellStyle name="Separador de milhares 2 6 4 17 2 4" xfId="40436"/>
    <cellStyle name="Separador de milhares 2 6 4 17 2 5" xfId="40437"/>
    <cellStyle name="Separador de milhares 2 6 4 17 2 6" xfId="40438"/>
    <cellStyle name="Separador de milhares 2 6 4 17 2 7" xfId="40439"/>
    <cellStyle name="Separador de milhares 2 6 4 17 2 8" xfId="40440"/>
    <cellStyle name="Separador de milhares 2 6 4 17 2 9" xfId="40441"/>
    <cellStyle name="Separador de milhares 2 6 4 17 3" xfId="40442"/>
    <cellStyle name="Separador de milhares 2 6 4 17 4" xfId="40443"/>
    <cellStyle name="Separador de milhares 2 6 4 17 5" xfId="40444"/>
    <cellStyle name="Separador de milhares 2 6 4 17 6" xfId="40445"/>
    <cellStyle name="Separador de milhares 2 6 4 17 7" xfId="40446"/>
    <cellStyle name="Separador de milhares 2 6 4 17 8" xfId="40447"/>
    <cellStyle name="Separador de milhares 2 6 4 17 9" xfId="40448"/>
    <cellStyle name="Separador de milhares 2 6 4 18" xfId="40449"/>
    <cellStyle name="Separador de milhares 2 6 4 18 10" xfId="40450"/>
    <cellStyle name="Separador de milhares 2 6 4 18 11" xfId="40451"/>
    <cellStyle name="Separador de milhares 2 6 4 18 12" xfId="40452"/>
    <cellStyle name="Separador de milhares 2 6 4 18 2" xfId="40453"/>
    <cellStyle name="Separador de milhares 2 6 4 18 2 10" xfId="40454"/>
    <cellStyle name="Separador de milhares 2 6 4 18 2 2" xfId="40455"/>
    <cellStyle name="Separador de milhares 2 6 4 18 2 3" xfId="40456"/>
    <cellStyle name="Separador de milhares 2 6 4 18 2 4" xfId="40457"/>
    <cellStyle name="Separador de milhares 2 6 4 18 2 5" xfId="40458"/>
    <cellStyle name="Separador de milhares 2 6 4 18 2 6" xfId="40459"/>
    <cellStyle name="Separador de milhares 2 6 4 18 2 7" xfId="40460"/>
    <cellStyle name="Separador de milhares 2 6 4 18 2 8" xfId="40461"/>
    <cellStyle name="Separador de milhares 2 6 4 18 2 9" xfId="40462"/>
    <cellStyle name="Separador de milhares 2 6 4 18 3" xfId="40463"/>
    <cellStyle name="Separador de milhares 2 6 4 18 4" xfId="40464"/>
    <cellStyle name="Separador de milhares 2 6 4 18 5" xfId="40465"/>
    <cellStyle name="Separador de milhares 2 6 4 18 6" xfId="40466"/>
    <cellStyle name="Separador de milhares 2 6 4 18 7" xfId="40467"/>
    <cellStyle name="Separador de milhares 2 6 4 18 8" xfId="40468"/>
    <cellStyle name="Separador de milhares 2 6 4 18 9" xfId="40469"/>
    <cellStyle name="Separador de milhares 2 6 4 19" xfId="40470"/>
    <cellStyle name="Separador de milhares 2 6 4 19 10" xfId="40471"/>
    <cellStyle name="Separador de milhares 2 6 4 19 11" xfId="40472"/>
    <cellStyle name="Separador de milhares 2 6 4 19 12" xfId="40473"/>
    <cellStyle name="Separador de milhares 2 6 4 19 2" xfId="40474"/>
    <cellStyle name="Separador de milhares 2 6 4 19 2 10" xfId="40475"/>
    <cellStyle name="Separador de milhares 2 6 4 19 2 2" xfId="40476"/>
    <cellStyle name="Separador de milhares 2 6 4 19 2 3" xfId="40477"/>
    <cellStyle name="Separador de milhares 2 6 4 19 2 4" xfId="40478"/>
    <cellStyle name="Separador de milhares 2 6 4 19 2 5" xfId="40479"/>
    <cellStyle name="Separador de milhares 2 6 4 19 2 6" xfId="40480"/>
    <cellStyle name="Separador de milhares 2 6 4 19 2 7" xfId="40481"/>
    <cellStyle name="Separador de milhares 2 6 4 19 2 8" xfId="40482"/>
    <cellStyle name="Separador de milhares 2 6 4 19 2 9" xfId="40483"/>
    <cellStyle name="Separador de milhares 2 6 4 19 3" xfId="40484"/>
    <cellStyle name="Separador de milhares 2 6 4 19 4" xfId="40485"/>
    <cellStyle name="Separador de milhares 2 6 4 19 5" xfId="40486"/>
    <cellStyle name="Separador de milhares 2 6 4 19 6" xfId="40487"/>
    <cellStyle name="Separador de milhares 2 6 4 19 7" xfId="40488"/>
    <cellStyle name="Separador de milhares 2 6 4 19 8" xfId="40489"/>
    <cellStyle name="Separador de milhares 2 6 4 19 9" xfId="40490"/>
    <cellStyle name="Separador de milhares 2 6 4 2" xfId="40491"/>
    <cellStyle name="Separador de milhares 2 6 4 2 10" xfId="40492"/>
    <cellStyle name="Separador de milhares 2 6 4 2 11" xfId="40493"/>
    <cellStyle name="Separador de milhares 2 6 4 2 12" xfId="40494"/>
    <cellStyle name="Separador de milhares 2 6 4 2 13" xfId="40495"/>
    <cellStyle name="Separador de milhares 2 6 4 2 14" xfId="40496"/>
    <cellStyle name="Separador de milhares 2 6 4 2 15" xfId="40497"/>
    <cellStyle name="Separador de milhares 2 6 4 2 16" xfId="40498"/>
    <cellStyle name="Separador de milhares 2 6 4 2 17" xfId="40499"/>
    <cellStyle name="Separador de milhares 2 6 4 2 18" xfId="40500"/>
    <cellStyle name="Separador de milhares 2 6 4 2 19" xfId="40501"/>
    <cellStyle name="Separador de milhares 2 6 4 2 2" xfId="40502"/>
    <cellStyle name="Separador de milhares 2 6 4 2 2 10" xfId="40503"/>
    <cellStyle name="Separador de milhares 2 6 4 2 2 11" xfId="40504"/>
    <cellStyle name="Separador de milhares 2 6 4 2 2 12" xfId="40505"/>
    <cellStyle name="Separador de milhares 2 6 4 2 2 2" xfId="40506"/>
    <cellStyle name="Separador de milhares 2 6 4 2 2 2 10" xfId="40507"/>
    <cellStyle name="Separador de milhares 2 6 4 2 2 2 2" xfId="40508"/>
    <cellStyle name="Separador de milhares 2 6 4 2 2 2 3" xfId="40509"/>
    <cellStyle name="Separador de milhares 2 6 4 2 2 2 4" xfId="40510"/>
    <cellStyle name="Separador de milhares 2 6 4 2 2 2 5" xfId="40511"/>
    <cellStyle name="Separador de milhares 2 6 4 2 2 2 6" xfId="40512"/>
    <cellStyle name="Separador de milhares 2 6 4 2 2 2 7" xfId="40513"/>
    <cellStyle name="Separador de milhares 2 6 4 2 2 2 8" xfId="40514"/>
    <cellStyle name="Separador de milhares 2 6 4 2 2 2 9" xfId="40515"/>
    <cellStyle name="Separador de milhares 2 6 4 2 2 3" xfId="40516"/>
    <cellStyle name="Separador de milhares 2 6 4 2 2 4" xfId="40517"/>
    <cellStyle name="Separador de milhares 2 6 4 2 2 5" xfId="40518"/>
    <cellStyle name="Separador de milhares 2 6 4 2 2 6" xfId="40519"/>
    <cellStyle name="Separador de milhares 2 6 4 2 2 7" xfId="40520"/>
    <cellStyle name="Separador de milhares 2 6 4 2 2 8" xfId="40521"/>
    <cellStyle name="Separador de milhares 2 6 4 2 2 9" xfId="40522"/>
    <cellStyle name="Separador de milhares 2 6 4 2 20" xfId="40523"/>
    <cellStyle name="Separador de milhares 2 6 4 2 21" xfId="40524"/>
    <cellStyle name="Separador de milhares 2 6 4 2 22" xfId="40525"/>
    <cellStyle name="Separador de milhares 2 6 4 2 23" xfId="40526"/>
    <cellStyle name="Separador de milhares 2 6 4 2 24" xfId="40527"/>
    <cellStyle name="Separador de milhares 2 6 4 2 25" xfId="40528"/>
    <cellStyle name="Separador de milhares 2 6 4 2 26" xfId="40529"/>
    <cellStyle name="Separador de milhares 2 6 4 2 27" xfId="40530"/>
    <cellStyle name="Separador de milhares 2 6 4 2 28" xfId="40531"/>
    <cellStyle name="Separador de milhares 2 6 4 2 29" xfId="40532"/>
    <cellStyle name="Separador de milhares 2 6 4 2 3" xfId="40533"/>
    <cellStyle name="Separador de milhares 2 6 4 2 30" xfId="40534"/>
    <cellStyle name="Separador de milhares 2 6 4 2 31" xfId="40535"/>
    <cellStyle name="Separador de milhares 2 6 4 2 32" xfId="40536"/>
    <cellStyle name="Separador de milhares 2 6 4 2 33" xfId="40537"/>
    <cellStyle name="Separador de milhares 2 6 4 2 34" xfId="40538"/>
    <cellStyle name="Separador de milhares 2 6 4 2 35" xfId="40539"/>
    <cellStyle name="Separador de milhares 2 6 4 2 36" xfId="40540"/>
    <cellStyle name="Separador de milhares 2 6 4 2 37" xfId="40541"/>
    <cellStyle name="Separador de milhares 2 6 4 2 38" xfId="40542"/>
    <cellStyle name="Separador de milhares 2 6 4 2 38 10" xfId="40543"/>
    <cellStyle name="Separador de milhares 2 6 4 2 38 2" xfId="40544"/>
    <cellStyle name="Separador de milhares 2 6 4 2 38 3" xfId="40545"/>
    <cellStyle name="Separador de milhares 2 6 4 2 38 4" xfId="40546"/>
    <cellStyle name="Separador de milhares 2 6 4 2 38 5" xfId="40547"/>
    <cellStyle name="Separador de milhares 2 6 4 2 38 6" xfId="40548"/>
    <cellStyle name="Separador de milhares 2 6 4 2 38 7" xfId="40549"/>
    <cellStyle name="Separador de milhares 2 6 4 2 38 8" xfId="40550"/>
    <cellStyle name="Separador de milhares 2 6 4 2 38 9" xfId="40551"/>
    <cellStyle name="Separador de milhares 2 6 4 2 39" xfId="40552"/>
    <cellStyle name="Separador de milhares 2 6 4 2 39 2" xfId="40553"/>
    <cellStyle name="Separador de milhares 2 6 4 2 4" xfId="40554"/>
    <cellStyle name="Separador de milhares 2 6 4 2 40" xfId="40555"/>
    <cellStyle name="Separador de milhares 2 6 4 2 41" xfId="40556"/>
    <cellStyle name="Separador de milhares 2 6 4 2 42" xfId="40557"/>
    <cellStyle name="Separador de milhares 2 6 4 2 43" xfId="40558"/>
    <cellStyle name="Separador de milhares 2 6 4 2 44" xfId="40559"/>
    <cellStyle name="Separador de milhares 2 6 4 2 45" xfId="40560"/>
    <cellStyle name="Separador de milhares 2 6 4 2 46" xfId="40561"/>
    <cellStyle name="Separador de milhares 2 6 4 2 47" xfId="40562"/>
    <cellStyle name="Separador de milhares 2 6 4 2 48" xfId="40563"/>
    <cellStyle name="Separador de milhares 2 6 4 2 5" xfId="40564"/>
    <cellStyle name="Separador de milhares 2 6 4 2 6" xfId="40565"/>
    <cellStyle name="Separador de milhares 2 6 4 2 7" xfId="40566"/>
    <cellStyle name="Separador de milhares 2 6 4 2 8" xfId="40567"/>
    <cellStyle name="Separador de milhares 2 6 4 2 9" xfId="40568"/>
    <cellStyle name="Separador de milhares 2 6 4 20" xfId="40569"/>
    <cellStyle name="Separador de milhares 2 6 4 20 10" xfId="40570"/>
    <cellStyle name="Separador de milhares 2 6 4 20 11" xfId="40571"/>
    <cellStyle name="Separador de milhares 2 6 4 20 12" xfId="40572"/>
    <cellStyle name="Separador de milhares 2 6 4 20 2" xfId="40573"/>
    <cellStyle name="Separador de milhares 2 6 4 20 2 10" xfId="40574"/>
    <cellStyle name="Separador de milhares 2 6 4 20 2 2" xfId="40575"/>
    <cellStyle name="Separador de milhares 2 6 4 20 2 3" xfId="40576"/>
    <cellStyle name="Separador de milhares 2 6 4 20 2 4" xfId="40577"/>
    <cellStyle name="Separador de milhares 2 6 4 20 2 5" xfId="40578"/>
    <cellStyle name="Separador de milhares 2 6 4 20 2 6" xfId="40579"/>
    <cellStyle name="Separador de milhares 2 6 4 20 2 7" xfId="40580"/>
    <cellStyle name="Separador de milhares 2 6 4 20 2 8" xfId="40581"/>
    <cellStyle name="Separador de milhares 2 6 4 20 2 9" xfId="40582"/>
    <cellStyle name="Separador de milhares 2 6 4 20 3" xfId="40583"/>
    <cellStyle name="Separador de milhares 2 6 4 20 4" xfId="40584"/>
    <cellStyle name="Separador de milhares 2 6 4 20 5" xfId="40585"/>
    <cellStyle name="Separador de milhares 2 6 4 20 6" xfId="40586"/>
    <cellStyle name="Separador de milhares 2 6 4 20 7" xfId="40587"/>
    <cellStyle name="Separador de milhares 2 6 4 20 8" xfId="40588"/>
    <cellStyle name="Separador de milhares 2 6 4 20 9" xfId="40589"/>
    <cellStyle name="Separador de milhares 2 6 4 21" xfId="40590"/>
    <cellStyle name="Separador de milhares 2 6 4 22" xfId="40591"/>
    <cellStyle name="Separador de milhares 2 6 4 23" xfId="40592"/>
    <cellStyle name="Separador de milhares 2 6 4 24" xfId="40593"/>
    <cellStyle name="Separador de milhares 2 6 4 25" xfId="40594"/>
    <cellStyle name="Separador de milhares 2 6 4 26" xfId="40595"/>
    <cellStyle name="Separador de milhares 2 6 4 27" xfId="40596"/>
    <cellStyle name="Separador de milhares 2 6 4 28" xfId="40597"/>
    <cellStyle name="Separador de milhares 2 6 4 29" xfId="40598"/>
    <cellStyle name="Separador de milhares 2 6 4 3" xfId="40599"/>
    <cellStyle name="Separador de milhares 2 6 4 3 10" xfId="40600"/>
    <cellStyle name="Separador de milhares 2 6 4 3 11" xfId="40601"/>
    <cellStyle name="Separador de milhares 2 6 4 3 12" xfId="40602"/>
    <cellStyle name="Separador de milhares 2 6 4 3 13" xfId="40603"/>
    <cellStyle name="Separador de milhares 2 6 4 3 14" xfId="40604"/>
    <cellStyle name="Separador de milhares 2 6 4 3 15" xfId="40605"/>
    <cellStyle name="Separador de milhares 2 6 4 3 16" xfId="40606"/>
    <cellStyle name="Separador de milhares 2 6 4 3 17" xfId="40607"/>
    <cellStyle name="Separador de milhares 2 6 4 3 18" xfId="40608"/>
    <cellStyle name="Separador de milhares 2 6 4 3 19" xfId="40609"/>
    <cellStyle name="Separador de milhares 2 6 4 3 2" xfId="40610"/>
    <cellStyle name="Separador de milhares 2 6 4 3 2 10" xfId="40611"/>
    <cellStyle name="Separador de milhares 2 6 4 3 2 11" xfId="40612"/>
    <cellStyle name="Separador de milhares 2 6 4 3 2 12" xfId="40613"/>
    <cellStyle name="Separador de milhares 2 6 4 3 2 2" xfId="40614"/>
    <cellStyle name="Separador de milhares 2 6 4 3 2 2 10" xfId="40615"/>
    <cellStyle name="Separador de milhares 2 6 4 3 2 2 2" xfId="40616"/>
    <cellStyle name="Separador de milhares 2 6 4 3 2 2 3" xfId="40617"/>
    <cellStyle name="Separador de milhares 2 6 4 3 2 2 4" xfId="40618"/>
    <cellStyle name="Separador de milhares 2 6 4 3 2 2 5" xfId="40619"/>
    <cellStyle name="Separador de milhares 2 6 4 3 2 2 6" xfId="40620"/>
    <cellStyle name="Separador de milhares 2 6 4 3 2 2 7" xfId="40621"/>
    <cellStyle name="Separador de milhares 2 6 4 3 2 2 8" xfId="40622"/>
    <cellStyle name="Separador de milhares 2 6 4 3 2 2 9" xfId="40623"/>
    <cellStyle name="Separador de milhares 2 6 4 3 2 3" xfId="40624"/>
    <cellStyle name="Separador de milhares 2 6 4 3 2 4" xfId="40625"/>
    <cellStyle name="Separador de milhares 2 6 4 3 2 5" xfId="40626"/>
    <cellStyle name="Separador de milhares 2 6 4 3 2 6" xfId="40627"/>
    <cellStyle name="Separador de milhares 2 6 4 3 2 7" xfId="40628"/>
    <cellStyle name="Separador de milhares 2 6 4 3 2 8" xfId="40629"/>
    <cellStyle name="Separador de milhares 2 6 4 3 2 9" xfId="40630"/>
    <cellStyle name="Separador de milhares 2 6 4 3 20" xfId="40631"/>
    <cellStyle name="Separador de milhares 2 6 4 3 21" xfId="40632"/>
    <cellStyle name="Separador de milhares 2 6 4 3 22" xfId="40633"/>
    <cellStyle name="Separador de milhares 2 6 4 3 23" xfId="40634"/>
    <cellStyle name="Separador de milhares 2 6 4 3 24" xfId="40635"/>
    <cellStyle name="Separador de milhares 2 6 4 3 25" xfId="40636"/>
    <cellStyle name="Separador de milhares 2 6 4 3 26" xfId="40637"/>
    <cellStyle name="Separador de milhares 2 6 4 3 27" xfId="40638"/>
    <cellStyle name="Separador de milhares 2 6 4 3 28" xfId="40639"/>
    <cellStyle name="Separador de milhares 2 6 4 3 29" xfId="40640"/>
    <cellStyle name="Separador de milhares 2 6 4 3 3" xfId="40641"/>
    <cellStyle name="Separador de milhares 2 6 4 3 30" xfId="40642"/>
    <cellStyle name="Separador de milhares 2 6 4 3 31" xfId="40643"/>
    <cellStyle name="Separador de milhares 2 6 4 3 32" xfId="40644"/>
    <cellStyle name="Separador de milhares 2 6 4 3 33" xfId="40645"/>
    <cellStyle name="Separador de milhares 2 6 4 3 34" xfId="40646"/>
    <cellStyle name="Separador de milhares 2 6 4 3 35" xfId="40647"/>
    <cellStyle name="Separador de milhares 2 6 4 3 36" xfId="40648"/>
    <cellStyle name="Separador de milhares 2 6 4 3 37" xfId="40649"/>
    <cellStyle name="Separador de milhares 2 6 4 3 38" xfId="40650"/>
    <cellStyle name="Separador de milhares 2 6 4 3 38 10" xfId="40651"/>
    <cellStyle name="Separador de milhares 2 6 4 3 38 2" xfId="40652"/>
    <cellStyle name="Separador de milhares 2 6 4 3 38 3" xfId="40653"/>
    <cellStyle name="Separador de milhares 2 6 4 3 38 4" xfId="40654"/>
    <cellStyle name="Separador de milhares 2 6 4 3 38 5" xfId="40655"/>
    <cellStyle name="Separador de milhares 2 6 4 3 38 6" xfId="40656"/>
    <cellStyle name="Separador de milhares 2 6 4 3 38 7" xfId="40657"/>
    <cellStyle name="Separador de milhares 2 6 4 3 38 8" xfId="40658"/>
    <cellStyle name="Separador de milhares 2 6 4 3 38 9" xfId="40659"/>
    <cellStyle name="Separador de milhares 2 6 4 3 39" xfId="40660"/>
    <cellStyle name="Separador de milhares 2 6 4 3 39 2" xfId="40661"/>
    <cellStyle name="Separador de milhares 2 6 4 3 4" xfId="40662"/>
    <cellStyle name="Separador de milhares 2 6 4 3 40" xfId="40663"/>
    <cellStyle name="Separador de milhares 2 6 4 3 41" xfId="40664"/>
    <cellStyle name="Separador de milhares 2 6 4 3 42" xfId="40665"/>
    <cellStyle name="Separador de milhares 2 6 4 3 43" xfId="40666"/>
    <cellStyle name="Separador de milhares 2 6 4 3 44" xfId="40667"/>
    <cellStyle name="Separador de milhares 2 6 4 3 45" xfId="40668"/>
    <cellStyle name="Separador de milhares 2 6 4 3 46" xfId="40669"/>
    <cellStyle name="Separador de milhares 2 6 4 3 47" xfId="40670"/>
    <cellStyle name="Separador de milhares 2 6 4 3 48" xfId="40671"/>
    <cellStyle name="Separador de milhares 2 6 4 3 5" xfId="40672"/>
    <cellStyle name="Separador de milhares 2 6 4 3 6" xfId="40673"/>
    <cellStyle name="Separador de milhares 2 6 4 3 7" xfId="40674"/>
    <cellStyle name="Separador de milhares 2 6 4 3 8" xfId="40675"/>
    <cellStyle name="Separador de milhares 2 6 4 3 9" xfId="40676"/>
    <cellStyle name="Separador de milhares 2 6 4 30" xfId="40677"/>
    <cellStyle name="Separador de milhares 2 6 4 31" xfId="40678"/>
    <cellStyle name="Separador de milhares 2 6 4 32" xfId="40679"/>
    <cellStyle name="Separador de milhares 2 6 4 33" xfId="40680"/>
    <cellStyle name="Separador de milhares 2 6 4 34" xfId="40681"/>
    <cellStyle name="Separador de milhares 2 6 4 35" xfId="40682"/>
    <cellStyle name="Separador de milhares 2 6 4 36" xfId="40683"/>
    <cellStyle name="Separador de milhares 2 6 4 37" xfId="40684"/>
    <cellStyle name="Separador de milhares 2 6 4 38" xfId="40685"/>
    <cellStyle name="Separador de milhares 2 6 4 39" xfId="40686"/>
    <cellStyle name="Separador de milhares 2 6 4 4" xfId="40687"/>
    <cellStyle name="Separador de milhares 2 6 4 40" xfId="40688"/>
    <cellStyle name="Separador de milhares 2 6 4 41" xfId="40689"/>
    <cellStyle name="Separador de milhares 2 6 4 42" xfId="40690"/>
    <cellStyle name="Separador de milhares 2 6 4 43" xfId="40691"/>
    <cellStyle name="Separador de milhares 2 6 4 44" xfId="40692"/>
    <cellStyle name="Separador de milhares 2 6 4 45" xfId="40693"/>
    <cellStyle name="Separador de milhares 2 6 4 46" xfId="40694"/>
    <cellStyle name="Separador de milhares 2 6 4 47" xfId="40695"/>
    <cellStyle name="Separador de milhares 2 6 4 48" xfId="40696"/>
    <cellStyle name="Separador de milhares 2 6 4 48 10" xfId="40697"/>
    <cellStyle name="Separador de milhares 2 6 4 48 2" xfId="40698"/>
    <cellStyle name="Separador de milhares 2 6 4 48 3" xfId="40699"/>
    <cellStyle name="Separador de milhares 2 6 4 48 4" xfId="40700"/>
    <cellStyle name="Separador de milhares 2 6 4 48 5" xfId="40701"/>
    <cellStyle name="Separador de milhares 2 6 4 48 6" xfId="40702"/>
    <cellStyle name="Separador de milhares 2 6 4 48 7" xfId="40703"/>
    <cellStyle name="Separador de milhares 2 6 4 48 8" xfId="40704"/>
    <cellStyle name="Separador de milhares 2 6 4 48 9" xfId="40705"/>
    <cellStyle name="Separador de milhares 2 6 4 49" xfId="40706"/>
    <cellStyle name="Separador de milhares 2 6 4 49 2" xfId="40707"/>
    <cellStyle name="Separador de milhares 2 6 4 5" xfId="40708"/>
    <cellStyle name="Separador de milhares 2 6 4 50" xfId="40709"/>
    <cellStyle name="Separador de milhares 2 6 4 51" xfId="40710"/>
    <cellStyle name="Separador de milhares 2 6 4 52" xfId="40711"/>
    <cellStyle name="Separador de milhares 2 6 4 53" xfId="40712"/>
    <cellStyle name="Separador de milhares 2 6 4 54" xfId="40713"/>
    <cellStyle name="Separador de milhares 2 6 4 55" xfId="40714"/>
    <cellStyle name="Separador de milhares 2 6 4 56" xfId="40715"/>
    <cellStyle name="Separador de milhares 2 6 4 57" xfId="40716"/>
    <cellStyle name="Separador de milhares 2 6 4 58" xfId="40717"/>
    <cellStyle name="Separador de milhares 2 6 4 6" xfId="40718"/>
    <cellStyle name="Separador de milhares 2 6 4 7" xfId="40719"/>
    <cellStyle name="Separador de milhares 2 6 4 8" xfId="40720"/>
    <cellStyle name="Separador de milhares 2 6 4 9" xfId="40721"/>
    <cellStyle name="Separador de milhares 2 6 40" xfId="40722"/>
    <cellStyle name="Separador de milhares 2 6 41" xfId="40723"/>
    <cellStyle name="Separador de milhares 2 6 42" xfId="40724"/>
    <cellStyle name="Separador de milhares 2 6 43" xfId="40725"/>
    <cellStyle name="Separador de milhares 2 6 44" xfId="40726"/>
    <cellStyle name="Separador de milhares 2 6 45" xfId="40727"/>
    <cellStyle name="Separador de milhares 2 6 46" xfId="40728"/>
    <cellStyle name="Separador de milhares 2 6 47" xfId="40729"/>
    <cellStyle name="Separador de milhares 2 6 48" xfId="40730"/>
    <cellStyle name="Separador de milhares 2 6 49" xfId="40731"/>
    <cellStyle name="Separador de milhares 2 6 5" xfId="40732"/>
    <cellStyle name="Separador de milhares 2 6 5 10" xfId="40733"/>
    <cellStyle name="Separador de milhares 2 6 5 11" xfId="40734"/>
    <cellStyle name="Separador de milhares 2 6 5 12" xfId="40735"/>
    <cellStyle name="Separador de milhares 2 6 5 13" xfId="40736"/>
    <cellStyle name="Separador de milhares 2 6 5 13 10" xfId="40737"/>
    <cellStyle name="Separador de milhares 2 6 5 13 11" xfId="40738"/>
    <cellStyle name="Separador de milhares 2 6 5 13 12" xfId="40739"/>
    <cellStyle name="Separador de milhares 2 6 5 13 2" xfId="40740"/>
    <cellStyle name="Separador de milhares 2 6 5 13 2 10" xfId="40741"/>
    <cellStyle name="Separador de milhares 2 6 5 13 2 2" xfId="40742"/>
    <cellStyle name="Separador de milhares 2 6 5 13 2 3" xfId="40743"/>
    <cellStyle name="Separador de milhares 2 6 5 13 2 4" xfId="40744"/>
    <cellStyle name="Separador de milhares 2 6 5 13 2 5" xfId="40745"/>
    <cellStyle name="Separador de milhares 2 6 5 13 2 6" xfId="40746"/>
    <cellStyle name="Separador de milhares 2 6 5 13 2 7" xfId="40747"/>
    <cellStyle name="Separador de milhares 2 6 5 13 2 8" xfId="40748"/>
    <cellStyle name="Separador de milhares 2 6 5 13 2 9" xfId="40749"/>
    <cellStyle name="Separador de milhares 2 6 5 13 3" xfId="40750"/>
    <cellStyle name="Separador de milhares 2 6 5 13 4" xfId="40751"/>
    <cellStyle name="Separador de milhares 2 6 5 13 5" xfId="40752"/>
    <cellStyle name="Separador de milhares 2 6 5 13 6" xfId="40753"/>
    <cellStyle name="Separador de milhares 2 6 5 13 7" xfId="40754"/>
    <cellStyle name="Separador de milhares 2 6 5 13 8" xfId="40755"/>
    <cellStyle name="Separador de milhares 2 6 5 13 9" xfId="40756"/>
    <cellStyle name="Separador de milhares 2 6 5 14" xfId="40757"/>
    <cellStyle name="Separador de milhares 2 6 5 14 10" xfId="40758"/>
    <cellStyle name="Separador de milhares 2 6 5 14 11" xfId="40759"/>
    <cellStyle name="Separador de milhares 2 6 5 14 12" xfId="40760"/>
    <cellStyle name="Separador de milhares 2 6 5 14 2" xfId="40761"/>
    <cellStyle name="Separador de milhares 2 6 5 14 2 10" xfId="40762"/>
    <cellStyle name="Separador de milhares 2 6 5 14 2 2" xfId="40763"/>
    <cellStyle name="Separador de milhares 2 6 5 14 2 3" xfId="40764"/>
    <cellStyle name="Separador de milhares 2 6 5 14 2 4" xfId="40765"/>
    <cellStyle name="Separador de milhares 2 6 5 14 2 5" xfId="40766"/>
    <cellStyle name="Separador de milhares 2 6 5 14 2 6" xfId="40767"/>
    <cellStyle name="Separador de milhares 2 6 5 14 2 7" xfId="40768"/>
    <cellStyle name="Separador de milhares 2 6 5 14 2 8" xfId="40769"/>
    <cellStyle name="Separador de milhares 2 6 5 14 2 9" xfId="40770"/>
    <cellStyle name="Separador de milhares 2 6 5 14 3" xfId="40771"/>
    <cellStyle name="Separador de milhares 2 6 5 14 4" xfId="40772"/>
    <cellStyle name="Separador de milhares 2 6 5 14 5" xfId="40773"/>
    <cellStyle name="Separador de milhares 2 6 5 14 6" xfId="40774"/>
    <cellStyle name="Separador de milhares 2 6 5 14 7" xfId="40775"/>
    <cellStyle name="Separador de milhares 2 6 5 14 8" xfId="40776"/>
    <cellStyle name="Separador de milhares 2 6 5 14 9" xfId="40777"/>
    <cellStyle name="Separador de milhares 2 6 5 15" xfId="40778"/>
    <cellStyle name="Separador de milhares 2 6 5 15 10" xfId="40779"/>
    <cellStyle name="Separador de milhares 2 6 5 15 11" xfId="40780"/>
    <cellStyle name="Separador de milhares 2 6 5 15 12" xfId="40781"/>
    <cellStyle name="Separador de milhares 2 6 5 15 2" xfId="40782"/>
    <cellStyle name="Separador de milhares 2 6 5 15 2 10" xfId="40783"/>
    <cellStyle name="Separador de milhares 2 6 5 15 2 2" xfId="40784"/>
    <cellStyle name="Separador de milhares 2 6 5 15 2 3" xfId="40785"/>
    <cellStyle name="Separador de milhares 2 6 5 15 2 4" xfId="40786"/>
    <cellStyle name="Separador de milhares 2 6 5 15 2 5" xfId="40787"/>
    <cellStyle name="Separador de milhares 2 6 5 15 2 6" xfId="40788"/>
    <cellStyle name="Separador de milhares 2 6 5 15 2 7" xfId="40789"/>
    <cellStyle name="Separador de milhares 2 6 5 15 2 8" xfId="40790"/>
    <cellStyle name="Separador de milhares 2 6 5 15 2 9" xfId="40791"/>
    <cellStyle name="Separador de milhares 2 6 5 15 3" xfId="40792"/>
    <cellStyle name="Separador de milhares 2 6 5 15 4" xfId="40793"/>
    <cellStyle name="Separador de milhares 2 6 5 15 5" xfId="40794"/>
    <cellStyle name="Separador de milhares 2 6 5 15 6" xfId="40795"/>
    <cellStyle name="Separador de milhares 2 6 5 15 7" xfId="40796"/>
    <cellStyle name="Separador de milhares 2 6 5 15 8" xfId="40797"/>
    <cellStyle name="Separador de milhares 2 6 5 15 9" xfId="40798"/>
    <cellStyle name="Separador de milhares 2 6 5 16" xfId="40799"/>
    <cellStyle name="Separador de milhares 2 6 5 16 10" xfId="40800"/>
    <cellStyle name="Separador de milhares 2 6 5 16 11" xfId="40801"/>
    <cellStyle name="Separador de milhares 2 6 5 16 12" xfId="40802"/>
    <cellStyle name="Separador de milhares 2 6 5 16 2" xfId="40803"/>
    <cellStyle name="Separador de milhares 2 6 5 16 2 10" xfId="40804"/>
    <cellStyle name="Separador de milhares 2 6 5 16 2 2" xfId="40805"/>
    <cellStyle name="Separador de milhares 2 6 5 16 2 3" xfId="40806"/>
    <cellStyle name="Separador de milhares 2 6 5 16 2 4" xfId="40807"/>
    <cellStyle name="Separador de milhares 2 6 5 16 2 5" xfId="40808"/>
    <cellStyle name="Separador de milhares 2 6 5 16 2 6" xfId="40809"/>
    <cellStyle name="Separador de milhares 2 6 5 16 2 7" xfId="40810"/>
    <cellStyle name="Separador de milhares 2 6 5 16 2 8" xfId="40811"/>
    <cellStyle name="Separador de milhares 2 6 5 16 2 9" xfId="40812"/>
    <cellStyle name="Separador de milhares 2 6 5 16 3" xfId="40813"/>
    <cellStyle name="Separador de milhares 2 6 5 16 4" xfId="40814"/>
    <cellStyle name="Separador de milhares 2 6 5 16 5" xfId="40815"/>
    <cellStyle name="Separador de milhares 2 6 5 16 6" xfId="40816"/>
    <cellStyle name="Separador de milhares 2 6 5 16 7" xfId="40817"/>
    <cellStyle name="Separador de milhares 2 6 5 16 8" xfId="40818"/>
    <cellStyle name="Separador de milhares 2 6 5 16 9" xfId="40819"/>
    <cellStyle name="Separador de milhares 2 6 5 17" xfId="40820"/>
    <cellStyle name="Separador de milhares 2 6 5 17 10" xfId="40821"/>
    <cellStyle name="Separador de milhares 2 6 5 17 11" xfId="40822"/>
    <cellStyle name="Separador de milhares 2 6 5 17 12" xfId="40823"/>
    <cellStyle name="Separador de milhares 2 6 5 17 2" xfId="40824"/>
    <cellStyle name="Separador de milhares 2 6 5 17 2 10" xfId="40825"/>
    <cellStyle name="Separador de milhares 2 6 5 17 2 2" xfId="40826"/>
    <cellStyle name="Separador de milhares 2 6 5 17 2 3" xfId="40827"/>
    <cellStyle name="Separador de milhares 2 6 5 17 2 4" xfId="40828"/>
    <cellStyle name="Separador de milhares 2 6 5 17 2 5" xfId="40829"/>
    <cellStyle name="Separador de milhares 2 6 5 17 2 6" xfId="40830"/>
    <cellStyle name="Separador de milhares 2 6 5 17 2 7" xfId="40831"/>
    <cellStyle name="Separador de milhares 2 6 5 17 2 8" xfId="40832"/>
    <cellStyle name="Separador de milhares 2 6 5 17 2 9" xfId="40833"/>
    <cellStyle name="Separador de milhares 2 6 5 17 3" xfId="40834"/>
    <cellStyle name="Separador de milhares 2 6 5 17 4" xfId="40835"/>
    <cellStyle name="Separador de milhares 2 6 5 17 5" xfId="40836"/>
    <cellStyle name="Separador de milhares 2 6 5 17 6" xfId="40837"/>
    <cellStyle name="Separador de milhares 2 6 5 17 7" xfId="40838"/>
    <cellStyle name="Separador de milhares 2 6 5 17 8" xfId="40839"/>
    <cellStyle name="Separador de milhares 2 6 5 17 9" xfId="40840"/>
    <cellStyle name="Separador de milhares 2 6 5 18" xfId="40841"/>
    <cellStyle name="Separador de milhares 2 6 5 18 10" xfId="40842"/>
    <cellStyle name="Separador de milhares 2 6 5 18 11" xfId="40843"/>
    <cellStyle name="Separador de milhares 2 6 5 18 12" xfId="40844"/>
    <cellStyle name="Separador de milhares 2 6 5 18 2" xfId="40845"/>
    <cellStyle name="Separador de milhares 2 6 5 18 2 10" xfId="40846"/>
    <cellStyle name="Separador de milhares 2 6 5 18 2 2" xfId="40847"/>
    <cellStyle name="Separador de milhares 2 6 5 18 2 3" xfId="40848"/>
    <cellStyle name="Separador de milhares 2 6 5 18 2 4" xfId="40849"/>
    <cellStyle name="Separador de milhares 2 6 5 18 2 5" xfId="40850"/>
    <cellStyle name="Separador de milhares 2 6 5 18 2 6" xfId="40851"/>
    <cellStyle name="Separador de milhares 2 6 5 18 2 7" xfId="40852"/>
    <cellStyle name="Separador de milhares 2 6 5 18 2 8" xfId="40853"/>
    <cellStyle name="Separador de milhares 2 6 5 18 2 9" xfId="40854"/>
    <cellStyle name="Separador de milhares 2 6 5 18 3" xfId="40855"/>
    <cellStyle name="Separador de milhares 2 6 5 18 4" xfId="40856"/>
    <cellStyle name="Separador de milhares 2 6 5 18 5" xfId="40857"/>
    <cellStyle name="Separador de milhares 2 6 5 18 6" xfId="40858"/>
    <cellStyle name="Separador de milhares 2 6 5 18 7" xfId="40859"/>
    <cellStyle name="Separador de milhares 2 6 5 18 8" xfId="40860"/>
    <cellStyle name="Separador de milhares 2 6 5 18 9" xfId="40861"/>
    <cellStyle name="Separador de milhares 2 6 5 19" xfId="40862"/>
    <cellStyle name="Separador de milhares 2 6 5 19 10" xfId="40863"/>
    <cellStyle name="Separador de milhares 2 6 5 19 11" xfId="40864"/>
    <cellStyle name="Separador de milhares 2 6 5 19 12" xfId="40865"/>
    <cellStyle name="Separador de milhares 2 6 5 19 2" xfId="40866"/>
    <cellStyle name="Separador de milhares 2 6 5 19 2 10" xfId="40867"/>
    <cellStyle name="Separador de milhares 2 6 5 19 2 2" xfId="40868"/>
    <cellStyle name="Separador de milhares 2 6 5 19 2 3" xfId="40869"/>
    <cellStyle name="Separador de milhares 2 6 5 19 2 4" xfId="40870"/>
    <cellStyle name="Separador de milhares 2 6 5 19 2 5" xfId="40871"/>
    <cellStyle name="Separador de milhares 2 6 5 19 2 6" xfId="40872"/>
    <cellStyle name="Separador de milhares 2 6 5 19 2 7" xfId="40873"/>
    <cellStyle name="Separador de milhares 2 6 5 19 2 8" xfId="40874"/>
    <cellStyle name="Separador de milhares 2 6 5 19 2 9" xfId="40875"/>
    <cellStyle name="Separador de milhares 2 6 5 19 3" xfId="40876"/>
    <cellStyle name="Separador de milhares 2 6 5 19 4" xfId="40877"/>
    <cellStyle name="Separador de milhares 2 6 5 19 5" xfId="40878"/>
    <cellStyle name="Separador de milhares 2 6 5 19 6" xfId="40879"/>
    <cellStyle name="Separador de milhares 2 6 5 19 7" xfId="40880"/>
    <cellStyle name="Separador de milhares 2 6 5 19 8" xfId="40881"/>
    <cellStyle name="Separador de milhares 2 6 5 19 9" xfId="40882"/>
    <cellStyle name="Separador de milhares 2 6 5 2" xfId="40883"/>
    <cellStyle name="Separador de milhares 2 6 5 2 10" xfId="40884"/>
    <cellStyle name="Separador de milhares 2 6 5 2 11" xfId="40885"/>
    <cellStyle name="Separador de milhares 2 6 5 2 12" xfId="40886"/>
    <cellStyle name="Separador de milhares 2 6 5 2 13" xfId="40887"/>
    <cellStyle name="Separador de milhares 2 6 5 2 14" xfId="40888"/>
    <cellStyle name="Separador de milhares 2 6 5 2 15" xfId="40889"/>
    <cellStyle name="Separador de milhares 2 6 5 2 16" xfId="40890"/>
    <cellStyle name="Separador de milhares 2 6 5 2 17" xfId="40891"/>
    <cellStyle name="Separador de milhares 2 6 5 2 18" xfId="40892"/>
    <cellStyle name="Separador de milhares 2 6 5 2 19" xfId="40893"/>
    <cellStyle name="Separador de milhares 2 6 5 2 2" xfId="40894"/>
    <cellStyle name="Separador de milhares 2 6 5 2 2 10" xfId="40895"/>
    <cellStyle name="Separador de milhares 2 6 5 2 2 11" xfId="40896"/>
    <cellStyle name="Separador de milhares 2 6 5 2 2 12" xfId="40897"/>
    <cellStyle name="Separador de milhares 2 6 5 2 2 2" xfId="40898"/>
    <cellStyle name="Separador de milhares 2 6 5 2 2 2 10" xfId="40899"/>
    <cellStyle name="Separador de milhares 2 6 5 2 2 2 2" xfId="40900"/>
    <cellStyle name="Separador de milhares 2 6 5 2 2 2 3" xfId="40901"/>
    <cellStyle name="Separador de milhares 2 6 5 2 2 2 4" xfId="40902"/>
    <cellStyle name="Separador de milhares 2 6 5 2 2 2 5" xfId="40903"/>
    <cellStyle name="Separador de milhares 2 6 5 2 2 2 6" xfId="40904"/>
    <cellStyle name="Separador de milhares 2 6 5 2 2 2 7" xfId="40905"/>
    <cellStyle name="Separador de milhares 2 6 5 2 2 2 8" xfId="40906"/>
    <cellStyle name="Separador de milhares 2 6 5 2 2 2 9" xfId="40907"/>
    <cellStyle name="Separador de milhares 2 6 5 2 2 3" xfId="40908"/>
    <cellStyle name="Separador de milhares 2 6 5 2 2 4" xfId="40909"/>
    <cellStyle name="Separador de milhares 2 6 5 2 2 5" xfId="40910"/>
    <cellStyle name="Separador de milhares 2 6 5 2 2 6" xfId="40911"/>
    <cellStyle name="Separador de milhares 2 6 5 2 2 7" xfId="40912"/>
    <cellStyle name="Separador de milhares 2 6 5 2 2 8" xfId="40913"/>
    <cellStyle name="Separador de milhares 2 6 5 2 2 9" xfId="40914"/>
    <cellStyle name="Separador de milhares 2 6 5 2 20" xfId="40915"/>
    <cellStyle name="Separador de milhares 2 6 5 2 21" xfId="40916"/>
    <cellStyle name="Separador de milhares 2 6 5 2 22" xfId="40917"/>
    <cellStyle name="Separador de milhares 2 6 5 2 23" xfId="40918"/>
    <cellStyle name="Separador de milhares 2 6 5 2 24" xfId="40919"/>
    <cellStyle name="Separador de milhares 2 6 5 2 25" xfId="40920"/>
    <cellStyle name="Separador de milhares 2 6 5 2 26" xfId="40921"/>
    <cellStyle name="Separador de milhares 2 6 5 2 27" xfId="40922"/>
    <cellStyle name="Separador de milhares 2 6 5 2 28" xfId="40923"/>
    <cellStyle name="Separador de milhares 2 6 5 2 29" xfId="40924"/>
    <cellStyle name="Separador de milhares 2 6 5 2 3" xfId="40925"/>
    <cellStyle name="Separador de milhares 2 6 5 2 30" xfId="40926"/>
    <cellStyle name="Separador de milhares 2 6 5 2 31" xfId="40927"/>
    <cellStyle name="Separador de milhares 2 6 5 2 32" xfId="40928"/>
    <cellStyle name="Separador de milhares 2 6 5 2 33" xfId="40929"/>
    <cellStyle name="Separador de milhares 2 6 5 2 34" xfId="40930"/>
    <cellStyle name="Separador de milhares 2 6 5 2 35" xfId="40931"/>
    <cellStyle name="Separador de milhares 2 6 5 2 36" xfId="40932"/>
    <cellStyle name="Separador de milhares 2 6 5 2 37" xfId="40933"/>
    <cellStyle name="Separador de milhares 2 6 5 2 38" xfId="40934"/>
    <cellStyle name="Separador de milhares 2 6 5 2 38 10" xfId="40935"/>
    <cellStyle name="Separador de milhares 2 6 5 2 38 2" xfId="40936"/>
    <cellStyle name="Separador de milhares 2 6 5 2 38 3" xfId="40937"/>
    <cellStyle name="Separador de milhares 2 6 5 2 38 4" xfId="40938"/>
    <cellStyle name="Separador de milhares 2 6 5 2 38 5" xfId="40939"/>
    <cellStyle name="Separador de milhares 2 6 5 2 38 6" xfId="40940"/>
    <cellStyle name="Separador de milhares 2 6 5 2 38 7" xfId="40941"/>
    <cellStyle name="Separador de milhares 2 6 5 2 38 8" xfId="40942"/>
    <cellStyle name="Separador de milhares 2 6 5 2 38 9" xfId="40943"/>
    <cellStyle name="Separador de milhares 2 6 5 2 39" xfId="40944"/>
    <cellStyle name="Separador de milhares 2 6 5 2 39 2" xfId="40945"/>
    <cellStyle name="Separador de milhares 2 6 5 2 4" xfId="40946"/>
    <cellStyle name="Separador de milhares 2 6 5 2 40" xfId="40947"/>
    <cellStyle name="Separador de milhares 2 6 5 2 41" xfId="40948"/>
    <cellStyle name="Separador de milhares 2 6 5 2 42" xfId="40949"/>
    <cellStyle name="Separador de milhares 2 6 5 2 43" xfId="40950"/>
    <cellStyle name="Separador de milhares 2 6 5 2 44" xfId="40951"/>
    <cellStyle name="Separador de milhares 2 6 5 2 45" xfId="40952"/>
    <cellStyle name="Separador de milhares 2 6 5 2 46" xfId="40953"/>
    <cellStyle name="Separador de milhares 2 6 5 2 47" xfId="40954"/>
    <cellStyle name="Separador de milhares 2 6 5 2 48" xfId="40955"/>
    <cellStyle name="Separador de milhares 2 6 5 2 5" xfId="40956"/>
    <cellStyle name="Separador de milhares 2 6 5 2 6" xfId="40957"/>
    <cellStyle name="Separador de milhares 2 6 5 2 7" xfId="40958"/>
    <cellStyle name="Separador de milhares 2 6 5 2 8" xfId="40959"/>
    <cellStyle name="Separador de milhares 2 6 5 2 9" xfId="40960"/>
    <cellStyle name="Separador de milhares 2 6 5 20" xfId="40961"/>
    <cellStyle name="Separador de milhares 2 6 5 20 10" xfId="40962"/>
    <cellStyle name="Separador de milhares 2 6 5 20 11" xfId="40963"/>
    <cellStyle name="Separador de milhares 2 6 5 20 12" xfId="40964"/>
    <cellStyle name="Separador de milhares 2 6 5 20 2" xfId="40965"/>
    <cellStyle name="Separador de milhares 2 6 5 20 2 10" xfId="40966"/>
    <cellStyle name="Separador de milhares 2 6 5 20 2 2" xfId="40967"/>
    <cellStyle name="Separador de milhares 2 6 5 20 2 3" xfId="40968"/>
    <cellStyle name="Separador de milhares 2 6 5 20 2 4" xfId="40969"/>
    <cellStyle name="Separador de milhares 2 6 5 20 2 5" xfId="40970"/>
    <cellStyle name="Separador de milhares 2 6 5 20 2 6" xfId="40971"/>
    <cellStyle name="Separador de milhares 2 6 5 20 2 7" xfId="40972"/>
    <cellStyle name="Separador de milhares 2 6 5 20 2 8" xfId="40973"/>
    <cellStyle name="Separador de milhares 2 6 5 20 2 9" xfId="40974"/>
    <cellStyle name="Separador de milhares 2 6 5 20 3" xfId="40975"/>
    <cellStyle name="Separador de milhares 2 6 5 20 4" xfId="40976"/>
    <cellStyle name="Separador de milhares 2 6 5 20 5" xfId="40977"/>
    <cellStyle name="Separador de milhares 2 6 5 20 6" xfId="40978"/>
    <cellStyle name="Separador de milhares 2 6 5 20 7" xfId="40979"/>
    <cellStyle name="Separador de milhares 2 6 5 20 8" xfId="40980"/>
    <cellStyle name="Separador de milhares 2 6 5 20 9" xfId="40981"/>
    <cellStyle name="Separador de milhares 2 6 5 21" xfId="40982"/>
    <cellStyle name="Separador de milhares 2 6 5 22" xfId="40983"/>
    <cellStyle name="Separador de milhares 2 6 5 23" xfId="40984"/>
    <cellStyle name="Separador de milhares 2 6 5 24" xfId="40985"/>
    <cellStyle name="Separador de milhares 2 6 5 25" xfId="40986"/>
    <cellStyle name="Separador de milhares 2 6 5 26" xfId="40987"/>
    <cellStyle name="Separador de milhares 2 6 5 27" xfId="40988"/>
    <cellStyle name="Separador de milhares 2 6 5 28" xfId="40989"/>
    <cellStyle name="Separador de milhares 2 6 5 29" xfId="40990"/>
    <cellStyle name="Separador de milhares 2 6 5 3" xfId="40991"/>
    <cellStyle name="Separador de milhares 2 6 5 3 10" xfId="40992"/>
    <cellStyle name="Separador de milhares 2 6 5 3 11" xfId="40993"/>
    <cellStyle name="Separador de milhares 2 6 5 3 12" xfId="40994"/>
    <cellStyle name="Separador de milhares 2 6 5 3 13" xfId="40995"/>
    <cellStyle name="Separador de milhares 2 6 5 3 14" xfId="40996"/>
    <cellStyle name="Separador de milhares 2 6 5 3 15" xfId="40997"/>
    <cellStyle name="Separador de milhares 2 6 5 3 16" xfId="40998"/>
    <cellStyle name="Separador de milhares 2 6 5 3 17" xfId="40999"/>
    <cellStyle name="Separador de milhares 2 6 5 3 18" xfId="41000"/>
    <cellStyle name="Separador de milhares 2 6 5 3 19" xfId="41001"/>
    <cellStyle name="Separador de milhares 2 6 5 3 2" xfId="41002"/>
    <cellStyle name="Separador de milhares 2 6 5 3 2 10" xfId="41003"/>
    <cellStyle name="Separador de milhares 2 6 5 3 2 11" xfId="41004"/>
    <cellStyle name="Separador de milhares 2 6 5 3 2 12" xfId="41005"/>
    <cellStyle name="Separador de milhares 2 6 5 3 2 2" xfId="41006"/>
    <cellStyle name="Separador de milhares 2 6 5 3 2 2 10" xfId="41007"/>
    <cellStyle name="Separador de milhares 2 6 5 3 2 2 2" xfId="41008"/>
    <cellStyle name="Separador de milhares 2 6 5 3 2 2 3" xfId="41009"/>
    <cellStyle name="Separador de milhares 2 6 5 3 2 2 4" xfId="41010"/>
    <cellStyle name="Separador de milhares 2 6 5 3 2 2 5" xfId="41011"/>
    <cellStyle name="Separador de milhares 2 6 5 3 2 2 6" xfId="41012"/>
    <cellStyle name="Separador de milhares 2 6 5 3 2 2 7" xfId="41013"/>
    <cellStyle name="Separador de milhares 2 6 5 3 2 2 8" xfId="41014"/>
    <cellStyle name="Separador de milhares 2 6 5 3 2 2 9" xfId="41015"/>
    <cellStyle name="Separador de milhares 2 6 5 3 2 3" xfId="41016"/>
    <cellStyle name="Separador de milhares 2 6 5 3 2 4" xfId="41017"/>
    <cellStyle name="Separador de milhares 2 6 5 3 2 5" xfId="41018"/>
    <cellStyle name="Separador de milhares 2 6 5 3 2 6" xfId="41019"/>
    <cellStyle name="Separador de milhares 2 6 5 3 2 7" xfId="41020"/>
    <cellStyle name="Separador de milhares 2 6 5 3 2 8" xfId="41021"/>
    <cellStyle name="Separador de milhares 2 6 5 3 2 9" xfId="41022"/>
    <cellStyle name="Separador de milhares 2 6 5 3 20" xfId="41023"/>
    <cellStyle name="Separador de milhares 2 6 5 3 21" xfId="41024"/>
    <cellStyle name="Separador de milhares 2 6 5 3 22" xfId="41025"/>
    <cellStyle name="Separador de milhares 2 6 5 3 23" xfId="41026"/>
    <cellStyle name="Separador de milhares 2 6 5 3 24" xfId="41027"/>
    <cellStyle name="Separador de milhares 2 6 5 3 25" xfId="41028"/>
    <cellStyle name="Separador de milhares 2 6 5 3 26" xfId="41029"/>
    <cellStyle name="Separador de milhares 2 6 5 3 27" xfId="41030"/>
    <cellStyle name="Separador de milhares 2 6 5 3 28" xfId="41031"/>
    <cellStyle name="Separador de milhares 2 6 5 3 29" xfId="41032"/>
    <cellStyle name="Separador de milhares 2 6 5 3 3" xfId="41033"/>
    <cellStyle name="Separador de milhares 2 6 5 3 30" xfId="41034"/>
    <cellStyle name="Separador de milhares 2 6 5 3 31" xfId="41035"/>
    <cellStyle name="Separador de milhares 2 6 5 3 32" xfId="41036"/>
    <cellStyle name="Separador de milhares 2 6 5 3 33" xfId="41037"/>
    <cellStyle name="Separador de milhares 2 6 5 3 34" xfId="41038"/>
    <cellStyle name="Separador de milhares 2 6 5 3 35" xfId="41039"/>
    <cellStyle name="Separador de milhares 2 6 5 3 36" xfId="41040"/>
    <cellStyle name="Separador de milhares 2 6 5 3 37" xfId="41041"/>
    <cellStyle name="Separador de milhares 2 6 5 3 38" xfId="41042"/>
    <cellStyle name="Separador de milhares 2 6 5 3 38 10" xfId="41043"/>
    <cellStyle name="Separador de milhares 2 6 5 3 38 2" xfId="41044"/>
    <cellStyle name="Separador de milhares 2 6 5 3 38 3" xfId="41045"/>
    <cellStyle name="Separador de milhares 2 6 5 3 38 4" xfId="41046"/>
    <cellStyle name="Separador de milhares 2 6 5 3 38 5" xfId="41047"/>
    <cellStyle name="Separador de milhares 2 6 5 3 38 6" xfId="41048"/>
    <cellStyle name="Separador de milhares 2 6 5 3 38 7" xfId="41049"/>
    <cellStyle name="Separador de milhares 2 6 5 3 38 8" xfId="41050"/>
    <cellStyle name="Separador de milhares 2 6 5 3 38 9" xfId="41051"/>
    <cellStyle name="Separador de milhares 2 6 5 3 39" xfId="41052"/>
    <cellStyle name="Separador de milhares 2 6 5 3 39 2" xfId="41053"/>
    <cellStyle name="Separador de milhares 2 6 5 3 4" xfId="41054"/>
    <cellStyle name="Separador de milhares 2 6 5 3 40" xfId="41055"/>
    <cellStyle name="Separador de milhares 2 6 5 3 41" xfId="41056"/>
    <cellStyle name="Separador de milhares 2 6 5 3 42" xfId="41057"/>
    <cellStyle name="Separador de milhares 2 6 5 3 43" xfId="41058"/>
    <cellStyle name="Separador de milhares 2 6 5 3 44" xfId="41059"/>
    <cellStyle name="Separador de milhares 2 6 5 3 45" xfId="41060"/>
    <cellStyle name="Separador de milhares 2 6 5 3 46" xfId="41061"/>
    <cellStyle name="Separador de milhares 2 6 5 3 47" xfId="41062"/>
    <cellStyle name="Separador de milhares 2 6 5 3 48" xfId="41063"/>
    <cellStyle name="Separador de milhares 2 6 5 3 5" xfId="41064"/>
    <cellStyle name="Separador de milhares 2 6 5 3 6" xfId="41065"/>
    <cellStyle name="Separador de milhares 2 6 5 3 7" xfId="41066"/>
    <cellStyle name="Separador de milhares 2 6 5 3 8" xfId="41067"/>
    <cellStyle name="Separador de milhares 2 6 5 3 9" xfId="41068"/>
    <cellStyle name="Separador de milhares 2 6 5 30" xfId="41069"/>
    <cellStyle name="Separador de milhares 2 6 5 31" xfId="41070"/>
    <cellStyle name="Separador de milhares 2 6 5 32" xfId="41071"/>
    <cellStyle name="Separador de milhares 2 6 5 33" xfId="41072"/>
    <cellStyle name="Separador de milhares 2 6 5 34" xfId="41073"/>
    <cellStyle name="Separador de milhares 2 6 5 35" xfId="41074"/>
    <cellStyle name="Separador de milhares 2 6 5 36" xfId="41075"/>
    <cellStyle name="Separador de milhares 2 6 5 37" xfId="41076"/>
    <cellStyle name="Separador de milhares 2 6 5 38" xfId="41077"/>
    <cellStyle name="Separador de milhares 2 6 5 39" xfId="41078"/>
    <cellStyle name="Separador de milhares 2 6 5 4" xfId="41079"/>
    <cellStyle name="Separador de milhares 2 6 5 40" xfId="41080"/>
    <cellStyle name="Separador de milhares 2 6 5 41" xfId="41081"/>
    <cellStyle name="Separador de milhares 2 6 5 42" xfId="41082"/>
    <cellStyle name="Separador de milhares 2 6 5 43" xfId="41083"/>
    <cellStyle name="Separador de milhares 2 6 5 44" xfId="41084"/>
    <cellStyle name="Separador de milhares 2 6 5 45" xfId="41085"/>
    <cellStyle name="Separador de milhares 2 6 5 46" xfId="41086"/>
    <cellStyle name="Separador de milhares 2 6 5 47" xfId="41087"/>
    <cellStyle name="Separador de milhares 2 6 5 48" xfId="41088"/>
    <cellStyle name="Separador de milhares 2 6 5 48 10" xfId="41089"/>
    <cellStyle name="Separador de milhares 2 6 5 48 2" xfId="41090"/>
    <cellStyle name="Separador de milhares 2 6 5 48 3" xfId="41091"/>
    <cellStyle name="Separador de milhares 2 6 5 48 4" xfId="41092"/>
    <cellStyle name="Separador de milhares 2 6 5 48 5" xfId="41093"/>
    <cellStyle name="Separador de milhares 2 6 5 48 6" xfId="41094"/>
    <cellStyle name="Separador de milhares 2 6 5 48 7" xfId="41095"/>
    <cellStyle name="Separador de milhares 2 6 5 48 8" xfId="41096"/>
    <cellStyle name="Separador de milhares 2 6 5 48 9" xfId="41097"/>
    <cellStyle name="Separador de milhares 2 6 5 49" xfId="41098"/>
    <cellStyle name="Separador de milhares 2 6 5 49 2" xfId="41099"/>
    <cellStyle name="Separador de milhares 2 6 5 5" xfId="41100"/>
    <cellStyle name="Separador de milhares 2 6 5 50" xfId="41101"/>
    <cellStyle name="Separador de milhares 2 6 5 51" xfId="41102"/>
    <cellStyle name="Separador de milhares 2 6 5 52" xfId="41103"/>
    <cellStyle name="Separador de milhares 2 6 5 53" xfId="41104"/>
    <cellStyle name="Separador de milhares 2 6 5 54" xfId="41105"/>
    <cellStyle name="Separador de milhares 2 6 5 55" xfId="41106"/>
    <cellStyle name="Separador de milhares 2 6 5 56" xfId="41107"/>
    <cellStyle name="Separador de milhares 2 6 5 57" xfId="41108"/>
    <cellStyle name="Separador de milhares 2 6 5 58" xfId="41109"/>
    <cellStyle name="Separador de milhares 2 6 5 6" xfId="41110"/>
    <cellStyle name="Separador de milhares 2 6 5 7" xfId="41111"/>
    <cellStyle name="Separador de milhares 2 6 5 8" xfId="41112"/>
    <cellStyle name="Separador de milhares 2 6 5 9" xfId="41113"/>
    <cellStyle name="Separador de milhares 2 6 50" xfId="41114"/>
    <cellStyle name="Separador de milhares 2 6 51" xfId="41115"/>
    <cellStyle name="Separador de milhares 2 6 52" xfId="41116"/>
    <cellStyle name="Separador de milhares 2 6 53" xfId="41117"/>
    <cellStyle name="Separador de milhares 2 6 54" xfId="41118"/>
    <cellStyle name="Separador de milhares 2 6 55" xfId="41119"/>
    <cellStyle name="Separador de milhares 2 6 56" xfId="41120"/>
    <cellStyle name="Separador de milhares 2 6 6" xfId="41121"/>
    <cellStyle name="Separador de milhares 2 6 6 10" xfId="41122"/>
    <cellStyle name="Separador de milhares 2 6 6 11" xfId="41123"/>
    <cellStyle name="Separador de milhares 2 6 6 12" xfId="41124"/>
    <cellStyle name="Separador de milhares 2 6 6 13" xfId="41125"/>
    <cellStyle name="Separador de milhares 2 6 6 13 10" xfId="41126"/>
    <cellStyle name="Separador de milhares 2 6 6 13 11" xfId="41127"/>
    <cellStyle name="Separador de milhares 2 6 6 13 12" xfId="41128"/>
    <cellStyle name="Separador de milhares 2 6 6 13 2" xfId="41129"/>
    <cellStyle name="Separador de milhares 2 6 6 13 2 10" xfId="41130"/>
    <cellStyle name="Separador de milhares 2 6 6 13 2 2" xfId="41131"/>
    <cellStyle name="Separador de milhares 2 6 6 13 2 3" xfId="41132"/>
    <cellStyle name="Separador de milhares 2 6 6 13 2 4" xfId="41133"/>
    <cellStyle name="Separador de milhares 2 6 6 13 2 5" xfId="41134"/>
    <cellStyle name="Separador de milhares 2 6 6 13 2 6" xfId="41135"/>
    <cellStyle name="Separador de milhares 2 6 6 13 2 7" xfId="41136"/>
    <cellStyle name="Separador de milhares 2 6 6 13 2 8" xfId="41137"/>
    <cellStyle name="Separador de milhares 2 6 6 13 2 9" xfId="41138"/>
    <cellStyle name="Separador de milhares 2 6 6 13 3" xfId="41139"/>
    <cellStyle name="Separador de milhares 2 6 6 13 4" xfId="41140"/>
    <cellStyle name="Separador de milhares 2 6 6 13 5" xfId="41141"/>
    <cellStyle name="Separador de milhares 2 6 6 13 6" xfId="41142"/>
    <cellStyle name="Separador de milhares 2 6 6 13 7" xfId="41143"/>
    <cellStyle name="Separador de milhares 2 6 6 13 8" xfId="41144"/>
    <cellStyle name="Separador de milhares 2 6 6 13 9" xfId="41145"/>
    <cellStyle name="Separador de milhares 2 6 6 14" xfId="41146"/>
    <cellStyle name="Separador de milhares 2 6 6 14 10" xfId="41147"/>
    <cellStyle name="Separador de milhares 2 6 6 14 11" xfId="41148"/>
    <cellStyle name="Separador de milhares 2 6 6 14 12" xfId="41149"/>
    <cellStyle name="Separador de milhares 2 6 6 14 2" xfId="41150"/>
    <cellStyle name="Separador de milhares 2 6 6 14 2 10" xfId="41151"/>
    <cellStyle name="Separador de milhares 2 6 6 14 2 2" xfId="41152"/>
    <cellStyle name="Separador de milhares 2 6 6 14 2 3" xfId="41153"/>
    <cellStyle name="Separador de milhares 2 6 6 14 2 4" xfId="41154"/>
    <cellStyle name="Separador de milhares 2 6 6 14 2 5" xfId="41155"/>
    <cellStyle name="Separador de milhares 2 6 6 14 2 6" xfId="41156"/>
    <cellStyle name="Separador de milhares 2 6 6 14 2 7" xfId="41157"/>
    <cellStyle name="Separador de milhares 2 6 6 14 2 8" xfId="41158"/>
    <cellStyle name="Separador de milhares 2 6 6 14 2 9" xfId="41159"/>
    <cellStyle name="Separador de milhares 2 6 6 14 3" xfId="41160"/>
    <cellStyle name="Separador de milhares 2 6 6 14 4" xfId="41161"/>
    <cellStyle name="Separador de milhares 2 6 6 14 5" xfId="41162"/>
    <cellStyle name="Separador de milhares 2 6 6 14 6" xfId="41163"/>
    <cellStyle name="Separador de milhares 2 6 6 14 7" xfId="41164"/>
    <cellStyle name="Separador de milhares 2 6 6 14 8" xfId="41165"/>
    <cellStyle name="Separador de milhares 2 6 6 14 9" xfId="41166"/>
    <cellStyle name="Separador de milhares 2 6 6 15" xfId="41167"/>
    <cellStyle name="Separador de milhares 2 6 6 15 10" xfId="41168"/>
    <cellStyle name="Separador de milhares 2 6 6 15 11" xfId="41169"/>
    <cellStyle name="Separador de milhares 2 6 6 15 12" xfId="41170"/>
    <cellStyle name="Separador de milhares 2 6 6 15 2" xfId="41171"/>
    <cellStyle name="Separador de milhares 2 6 6 15 2 10" xfId="41172"/>
    <cellStyle name="Separador de milhares 2 6 6 15 2 2" xfId="41173"/>
    <cellStyle name="Separador de milhares 2 6 6 15 2 3" xfId="41174"/>
    <cellStyle name="Separador de milhares 2 6 6 15 2 4" xfId="41175"/>
    <cellStyle name="Separador de milhares 2 6 6 15 2 5" xfId="41176"/>
    <cellStyle name="Separador de milhares 2 6 6 15 2 6" xfId="41177"/>
    <cellStyle name="Separador de milhares 2 6 6 15 2 7" xfId="41178"/>
    <cellStyle name="Separador de milhares 2 6 6 15 2 8" xfId="41179"/>
    <cellStyle name="Separador de milhares 2 6 6 15 2 9" xfId="41180"/>
    <cellStyle name="Separador de milhares 2 6 6 15 3" xfId="41181"/>
    <cellStyle name="Separador de milhares 2 6 6 15 4" xfId="41182"/>
    <cellStyle name="Separador de milhares 2 6 6 15 5" xfId="41183"/>
    <cellStyle name="Separador de milhares 2 6 6 15 6" xfId="41184"/>
    <cellStyle name="Separador de milhares 2 6 6 15 7" xfId="41185"/>
    <cellStyle name="Separador de milhares 2 6 6 15 8" xfId="41186"/>
    <cellStyle name="Separador de milhares 2 6 6 15 9" xfId="41187"/>
    <cellStyle name="Separador de milhares 2 6 6 16" xfId="41188"/>
    <cellStyle name="Separador de milhares 2 6 6 16 10" xfId="41189"/>
    <cellStyle name="Separador de milhares 2 6 6 16 11" xfId="41190"/>
    <cellStyle name="Separador de milhares 2 6 6 16 12" xfId="41191"/>
    <cellStyle name="Separador de milhares 2 6 6 16 2" xfId="41192"/>
    <cellStyle name="Separador de milhares 2 6 6 16 2 10" xfId="41193"/>
    <cellStyle name="Separador de milhares 2 6 6 16 2 2" xfId="41194"/>
    <cellStyle name="Separador de milhares 2 6 6 16 2 3" xfId="41195"/>
    <cellStyle name="Separador de milhares 2 6 6 16 2 4" xfId="41196"/>
    <cellStyle name="Separador de milhares 2 6 6 16 2 5" xfId="41197"/>
    <cellStyle name="Separador de milhares 2 6 6 16 2 6" xfId="41198"/>
    <cellStyle name="Separador de milhares 2 6 6 16 2 7" xfId="41199"/>
    <cellStyle name="Separador de milhares 2 6 6 16 2 8" xfId="41200"/>
    <cellStyle name="Separador de milhares 2 6 6 16 2 9" xfId="41201"/>
    <cellStyle name="Separador de milhares 2 6 6 16 3" xfId="41202"/>
    <cellStyle name="Separador de milhares 2 6 6 16 4" xfId="41203"/>
    <cellStyle name="Separador de milhares 2 6 6 16 5" xfId="41204"/>
    <cellStyle name="Separador de milhares 2 6 6 16 6" xfId="41205"/>
    <cellStyle name="Separador de milhares 2 6 6 16 7" xfId="41206"/>
    <cellStyle name="Separador de milhares 2 6 6 16 8" xfId="41207"/>
    <cellStyle name="Separador de milhares 2 6 6 16 9" xfId="41208"/>
    <cellStyle name="Separador de milhares 2 6 6 17" xfId="41209"/>
    <cellStyle name="Separador de milhares 2 6 6 17 10" xfId="41210"/>
    <cellStyle name="Separador de milhares 2 6 6 17 11" xfId="41211"/>
    <cellStyle name="Separador de milhares 2 6 6 17 12" xfId="41212"/>
    <cellStyle name="Separador de milhares 2 6 6 17 2" xfId="41213"/>
    <cellStyle name="Separador de milhares 2 6 6 17 2 10" xfId="41214"/>
    <cellStyle name="Separador de milhares 2 6 6 17 2 2" xfId="41215"/>
    <cellStyle name="Separador de milhares 2 6 6 17 2 3" xfId="41216"/>
    <cellStyle name="Separador de milhares 2 6 6 17 2 4" xfId="41217"/>
    <cellStyle name="Separador de milhares 2 6 6 17 2 5" xfId="41218"/>
    <cellStyle name="Separador de milhares 2 6 6 17 2 6" xfId="41219"/>
    <cellStyle name="Separador de milhares 2 6 6 17 2 7" xfId="41220"/>
    <cellStyle name="Separador de milhares 2 6 6 17 2 8" xfId="41221"/>
    <cellStyle name="Separador de milhares 2 6 6 17 2 9" xfId="41222"/>
    <cellStyle name="Separador de milhares 2 6 6 17 3" xfId="41223"/>
    <cellStyle name="Separador de milhares 2 6 6 17 4" xfId="41224"/>
    <cellStyle name="Separador de milhares 2 6 6 17 5" xfId="41225"/>
    <cellStyle name="Separador de milhares 2 6 6 17 6" xfId="41226"/>
    <cellStyle name="Separador de milhares 2 6 6 17 7" xfId="41227"/>
    <cellStyle name="Separador de milhares 2 6 6 17 8" xfId="41228"/>
    <cellStyle name="Separador de milhares 2 6 6 17 9" xfId="41229"/>
    <cellStyle name="Separador de milhares 2 6 6 18" xfId="41230"/>
    <cellStyle name="Separador de milhares 2 6 6 18 10" xfId="41231"/>
    <cellStyle name="Separador de milhares 2 6 6 18 11" xfId="41232"/>
    <cellStyle name="Separador de milhares 2 6 6 18 12" xfId="41233"/>
    <cellStyle name="Separador de milhares 2 6 6 18 2" xfId="41234"/>
    <cellStyle name="Separador de milhares 2 6 6 18 2 10" xfId="41235"/>
    <cellStyle name="Separador de milhares 2 6 6 18 2 2" xfId="41236"/>
    <cellStyle name="Separador de milhares 2 6 6 18 2 3" xfId="41237"/>
    <cellStyle name="Separador de milhares 2 6 6 18 2 4" xfId="41238"/>
    <cellStyle name="Separador de milhares 2 6 6 18 2 5" xfId="41239"/>
    <cellStyle name="Separador de milhares 2 6 6 18 2 6" xfId="41240"/>
    <cellStyle name="Separador de milhares 2 6 6 18 2 7" xfId="41241"/>
    <cellStyle name="Separador de milhares 2 6 6 18 2 8" xfId="41242"/>
    <cellStyle name="Separador de milhares 2 6 6 18 2 9" xfId="41243"/>
    <cellStyle name="Separador de milhares 2 6 6 18 3" xfId="41244"/>
    <cellStyle name="Separador de milhares 2 6 6 18 4" xfId="41245"/>
    <cellStyle name="Separador de milhares 2 6 6 18 5" xfId="41246"/>
    <cellStyle name="Separador de milhares 2 6 6 18 6" xfId="41247"/>
    <cellStyle name="Separador de milhares 2 6 6 18 7" xfId="41248"/>
    <cellStyle name="Separador de milhares 2 6 6 18 8" xfId="41249"/>
    <cellStyle name="Separador de milhares 2 6 6 18 9" xfId="41250"/>
    <cellStyle name="Separador de milhares 2 6 6 19" xfId="41251"/>
    <cellStyle name="Separador de milhares 2 6 6 19 10" xfId="41252"/>
    <cellStyle name="Separador de milhares 2 6 6 19 11" xfId="41253"/>
    <cellStyle name="Separador de milhares 2 6 6 19 12" xfId="41254"/>
    <cellStyle name="Separador de milhares 2 6 6 19 2" xfId="41255"/>
    <cellStyle name="Separador de milhares 2 6 6 19 2 10" xfId="41256"/>
    <cellStyle name="Separador de milhares 2 6 6 19 2 2" xfId="41257"/>
    <cellStyle name="Separador de milhares 2 6 6 19 2 3" xfId="41258"/>
    <cellStyle name="Separador de milhares 2 6 6 19 2 4" xfId="41259"/>
    <cellStyle name="Separador de milhares 2 6 6 19 2 5" xfId="41260"/>
    <cellStyle name="Separador de milhares 2 6 6 19 2 6" xfId="41261"/>
    <cellStyle name="Separador de milhares 2 6 6 19 2 7" xfId="41262"/>
    <cellStyle name="Separador de milhares 2 6 6 19 2 8" xfId="41263"/>
    <cellStyle name="Separador de milhares 2 6 6 19 2 9" xfId="41264"/>
    <cellStyle name="Separador de milhares 2 6 6 19 3" xfId="41265"/>
    <cellStyle name="Separador de milhares 2 6 6 19 4" xfId="41266"/>
    <cellStyle name="Separador de milhares 2 6 6 19 5" xfId="41267"/>
    <cellStyle name="Separador de milhares 2 6 6 19 6" xfId="41268"/>
    <cellStyle name="Separador de milhares 2 6 6 19 7" xfId="41269"/>
    <cellStyle name="Separador de milhares 2 6 6 19 8" xfId="41270"/>
    <cellStyle name="Separador de milhares 2 6 6 19 9" xfId="41271"/>
    <cellStyle name="Separador de milhares 2 6 6 2" xfId="41272"/>
    <cellStyle name="Separador de milhares 2 6 6 2 10" xfId="41273"/>
    <cellStyle name="Separador de milhares 2 6 6 2 11" xfId="41274"/>
    <cellStyle name="Separador de milhares 2 6 6 2 12" xfId="41275"/>
    <cellStyle name="Separador de milhares 2 6 6 2 13" xfId="41276"/>
    <cellStyle name="Separador de milhares 2 6 6 2 14" xfId="41277"/>
    <cellStyle name="Separador de milhares 2 6 6 2 15" xfId="41278"/>
    <cellStyle name="Separador de milhares 2 6 6 2 16" xfId="41279"/>
    <cellStyle name="Separador de milhares 2 6 6 2 17" xfId="41280"/>
    <cellStyle name="Separador de milhares 2 6 6 2 18" xfId="41281"/>
    <cellStyle name="Separador de milhares 2 6 6 2 19" xfId="41282"/>
    <cellStyle name="Separador de milhares 2 6 6 2 2" xfId="41283"/>
    <cellStyle name="Separador de milhares 2 6 6 2 2 10" xfId="41284"/>
    <cellStyle name="Separador de milhares 2 6 6 2 2 11" xfId="41285"/>
    <cellStyle name="Separador de milhares 2 6 6 2 2 12" xfId="41286"/>
    <cellStyle name="Separador de milhares 2 6 6 2 2 2" xfId="41287"/>
    <cellStyle name="Separador de milhares 2 6 6 2 2 2 10" xfId="41288"/>
    <cellStyle name="Separador de milhares 2 6 6 2 2 2 2" xfId="41289"/>
    <cellStyle name="Separador de milhares 2 6 6 2 2 2 3" xfId="41290"/>
    <cellStyle name="Separador de milhares 2 6 6 2 2 2 4" xfId="41291"/>
    <cellStyle name="Separador de milhares 2 6 6 2 2 2 5" xfId="41292"/>
    <cellStyle name="Separador de milhares 2 6 6 2 2 2 6" xfId="41293"/>
    <cellStyle name="Separador de milhares 2 6 6 2 2 2 7" xfId="41294"/>
    <cellStyle name="Separador de milhares 2 6 6 2 2 2 8" xfId="41295"/>
    <cellStyle name="Separador de milhares 2 6 6 2 2 2 9" xfId="41296"/>
    <cellStyle name="Separador de milhares 2 6 6 2 2 3" xfId="41297"/>
    <cellStyle name="Separador de milhares 2 6 6 2 2 4" xfId="41298"/>
    <cellStyle name="Separador de milhares 2 6 6 2 2 5" xfId="41299"/>
    <cellStyle name="Separador de milhares 2 6 6 2 2 6" xfId="41300"/>
    <cellStyle name="Separador de milhares 2 6 6 2 2 7" xfId="41301"/>
    <cellStyle name="Separador de milhares 2 6 6 2 2 8" xfId="41302"/>
    <cellStyle name="Separador de milhares 2 6 6 2 2 9" xfId="41303"/>
    <cellStyle name="Separador de milhares 2 6 6 2 20" xfId="41304"/>
    <cellStyle name="Separador de milhares 2 6 6 2 21" xfId="41305"/>
    <cellStyle name="Separador de milhares 2 6 6 2 22" xfId="41306"/>
    <cellStyle name="Separador de milhares 2 6 6 2 23" xfId="41307"/>
    <cellStyle name="Separador de milhares 2 6 6 2 24" xfId="41308"/>
    <cellStyle name="Separador de milhares 2 6 6 2 25" xfId="41309"/>
    <cellStyle name="Separador de milhares 2 6 6 2 26" xfId="41310"/>
    <cellStyle name="Separador de milhares 2 6 6 2 27" xfId="41311"/>
    <cellStyle name="Separador de milhares 2 6 6 2 28" xfId="41312"/>
    <cellStyle name="Separador de milhares 2 6 6 2 29" xfId="41313"/>
    <cellStyle name="Separador de milhares 2 6 6 2 3" xfId="41314"/>
    <cellStyle name="Separador de milhares 2 6 6 2 30" xfId="41315"/>
    <cellStyle name="Separador de milhares 2 6 6 2 31" xfId="41316"/>
    <cellStyle name="Separador de milhares 2 6 6 2 32" xfId="41317"/>
    <cellStyle name="Separador de milhares 2 6 6 2 33" xfId="41318"/>
    <cellStyle name="Separador de milhares 2 6 6 2 34" xfId="41319"/>
    <cellStyle name="Separador de milhares 2 6 6 2 35" xfId="41320"/>
    <cellStyle name="Separador de milhares 2 6 6 2 36" xfId="41321"/>
    <cellStyle name="Separador de milhares 2 6 6 2 37" xfId="41322"/>
    <cellStyle name="Separador de milhares 2 6 6 2 38" xfId="41323"/>
    <cellStyle name="Separador de milhares 2 6 6 2 38 10" xfId="41324"/>
    <cellStyle name="Separador de milhares 2 6 6 2 38 2" xfId="41325"/>
    <cellStyle name="Separador de milhares 2 6 6 2 38 3" xfId="41326"/>
    <cellStyle name="Separador de milhares 2 6 6 2 38 4" xfId="41327"/>
    <cellStyle name="Separador de milhares 2 6 6 2 38 5" xfId="41328"/>
    <cellStyle name="Separador de milhares 2 6 6 2 38 6" xfId="41329"/>
    <cellStyle name="Separador de milhares 2 6 6 2 38 7" xfId="41330"/>
    <cellStyle name="Separador de milhares 2 6 6 2 38 8" xfId="41331"/>
    <cellStyle name="Separador de milhares 2 6 6 2 38 9" xfId="41332"/>
    <cellStyle name="Separador de milhares 2 6 6 2 39" xfId="41333"/>
    <cellStyle name="Separador de milhares 2 6 6 2 39 2" xfId="41334"/>
    <cellStyle name="Separador de milhares 2 6 6 2 4" xfId="41335"/>
    <cellStyle name="Separador de milhares 2 6 6 2 40" xfId="41336"/>
    <cellStyle name="Separador de milhares 2 6 6 2 41" xfId="41337"/>
    <cellStyle name="Separador de milhares 2 6 6 2 42" xfId="41338"/>
    <cellStyle name="Separador de milhares 2 6 6 2 43" xfId="41339"/>
    <cellStyle name="Separador de milhares 2 6 6 2 44" xfId="41340"/>
    <cellStyle name="Separador de milhares 2 6 6 2 45" xfId="41341"/>
    <cellStyle name="Separador de milhares 2 6 6 2 46" xfId="41342"/>
    <cellStyle name="Separador de milhares 2 6 6 2 47" xfId="41343"/>
    <cellStyle name="Separador de milhares 2 6 6 2 48" xfId="41344"/>
    <cellStyle name="Separador de milhares 2 6 6 2 5" xfId="41345"/>
    <cellStyle name="Separador de milhares 2 6 6 2 6" xfId="41346"/>
    <cellStyle name="Separador de milhares 2 6 6 2 7" xfId="41347"/>
    <cellStyle name="Separador de milhares 2 6 6 2 8" xfId="41348"/>
    <cellStyle name="Separador de milhares 2 6 6 2 9" xfId="41349"/>
    <cellStyle name="Separador de milhares 2 6 6 20" xfId="41350"/>
    <cellStyle name="Separador de milhares 2 6 6 20 10" xfId="41351"/>
    <cellStyle name="Separador de milhares 2 6 6 20 11" xfId="41352"/>
    <cellStyle name="Separador de milhares 2 6 6 20 12" xfId="41353"/>
    <cellStyle name="Separador de milhares 2 6 6 20 2" xfId="41354"/>
    <cellStyle name="Separador de milhares 2 6 6 20 2 10" xfId="41355"/>
    <cellStyle name="Separador de milhares 2 6 6 20 2 2" xfId="41356"/>
    <cellStyle name="Separador de milhares 2 6 6 20 2 3" xfId="41357"/>
    <cellStyle name="Separador de milhares 2 6 6 20 2 4" xfId="41358"/>
    <cellStyle name="Separador de milhares 2 6 6 20 2 5" xfId="41359"/>
    <cellStyle name="Separador de milhares 2 6 6 20 2 6" xfId="41360"/>
    <cellStyle name="Separador de milhares 2 6 6 20 2 7" xfId="41361"/>
    <cellStyle name="Separador de milhares 2 6 6 20 2 8" xfId="41362"/>
    <cellStyle name="Separador de milhares 2 6 6 20 2 9" xfId="41363"/>
    <cellStyle name="Separador de milhares 2 6 6 20 3" xfId="41364"/>
    <cellStyle name="Separador de milhares 2 6 6 20 4" xfId="41365"/>
    <cellStyle name="Separador de milhares 2 6 6 20 5" xfId="41366"/>
    <cellStyle name="Separador de milhares 2 6 6 20 6" xfId="41367"/>
    <cellStyle name="Separador de milhares 2 6 6 20 7" xfId="41368"/>
    <cellStyle name="Separador de milhares 2 6 6 20 8" xfId="41369"/>
    <cellStyle name="Separador de milhares 2 6 6 20 9" xfId="41370"/>
    <cellStyle name="Separador de milhares 2 6 6 21" xfId="41371"/>
    <cellStyle name="Separador de milhares 2 6 6 22" xfId="41372"/>
    <cellStyle name="Separador de milhares 2 6 6 23" xfId="41373"/>
    <cellStyle name="Separador de milhares 2 6 6 24" xfId="41374"/>
    <cellStyle name="Separador de milhares 2 6 6 25" xfId="41375"/>
    <cellStyle name="Separador de milhares 2 6 6 26" xfId="41376"/>
    <cellStyle name="Separador de milhares 2 6 6 27" xfId="41377"/>
    <cellStyle name="Separador de milhares 2 6 6 28" xfId="41378"/>
    <cellStyle name="Separador de milhares 2 6 6 29" xfId="41379"/>
    <cellStyle name="Separador de milhares 2 6 6 3" xfId="41380"/>
    <cellStyle name="Separador de milhares 2 6 6 3 10" xfId="41381"/>
    <cellStyle name="Separador de milhares 2 6 6 3 11" xfId="41382"/>
    <cellStyle name="Separador de milhares 2 6 6 3 12" xfId="41383"/>
    <cellStyle name="Separador de milhares 2 6 6 3 13" xfId="41384"/>
    <cellStyle name="Separador de milhares 2 6 6 3 14" xfId="41385"/>
    <cellStyle name="Separador de milhares 2 6 6 3 15" xfId="41386"/>
    <cellStyle name="Separador de milhares 2 6 6 3 16" xfId="41387"/>
    <cellStyle name="Separador de milhares 2 6 6 3 17" xfId="41388"/>
    <cellStyle name="Separador de milhares 2 6 6 3 18" xfId="41389"/>
    <cellStyle name="Separador de milhares 2 6 6 3 19" xfId="41390"/>
    <cellStyle name="Separador de milhares 2 6 6 3 2" xfId="41391"/>
    <cellStyle name="Separador de milhares 2 6 6 3 2 10" xfId="41392"/>
    <cellStyle name="Separador de milhares 2 6 6 3 2 11" xfId="41393"/>
    <cellStyle name="Separador de milhares 2 6 6 3 2 12" xfId="41394"/>
    <cellStyle name="Separador de milhares 2 6 6 3 2 2" xfId="41395"/>
    <cellStyle name="Separador de milhares 2 6 6 3 2 2 10" xfId="41396"/>
    <cellStyle name="Separador de milhares 2 6 6 3 2 2 2" xfId="41397"/>
    <cellStyle name="Separador de milhares 2 6 6 3 2 2 3" xfId="41398"/>
    <cellStyle name="Separador de milhares 2 6 6 3 2 2 4" xfId="41399"/>
    <cellStyle name="Separador de milhares 2 6 6 3 2 2 5" xfId="41400"/>
    <cellStyle name="Separador de milhares 2 6 6 3 2 2 6" xfId="41401"/>
    <cellStyle name="Separador de milhares 2 6 6 3 2 2 7" xfId="41402"/>
    <cellStyle name="Separador de milhares 2 6 6 3 2 2 8" xfId="41403"/>
    <cellStyle name="Separador de milhares 2 6 6 3 2 2 9" xfId="41404"/>
    <cellStyle name="Separador de milhares 2 6 6 3 2 3" xfId="41405"/>
    <cellStyle name="Separador de milhares 2 6 6 3 2 4" xfId="41406"/>
    <cellStyle name="Separador de milhares 2 6 6 3 2 5" xfId="41407"/>
    <cellStyle name="Separador de milhares 2 6 6 3 2 6" xfId="41408"/>
    <cellStyle name="Separador de milhares 2 6 6 3 2 7" xfId="41409"/>
    <cellStyle name="Separador de milhares 2 6 6 3 2 8" xfId="41410"/>
    <cellStyle name="Separador de milhares 2 6 6 3 2 9" xfId="41411"/>
    <cellStyle name="Separador de milhares 2 6 6 3 20" xfId="41412"/>
    <cellStyle name="Separador de milhares 2 6 6 3 21" xfId="41413"/>
    <cellStyle name="Separador de milhares 2 6 6 3 22" xfId="41414"/>
    <cellStyle name="Separador de milhares 2 6 6 3 23" xfId="41415"/>
    <cellStyle name="Separador de milhares 2 6 6 3 24" xfId="41416"/>
    <cellStyle name="Separador de milhares 2 6 6 3 25" xfId="41417"/>
    <cellStyle name="Separador de milhares 2 6 6 3 26" xfId="41418"/>
    <cellStyle name="Separador de milhares 2 6 6 3 27" xfId="41419"/>
    <cellStyle name="Separador de milhares 2 6 6 3 28" xfId="41420"/>
    <cellStyle name="Separador de milhares 2 6 6 3 29" xfId="41421"/>
    <cellStyle name="Separador de milhares 2 6 6 3 3" xfId="41422"/>
    <cellStyle name="Separador de milhares 2 6 6 3 30" xfId="41423"/>
    <cellStyle name="Separador de milhares 2 6 6 3 31" xfId="41424"/>
    <cellStyle name="Separador de milhares 2 6 6 3 32" xfId="41425"/>
    <cellStyle name="Separador de milhares 2 6 6 3 33" xfId="41426"/>
    <cellStyle name="Separador de milhares 2 6 6 3 34" xfId="41427"/>
    <cellStyle name="Separador de milhares 2 6 6 3 35" xfId="41428"/>
    <cellStyle name="Separador de milhares 2 6 6 3 36" xfId="41429"/>
    <cellStyle name="Separador de milhares 2 6 6 3 37" xfId="41430"/>
    <cellStyle name="Separador de milhares 2 6 6 3 38" xfId="41431"/>
    <cellStyle name="Separador de milhares 2 6 6 3 38 10" xfId="41432"/>
    <cellStyle name="Separador de milhares 2 6 6 3 38 2" xfId="41433"/>
    <cellStyle name="Separador de milhares 2 6 6 3 38 3" xfId="41434"/>
    <cellStyle name="Separador de milhares 2 6 6 3 38 4" xfId="41435"/>
    <cellStyle name="Separador de milhares 2 6 6 3 38 5" xfId="41436"/>
    <cellStyle name="Separador de milhares 2 6 6 3 38 6" xfId="41437"/>
    <cellStyle name="Separador de milhares 2 6 6 3 38 7" xfId="41438"/>
    <cellStyle name="Separador de milhares 2 6 6 3 38 8" xfId="41439"/>
    <cellStyle name="Separador de milhares 2 6 6 3 38 9" xfId="41440"/>
    <cellStyle name="Separador de milhares 2 6 6 3 39" xfId="41441"/>
    <cellStyle name="Separador de milhares 2 6 6 3 39 2" xfId="41442"/>
    <cellStyle name="Separador de milhares 2 6 6 3 4" xfId="41443"/>
    <cellStyle name="Separador de milhares 2 6 6 3 40" xfId="41444"/>
    <cellStyle name="Separador de milhares 2 6 6 3 41" xfId="41445"/>
    <cellStyle name="Separador de milhares 2 6 6 3 42" xfId="41446"/>
    <cellStyle name="Separador de milhares 2 6 6 3 43" xfId="41447"/>
    <cellStyle name="Separador de milhares 2 6 6 3 44" xfId="41448"/>
    <cellStyle name="Separador de milhares 2 6 6 3 45" xfId="41449"/>
    <cellStyle name="Separador de milhares 2 6 6 3 46" xfId="41450"/>
    <cellStyle name="Separador de milhares 2 6 6 3 47" xfId="41451"/>
    <cellStyle name="Separador de milhares 2 6 6 3 48" xfId="41452"/>
    <cellStyle name="Separador de milhares 2 6 6 3 5" xfId="41453"/>
    <cellStyle name="Separador de milhares 2 6 6 3 6" xfId="41454"/>
    <cellStyle name="Separador de milhares 2 6 6 3 7" xfId="41455"/>
    <cellStyle name="Separador de milhares 2 6 6 3 8" xfId="41456"/>
    <cellStyle name="Separador de milhares 2 6 6 3 9" xfId="41457"/>
    <cellStyle name="Separador de milhares 2 6 6 30" xfId="41458"/>
    <cellStyle name="Separador de milhares 2 6 6 31" xfId="41459"/>
    <cellStyle name="Separador de milhares 2 6 6 32" xfId="41460"/>
    <cellStyle name="Separador de milhares 2 6 6 33" xfId="41461"/>
    <cellStyle name="Separador de milhares 2 6 6 34" xfId="41462"/>
    <cellStyle name="Separador de milhares 2 6 6 35" xfId="41463"/>
    <cellStyle name="Separador de milhares 2 6 6 36" xfId="41464"/>
    <cellStyle name="Separador de milhares 2 6 6 37" xfId="41465"/>
    <cellStyle name="Separador de milhares 2 6 6 38" xfId="41466"/>
    <cellStyle name="Separador de milhares 2 6 6 39" xfId="41467"/>
    <cellStyle name="Separador de milhares 2 6 6 4" xfId="41468"/>
    <cellStyle name="Separador de milhares 2 6 6 40" xfId="41469"/>
    <cellStyle name="Separador de milhares 2 6 6 41" xfId="41470"/>
    <cellStyle name="Separador de milhares 2 6 6 42" xfId="41471"/>
    <cellStyle name="Separador de milhares 2 6 6 43" xfId="41472"/>
    <cellStyle name="Separador de milhares 2 6 6 44" xfId="41473"/>
    <cellStyle name="Separador de milhares 2 6 6 45" xfId="41474"/>
    <cellStyle name="Separador de milhares 2 6 6 46" xfId="41475"/>
    <cellStyle name="Separador de milhares 2 6 6 47" xfId="41476"/>
    <cellStyle name="Separador de milhares 2 6 6 48" xfId="41477"/>
    <cellStyle name="Separador de milhares 2 6 6 48 10" xfId="41478"/>
    <cellStyle name="Separador de milhares 2 6 6 48 2" xfId="41479"/>
    <cellStyle name="Separador de milhares 2 6 6 48 3" xfId="41480"/>
    <cellStyle name="Separador de milhares 2 6 6 48 4" xfId="41481"/>
    <cellStyle name="Separador de milhares 2 6 6 48 5" xfId="41482"/>
    <cellStyle name="Separador de milhares 2 6 6 48 6" xfId="41483"/>
    <cellStyle name="Separador de milhares 2 6 6 48 7" xfId="41484"/>
    <cellStyle name="Separador de milhares 2 6 6 48 8" xfId="41485"/>
    <cellStyle name="Separador de milhares 2 6 6 48 9" xfId="41486"/>
    <cellStyle name="Separador de milhares 2 6 6 49" xfId="41487"/>
    <cellStyle name="Separador de milhares 2 6 6 49 2" xfId="41488"/>
    <cellStyle name="Separador de milhares 2 6 6 5" xfId="41489"/>
    <cellStyle name="Separador de milhares 2 6 6 50" xfId="41490"/>
    <cellStyle name="Separador de milhares 2 6 6 51" xfId="41491"/>
    <cellStyle name="Separador de milhares 2 6 6 52" xfId="41492"/>
    <cellStyle name="Separador de milhares 2 6 6 53" xfId="41493"/>
    <cellStyle name="Separador de milhares 2 6 6 54" xfId="41494"/>
    <cellStyle name="Separador de milhares 2 6 6 55" xfId="41495"/>
    <cellStyle name="Separador de milhares 2 6 6 56" xfId="41496"/>
    <cellStyle name="Separador de milhares 2 6 6 57" xfId="41497"/>
    <cellStyle name="Separador de milhares 2 6 6 58" xfId="41498"/>
    <cellStyle name="Separador de milhares 2 6 6 6" xfId="41499"/>
    <cellStyle name="Separador de milhares 2 6 6 7" xfId="41500"/>
    <cellStyle name="Separador de milhares 2 6 6 8" xfId="41501"/>
    <cellStyle name="Separador de milhares 2 6 6 9" xfId="41502"/>
    <cellStyle name="Separador de milhares 2 6 7" xfId="41503"/>
    <cellStyle name="Separador de milhares 2 6 7 10" xfId="41504"/>
    <cellStyle name="Separador de milhares 2 6 7 11" xfId="41505"/>
    <cellStyle name="Separador de milhares 2 6 7 12" xfId="41506"/>
    <cellStyle name="Separador de milhares 2 6 7 13" xfId="41507"/>
    <cellStyle name="Separador de milhares 2 6 7 13 10" xfId="41508"/>
    <cellStyle name="Separador de milhares 2 6 7 13 11" xfId="41509"/>
    <cellStyle name="Separador de milhares 2 6 7 13 12" xfId="41510"/>
    <cellStyle name="Separador de milhares 2 6 7 13 2" xfId="41511"/>
    <cellStyle name="Separador de milhares 2 6 7 13 2 10" xfId="41512"/>
    <cellStyle name="Separador de milhares 2 6 7 13 2 2" xfId="41513"/>
    <cellStyle name="Separador de milhares 2 6 7 13 2 3" xfId="41514"/>
    <cellStyle name="Separador de milhares 2 6 7 13 2 4" xfId="41515"/>
    <cellStyle name="Separador de milhares 2 6 7 13 2 5" xfId="41516"/>
    <cellStyle name="Separador de milhares 2 6 7 13 2 6" xfId="41517"/>
    <cellStyle name="Separador de milhares 2 6 7 13 2 7" xfId="41518"/>
    <cellStyle name="Separador de milhares 2 6 7 13 2 8" xfId="41519"/>
    <cellStyle name="Separador de milhares 2 6 7 13 2 9" xfId="41520"/>
    <cellStyle name="Separador de milhares 2 6 7 13 3" xfId="41521"/>
    <cellStyle name="Separador de milhares 2 6 7 13 4" xfId="41522"/>
    <cellStyle name="Separador de milhares 2 6 7 13 5" xfId="41523"/>
    <cellStyle name="Separador de milhares 2 6 7 13 6" xfId="41524"/>
    <cellStyle name="Separador de milhares 2 6 7 13 7" xfId="41525"/>
    <cellStyle name="Separador de milhares 2 6 7 13 8" xfId="41526"/>
    <cellStyle name="Separador de milhares 2 6 7 13 9" xfId="41527"/>
    <cellStyle name="Separador de milhares 2 6 7 14" xfId="41528"/>
    <cellStyle name="Separador de milhares 2 6 7 14 10" xfId="41529"/>
    <cellStyle name="Separador de milhares 2 6 7 14 11" xfId="41530"/>
    <cellStyle name="Separador de milhares 2 6 7 14 12" xfId="41531"/>
    <cellStyle name="Separador de milhares 2 6 7 14 2" xfId="41532"/>
    <cellStyle name="Separador de milhares 2 6 7 14 2 10" xfId="41533"/>
    <cellStyle name="Separador de milhares 2 6 7 14 2 2" xfId="41534"/>
    <cellStyle name="Separador de milhares 2 6 7 14 2 3" xfId="41535"/>
    <cellStyle name="Separador de milhares 2 6 7 14 2 4" xfId="41536"/>
    <cellStyle name="Separador de milhares 2 6 7 14 2 5" xfId="41537"/>
    <cellStyle name="Separador de milhares 2 6 7 14 2 6" xfId="41538"/>
    <cellStyle name="Separador de milhares 2 6 7 14 2 7" xfId="41539"/>
    <cellStyle name="Separador de milhares 2 6 7 14 2 8" xfId="41540"/>
    <cellStyle name="Separador de milhares 2 6 7 14 2 9" xfId="41541"/>
    <cellStyle name="Separador de milhares 2 6 7 14 3" xfId="41542"/>
    <cellStyle name="Separador de milhares 2 6 7 14 4" xfId="41543"/>
    <cellStyle name="Separador de milhares 2 6 7 14 5" xfId="41544"/>
    <cellStyle name="Separador de milhares 2 6 7 14 6" xfId="41545"/>
    <cellStyle name="Separador de milhares 2 6 7 14 7" xfId="41546"/>
    <cellStyle name="Separador de milhares 2 6 7 14 8" xfId="41547"/>
    <cellStyle name="Separador de milhares 2 6 7 14 9" xfId="41548"/>
    <cellStyle name="Separador de milhares 2 6 7 15" xfId="41549"/>
    <cellStyle name="Separador de milhares 2 6 7 15 10" xfId="41550"/>
    <cellStyle name="Separador de milhares 2 6 7 15 11" xfId="41551"/>
    <cellStyle name="Separador de milhares 2 6 7 15 12" xfId="41552"/>
    <cellStyle name="Separador de milhares 2 6 7 15 2" xfId="41553"/>
    <cellStyle name="Separador de milhares 2 6 7 15 2 10" xfId="41554"/>
    <cellStyle name="Separador de milhares 2 6 7 15 2 2" xfId="41555"/>
    <cellStyle name="Separador de milhares 2 6 7 15 2 3" xfId="41556"/>
    <cellStyle name="Separador de milhares 2 6 7 15 2 4" xfId="41557"/>
    <cellStyle name="Separador de milhares 2 6 7 15 2 5" xfId="41558"/>
    <cellStyle name="Separador de milhares 2 6 7 15 2 6" xfId="41559"/>
    <cellStyle name="Separador de milhares 2 6 7 15 2 7" xfId="41560"/>
    <cellStyle name="Separador de milhares 2 6 7 15 2 8" xfId="41561"/>
    <cellStyle name="Separador de milhares 2 6 7 15 2 9" xfId="41562"/>
    <cellStyle name="Separador de milhares 2 6 7 15 3" xfId="41563"/>
    <cellStyle name="Separador de milhares 2 6 7 15 4" xfId="41564"/>
    <cellStyle name="Separador de milhares 2 6 7 15 5" xfId="41565"/>
    <cellStyle name="Separador de milhares 2 6 7 15 6" xfId="41566"/>
    <cellStyle name="Separador de milhares 2 6 7 15 7" xfId="41567"/>
    <cellStyle name="Separador de milhares 2 6 7 15 8" xfId="41568"/>
    <cellStyle name="Separador de milhares 2 6 7 15 9" xfId="41569"/>
    <cellStyle name="Separador de milhares 2 6 7 16" xfId="41570"/>
    <cellStyle name="Separador de milhares 2 6 7 16 10" xfId="41571"/>
    <cellStyle name="Separador de milhares 2 6 7 16 11" xfId="41572"/>
    <cellStyle name="Separador de milhares 2 6 7 16 12" xfId="41573"/>
    <cellStyle name="Separador de milhares 2 6 7 16 2" xfId="41574"/>
    <cellStyle name="Separador de milhares 2 6 7 16 2 10" xfId="41575"/>
    <cellStyle name="Separador de milhares 2 6 7 16 2 2" xfId="41576"/>
    <cellStyle name="Separador de milhares 2 6 7 16 2 3" xfId="41577"/>
    <cellStyle name="Separador de milhares 2 6 7 16 2 4" xfId="41578"/>
    <cellStyle name="Separador de milhares 2 6 7 16 2 5" xfId="41579"/>
    <cellStyle name="Separador de milhares 2 6 7 16 2 6" xfId="41580"/>
    <cellStyle name="Separador de milhares 2 6 7 16 2 7" xfId="41581"/>
    <cellStyle name="Separador de milhares 2 6 7 16 2 8" xfId="41582"/>
    <cellStyle name="Separador de milhares 2 6 7 16 2 9" xfId="41583"/>
    <cellStyle name="Separador de milhares 2 6 7 16 3" xfId="41584"/>
    <cellStyle name="Separador de milhares 2 6 7 16 4" xfId="41585"/>
    <cellStyle name="Separador de milhares 2 6 7 16 5" xfId="41586"/>
    <cellStyle name="Separador de milhares 2 6 7 16 6" xfId="41587"/>
    <cellStyle name="Separador de milhares 2 6 7 16 7" xfId="41588"/>
    <cellStyle name="Separador de milhares 2 6 7 16 8" xfId="41589"/>
    <cellStyle name="Separador de milhares 2 6 7 16 9" xfId="41590"/>
    <cellStyle name="Separador de milhares 2 6 7 17" xfId="41591"/>
    <cellStyle name="Separador de milhares 2 6 7 17 10" xfId="41592"/>
    <cellStyle name="Separador de milhares 2 6 7 17 11" xfId="41593"/>
    <cellStyle name="Separador de milhares 2 6 7 17 12" xfId="41594"/>
    <cellStyle name="Separador de milhares 2 6 7 17 2" xfId="41595"/>
    <cellStyle name="Separador de milhares 2 6 7 17 2 10" xfId="41596"/>
    <cellStyle name="Separador de milhares 2 6 7 17 2 2" xfId="41597"/>
    <cellStyle name="Separador de milhares 2 6 7 17 2 3" xfId="41598"/>
    <cellStyle name="Separador de milhares 2 6 7 17 2 4" xfId="41599"/>
    <cellStyle name="Separador de milhares 2 6 7 17 2 5" xfId="41600"/>
    <cellStyle name="Separador de milhares 2 6 7 17 2 6" xfId="41601"/>
    <cellStyle name="Separador de milhares 2 6 7 17 2 7" xfId="41602"/>
    <cellStyle name="Separador de milhares 2 6 7 17 2 8" xfId="41603"/>
    <cellStyle name="Separador de milhares 2 6 7 17 2 9" xfId="41604"/>
    <cellStyle name="Separador de milhares 2 6 7 17 3" xfId="41605"/>
    <cellStyle name="Separador de milhares 2 6 7 17 4" xfId="41606"/>
    <cellStyle name="Separador de milhares 2 6 7 17 5" xfId="41607"/>
    <cellStyle name="Separador de milhares 2 6 7 17 6" xfId="41608"/>
    <cellStyle name="Separador de milhares 2 6 7 17 7" xfId="41609"/>
    <cellStyle name="Separador de milhares 2 6 7 17 8" xfId="41610"/>
    <cellStyle name="Separador de milhares 2 6 7 17 9" xfId="41611"/>
    <cellStyle name="Separador de milhares 2 6 7 18" xfId="41612"/>
    <cellStyle name="Separador de milhares 2 6 7 18 10" xfId="41613"/>
    <cellStyle name="Separador de milhares 2 6 7 18 11" xfId="41614"/>
    <cellStyle name="Separador de milhares 2 6 7 18 12" xfId="41615"/>
    <cellStyle name="Separador de milhares 2 6 7 18 2" xfId="41616"/>
    <cellStyle name="Separador de milhares 2 6 7 18 2 10" xfId="41617"/>
    <cellStyle name="Separador de milhares 2 6 7 18 2 2" xfId="41618"/>
    <cellStyle name="Separador de milhares 2 6 7 18 2 3" xfId="41619"/>
    <cellStyle name="Separador de milhares 2 6 7 18 2 4" xfId="41620"/>
    <cellStyle name="Separador de milhares 2 6 7 18 2 5" xfId="41621"/>
    <cellStyle name="Separador de milhares 2 6 7 18 2 6" xfId="41622"/>
    <cellStyle name="Separador de milhares 2 6 7 18 2 7" xfId="41623"/>
    <cellStyle name="Separador de milhares 2 6 7 18 2 8" xfId="41624"/>
    <cellStyle name="Separador de milhares 2 6 7 18 2 9" xfId="41625"/>
    <cellStyle name="Separador de milhares 2 6 7 18 3" xfId="41626"/>
    <cellStyle name="Separador de milhares 2 6 7 18 4" xfId="41627"/>
    <cellStyle name="Separador de milhares 2 6 7 18 5" xfId="41628"/>
    <cellStyle name="Separador de milhares 2 6 7 18 6" xfId="41629"/>
    <cellStyle name="Separador de milhares 2 6 7 18 7" xfId="41630"/>
    <cellStyle name="Separador de milhares 2 6 7 18 8" xfId="41631"/>
    <cellStyle name="Separador de milhares 2 6 7 18 9" xfId="41632"/>
    <cellStyle name="Separador de milhares 2 6 7 19" xfId="41633"/>
    <cellStyle name="Separador de milhares 2 6 7 19 10" xfId="41634"/>
    <cellStyle name="Separador de milhares 2 6 7 19 11" xfId="41635"/>
    <cellStyle name="Separador de milhares 2 6 7 19 12" xfId="41636"/>
    <cellStyle name="Separador de milhares 2 6 7 19 2" xfId="41637"/>
    <cellStyle name="Separador de milhares 2 6 7 19 2 10" xfId="41638"/>
    <cellStyle name="Separador de milhares 2 6 7 19 2 2" xfId="41639"/>
    <cellStyle name="Separador de milhares 2 6 7 19 2 3" xfId="41640"/>
    <cellStyle name="Separador de milhares 2 6 7 19 2 4" xfId="41641"/>
    <cellStyle name="Separador de milhares 2 6 7 19 2 5" xfId="41642"/>
    <cellStyle name="Separador de milhares 2 6 7 19 2 6" xfId="41643"/>
    <cellStyle name="Separador de milhares 2 6 7 19 2 7" xfId="41644"/>
    <cellStyle name="Separador de milhares 2 6 7 19 2 8" xfId="41645"/>
    <cellStyle name="Separador de milhares 2 6 7 19 2 9" xfId="41646"/>
    <cellStyle name="Separador de milhares 2 6 7 19 3" xfId="41647"/>
    <cellStyle name="Separador de milhares 2 6 7 19 4" xfId="41648"/>
    <cellStyle name="Separador de milhares 2 6 7 19 5" xfId="41649"/>
    <cellStyle name="Separador de milhares 2 6 7 19 6" xfId="41650"/>
    <cellStyle name="Separador de milhares 2 6 7 19 7" xfId="41651"/>
    <cellStyle name="Separador de milhares 2 6 7 19 8" xfId="41652"/>
    <cellStyle name="Separador de milhares 2 6 7 19 9" xfId="41653"/>
    <cellStyle name="Separador de milhares 2 6 7 2" xfId="41654"/>
    <cellStyle name="Separador de milhares 2 6 7 2 10" xfId="41655"/>
    <cellStyle name="Separador de milhares 2 6 7 2 11" xfId="41656"/>
    <cellStyle name="Separador de milhares 2 6 7 2 12" xfId="41657"/>
    <cellStyle name="Separador de milhares 2 6 7 2 13" xfId="41658"/>
    <cellStyle name="Separador de milhares 2 6 7 2 14" xfId="41659"/>
    <cellStyle name="Separador de milhares 2 6 7 2 15" xfId="41660"/>
    <cellStyle name="Separador de milhares 2 6 7 2 16" xfId="41661"/>
    <cellStyle name="Separador de milhares 2 6 7 2 17" xfId="41662"/>
    <cellStyle name="Separador de milhares 2 6 7 2 18" xfId="41663"/>
    <cellStyle name="Separador de milhares 2 6 7 2 19" xfId="41664"/>
    <cellStyle name="Separador de milhares 2 6 7 2 2" xfId="41665"/>
    <cellStyle name="Separador de milhares 2 6 7 2 2 10" xfId="41666"/>
    <cellStyle name="Separador de milhares 2 6 7 2 2 11" xfId="41667"/>
    <cellStyle name="Separador de milhares 2 6 7 2 2 12" xfId="41668"/>
    <cellStyle name="Separador de milhares 2 6 7 2 2 2" xfId="41669"/>
    <cellStyle name="Separador de milhares 2 6 7 2 2 2 10" xfId="41670"/>
    <cellStyle name="Separador de milhares 2 6 7 2 2 2 2" xfId="41671"/>
    <cellStyle name="Separador de milhares 2 6 7 2 2 2 3" xfId="41672"/>
    <cellStyle name="Separador de milhares 2 6 7 2 2 2 4" xfId="41673"/>
    <cellStyle name="Separador de milhares 2 6 7 2 2 2 5" xfId="41674"/>
    <cellStyle name="Separador de milhares 2 6 7 2 2 2 6" xfId="41675"/>
    <cellStyle name="Separador de milhares 2 6 7 2 2 2 7" xfId="41676"/>
    <cellStyle name="Separador de milhares 2 6 7 2 2 2 8" xfId="41677"/>
    <cellStyle name="Separador de milhares 2 6 7 2 2 2 9" xfId="41678"/>
    <cellStyle name="Separador de milhares 2 6 7 2 2 3" xfId="41679"/>
    <cellStyle name="Separador de milhares 2 6 7 2 2 4" xfId="41680"/>
    <cellStyle name="Separador de milhares 2 6 7 2 2 5" xfId="41681"/>
    <cellStyle name="Separador de milhares 2 6 7 2 2 6" xfId="41682"/>
    <cellStyle name="Separador de milhares 2 6 7 2 2 7" xfId="41683"/>
    <cellStyle name="Separador de milhares 2 6 7 2 2 8" xfId="41684"/>
    <cellStyle name="Separador de milhares 2 6 7 2 2 9" xfId="41685"/>
    <cellStyle name="Separador de milhares 2 6 7 2 20" xfId="41686"/>
    <cellStyle name="Separador de milhares 2 6 7 2 21" xfId="41687"/>
    <cellStyle name="Separador de milhares 2 6 7 2 22" xfId="41688"/>
    <cellStyle name="Separador de milhares 2 6 7 2 23" xfId="41689"/>
    <cellStyle name="Separador de milhares 2 6 7 2 24" xfId="41690"/>
    <cellStyle name="Separador de milhares 2 6 7 2 25" xfId="41691"/>
    <cellStyle name="Separador de milhares 2 6 7 2 26" xfId="41692"/>
    <cellStyle name="Separador de milhares 2 6 7 2 27" xfId="41693"/>
    <cellStyle name="Separador de milhares 2 6 7 2 28" xfId="41694"/>
    <cellStyle name="Separador de milhares 2 6 7 2 29" xfId="41695"/>
    <cellStyle name="Separador de milhares 2 6 7 2 3" xfId="41696"/>
    <cellStyle name="Separador de milhares 2 6 7 2 30" xfId="41697"/>
    <cellStyle name="Separador de milhares 2 6 7 2 31" xfId="41698"/>
    <cellStyle name="Separador de milhares 2 6 7 2 32" xfId="41699"/>
    <cellStyle name="Separador de milhares 2 6 7 2 33" xfId="41700"/>
    <cellStyle name="Separador de milhares 2 6 7 2 34" xfId="41701"/>
    <cellStyle name="Separador de milhares 2 6 7 2 35" xfId="41702"/>
    <cellStyle name="Separador de milhares 2 6 7 2 36" xfId="41703"/>
    <cellStyle name="Separador de milhares 2 6 7 2 37" xfId="41704"/>
    <cellStyle name="Separador de milhares 2 6 7 2 38" xfId="41705"/>
    <cellStyle name="Separador de milhares 2 6 7 2 38 10" xfId="41706"/>
    <cellStyle name="Separador de milhares 2 6 7 2 38 2" xfId="41707"/>
    <cellStyle name="Separador de milhares 2 6 7 2 38 3" xfId="41708"/>
    <cellStyle name="Separador de milhares 2 6 7 2 38 4" xfId="41709"/>
    <cellStyle name="Separador de milhares 2 6 7 2 38 5" xfId="41710"/>
    <cellStyle name="Separador de milhares 2 6 7 2 38 6" xfId="41711"/>
    <cellStyle name="Separador de milhares 2 6 7 2 38 7" xfId="41712"/>
    <cellStyle name="Separador de milhares 2 6 7 2 38 8" xfId="41713"/>
    <cellStyle name="Separador de milhares 2 6 7 2 38 9" xfId="41714"/>
    <cellStyle name="Separador de milhares 2 6 7 2 39" xfId="41715"/>
    <cellStyle name="Separador de milhares 2 6 7 2 39 2" xfId="41716"/>
    <cellStyle name="Separador de milhares 2 6 7 2 4" xfId="41717"/>
    <cellStyle name="Separador de milhares 2 6 7 2 40" xfId="41718"/>
    <cellStyle name="Separador de milhares 2 6 7 2 41" xfId="41719"/>
    <cellStyle name="Separador de milhares 2 6 7 2 42" xfId="41720"/>
    <cellStyle name="Separador de milhares 2 6 7 2 43" xfId="41721"/>
    <cellStyle name="Separador de milhares 2 6 7 2 44" xfId="41722"/>
    <cellStyle name="Separador de milhares 2 6 7 2 45" xfId="41723"/>
    <cellStyle name="Separador de milhares 2 6 7 2 46" xfId="41724"/>
    <cellStyle name="Separador de milhares 2 6 7 2 47" xfId="41725"/>
    <cellStyle name="Separador de milhares 2 6 7 2 48" xfId="41726"/>
    <cellStyle name="Separador de milhares 2 6 7 2 5" xfId="41727"/>
    <cellStyle name="Separador de milhares 2 6 7 2 6" xfId="41728"/>
    <cellStyle name="Separador de milhares 2 6 7 2 7" xfId="41729"/>
    <cellStyle name="Separador de milhares 2 6 7 2 8" xfId="41730"/>
    <cellStyle name="Separador de milhares 2 6 7 2 9" xfId="41731"/>
    <cellStyle name="Separador de milhares 2 6 7 20" xfId="41732"/>
    <cellStyle name="Separador de milhares 2 6 7 20 10" xfId="41733"/>
    <cellStyle name="Separador de milhares 2 6 7 20 11" xfId="41734"/>
    <cellStyle name="Separador de milhares 2 6 7 20 12" xfId="41735"/>
    <cellStyle name="Separador de milhares 2 6 7 20 2" xfId="41736"/>
    <cellStyle name="Separador de milhares 2 6 7 20 2 10" xfId="41737"/>
    <cellStyle name="Separador de milhares 2 6 7 20 2 2" xfId="41738"/>
    <cellStyle name="Separador de milhares 2 6 7 20 2 3" xfId="41739"/>
    <cellStyle name="Separador de milhares 2 6 7 20 2 4" xfId="41740"/>
    <cellStyle name="Separador de milhares 2 6 7 20 2 5" xfId="41741"/>
    <cellStyle name="Separador de milhares 2 6 7 20 2 6" xfId="41742"/>
    <cellStyle name="Separador de milhares 2 6 7 20 2 7" xfId="41743"/>
    <cellStyle name="Separador de milhares 2 6 7 20 2 8" xfId="41744"/>
    <cellStyle name="Separador de milhares 2 6 7 20 2 9" xfId="41745"/>
    <cellStyle name="Separador de milhares 2 6 7 20 3" xfId="41746"/>
    <cellStyle name="Separador de milhares 2 6 7 20 4" xfId="41747"/>
    <cellStyle name="Separador de milhares 2 6 7 20 5" xfId="41748"/>
    <cellStyle name="Separador de milhares 2 6 7 20 6" xfId="41749"/>
    <cellStyle name="Separador de milhares 2 6 7 20 7" xfId="41750"/>
    <cellStyle name="Separador de milhares 2 6 7 20 8" xfId="41751"/>
    <cellStyle name="Separador de milhares 2 6 7 20 9" xfId="41752"/>
    <cellStyle name="Separador de milhares 2 6 7 21" xfId="41753"/>
    <cellStyle name="Separador de milhares 2 6 7 22" xfId="41754"/>
    <cellStyle name="Separador de milhares 2 6 7 23" xfId="41755"/>
    <cellStyle name="Separador de milhares 2 6 7 24" xfId="41756"/>
    <cellStyle name="Separador de milhares 2 6 7 25" xfId="41757"/>
    <cellStyle name="Separador de milhares 2 6 7 26" xfId="41758"/>
    <cellStyle name="Separador de milhares 2 6 7 27" xfId="41759"/>
    <cellStyle name="Separador de milhares 2 6 7 28" xfId="41760"/>
    <cellStyle name="Separador de milhares 2 6 7 29" xfId="41761"/>
    <cellStyle name="Separador de milhares 2 6 7 3" xfId="41762"/>
    <cellStyle name="Separador de milhares 2 6 7 3 10" xfId="41763"/>
    <cellStyle name="Separador de milhares 2 6 7 3 11" xfId="41764"/>
    <cellStyle name="Separador de milhares 2 6 7 3 12" xfId="41765"/>
    <cellStyle name="Separador de milhares 2 6 7 3 13" xfId="41766"/>
    <cellStyle name="Separador de milhares 2 6 7 3 14" xfId="41767"/>
    <cellStyle name="Separador de milhares 2 6 7 3 15" xfId="41768"/>
    <cellStyle name="Separador de milhares 2 6 7 3 16" xfId="41769"/>
    <cellStyle name="Separador de milhares 2 6 7 3 17" xfId="41770"/>
    <cellStyle name="Separador de milhares 2 6 7 3 18" xfId="41771"/>
    <cellStyle name="Separador de milhares 2 6 7 3 19" xfId="41772"/>
    <cellStyle name="Separador de milhares 2 6 7 3 2" xfId="41773"/>
    <cellStyle name="Separador de milhares 2 6 7 3 2 10" xfId="41774"/>
    <cellStyle name="Separador de milhares 2 6 7 3 2 11" xfId="41775"/>
    <cellStyle name="Separador de milhares 2 6 7 3 2 12" xfId="41776"/>
    <cellStyle name="Separador de milhares 2 6 7 3 2 2" xfId="41777"/>
    <cellStyle name="Separador de milhares 2 6 7 3 2 2 10" xfId="41778"/>
    <cellStyle name="Separador de milhares 2 6 7 3 2 2 2" xfId="41779"/>
    <cellStyle name="Separador de milhares 2 6 7 3 2 2 3" xfId="41780"/>
    <cellStyle name="Separador de milhares 2 6 7 3 2 2 4" xfId="41781"/>
    <cellStyle name="Separador de milhares 2 6 7 3 2 2 5" xfId="41782"/>
    <cellStyle name="Separador de milhares 2 6 7 3 2 2 6" xfId="41783"/>
    <cellStyle name="Separador de milhares 2 6 7 3 2 2 7" xfId="41784"/>
    <cellStyle name="Separador de milhares 2 6 7 3 2 2 8" xfId="41785"/>
    <cellStyle name="Separador de milhares 2 6 7 3 2 2 9" xfId="41786"/>
    <cellStyle name="Separador de milhares 2 6 7 3 2 3" xfId="41787"/>
    <cellStyle name="Separador de milhares 2 6 7 3 2 4" xfId="41788"/>
    <cellStyle name="Separador de milhares 2 6 7 3 2 5" xfId="41789"/>
    <cellStyle name="Separador de milhares 2 6 7 3 2 6" xfId="41790"/>
    <cellStyle name="Separador de milhares 2 6 7 3 2 7" xfId="41791"/>
    <cellStyle name="Separador de milhares 2 6 7 3 2 8" xfId="41792"/>
    <cellStyle name="Separador de milhares 2 6 7 3 2 9" xfId="41793"/>
    <cellStyle name="Separador de milhares 2 6 7 3 20" xfId="41794"/>
    <cellStyle name="Separador de milhares 2 6 7 3 21" xfId="41795"/>
    <cellStyle name="Separador de milhares 2 6 7 3 22" xfId="41796"/>
    <cellStyle name="Separador de milhares 2 6 7 3 23" xfId="41797"/>
    <cellStyle name="Separador de milhares 2 6 7 3 24" xfId="41798"/>
    <cellStyle name="Separador de milhares 2 6 7 3 25" xfId="41799"/>
    <cellStyle name="Separador de milhares 2 6 7 3 26" xfId="41800"/>
    <cellStyle name="Separador de milhares 2 6 7 3 27" xfId="41801"/>
    <cellStyle name="Separador de milhares 2 6 7 3 28" xfId="41802"/>
    <cellStyle name="Separador de milhares 2 6 7 3 29" xfId="41803"/>
    <cellStyle name="Separador de milhares 2 6 7 3 3" xfId="41804"/>
    <cellStyle name="Separador de milhares 2 6 7 3 30" xfId="41805"/>
    <cellStyle name="Separador de milhares 2 6 7 3 31" xfId="41806"/>
    <cellStyle name="Separador de milhares 2 6 7 3 32" xfId="41807"/>
    <cellStyle name="Separador de milhares 2 6 7 3 33" xfId="41808"/>
    <cellStyle name="Separador de milhares 2 6 7 3 34" xfId="41809"/>
    <cellStyle name="Separador de milhares 2 6 7 3 35" xfId="41810"/>
    <cellStyle name="Separador de milhares 2 6 7 3 36" xfId="41811"/>
    <cellStyle name="Separador de milhares 2 6 7 3 37" xfId="41812"/>
    <cellStyle name="Separador de milhares 2 6 7 3 38" xfId="41813"/>
    <cellStyle name="Separador de milhares 2 6 7 3 38 10" xfId="41814"/>
    <cellStyle name="Separador de milhares 2 6 7 3 38 2" xfId="41815"/>
    <cellStyle name="Separador de milhares 2 6 7 3 38 3" xfId="41816"/>
    <cellStyle name="Separador de milhares 2 6 7 3 38 4" xfId="41817"/>
    <cellStyle name="Separador de milhares 2 6 7 3 38 5" xfId="41818"/>
    <cellStyle name="Separador de milhares 2 6 7 3 38 6" xfId="41819"/>
    <cellStyle name="Separador de milhares 2 6 7 3 38 7" xfId="41820"/>
    <cellStyle name="Separador de milhares 2 6 7 3 38 8" xfId="41821"/>
    <cellStyle name="Separador de milhares 2 6 7 3 38 9" xfId="41822"/>
    <cellStyle name="Separador de milhares 2 6 7 3 39" xfId="41823"/>
    <cellStyle name="Separador de milhares 2 6 7 3 39 2" xfId="41824"/>
    <cellStyle name="Separador de milhares 2 6 7 3 4" xfId="41825"/>
    <cellStyle name="Separador de milhares 2 6 7 3 40" xfId="41826"/>
    <cellStyle name="Separador de milhares 2 6 7 3 41" xfId="41827"/>
    <cellStyle name="Separador de milhares 2 6 7 3 42" xfId="41828"/>
    <cellStyle name="Separador de milhares 2 6 7 3 43" xfId="41829"/>
    <cellStyle name="Separador de milhares 2 6 7 3 44" xfId="41830"/>
    <cellStyle name="Separador de milhares 2 6 7 3 45" xfId="41831"/>
    <cellStyle name="Separador de milhares 2 6 7 3 46" xfId="41832"/>
    <cellStyle name="Separador de milhares 2 6 7 3 47" xfId="41833"/>
    <cellStyle name="Separador de milhares 2 6 7 3 48" xfId="41834"/>
    <cellStyle name="Separador de milhares 2 6 7 3 5" xfId="41835"/>
    <cellStyle name="Separador de milhares 2 6 7 3 6" xfId="41836"/>
    <cellStyle name="Separador de milhares 2 6 7 3 7" xfId="41837"/>
    <cellStyle name="Separador de milhares 2 6 7 3 8" xfId="41838"/>
    <cellStyle name="Separador de milhares 2 6 7 3 9" xfId="41839"/>
    <cellStyle name="Separador de milhares 2 6 7 30" xfId="41840"/>
    <cellStyle name="Separador de milhares 2 6 7 31" xfId="41841"/>
    <cellStyle name="Separador de milhares 2 6 7 32" xfId="41842"/>
    <cellStyle name="Separador de milhares 2 6 7 33" xfId="41843"/>
    <cellStyle name="Separador de milhares 2 6 7 34" xfId="41844"/>
    <cellStyle name="Separador de milhares 2 6 7 35" xfId="41845"/>
    <cellStyle name="Separador de milhares 2 6 7 36" xfId="41846"/>
    <cellStyle name="Separador de milhares 2 6 7 37" xfId="41847"/>
    <cellStyle name="Separador de milhares 2 6 7 38" xfId="41848"/>
    <cellStyle name="Separador de milhares 2 6 7 39" xfId="41849"/>
    <cellStyle name="Separador de milhares 2 6 7 4" xfId="41850"/>
    <cellStyle name="Separador de milhares 2 6 7 40" xfId="41851"/>
    <cellStyle name="Separador de milhares 2 6 7 41" xfId="41852"/>
    <cellStyle name="Separador de milhares 2 6 7 42" xfId="41853"/>
    <cellStyle name="Separador de milhares 2 6 7 43" xfId="41854"/>
    <cellStyle name="Separador de milhares 2 6 7 44" xfId="41855"/>
    <cellStyle name="Separador de milhares 2 6 7 45" xfId="41856"/>
    <cellStyle name="Separador de milhares 2 6 7 46" xfId="41857"/>
    <cellStyle name="Separador de milhares 2 6 7 47" xfId="41858"/>
    <cellStyle name="Separador de milhares 2 6 7 48" xfId="41859"/>
    <cellStyle name="Separador de milhares 2 6 7 48 10" xfId="41860"/>
    <cellStyle name="Separador de milhares 2 6 7 48 2" xfId="41861"/>
    <cellStyle name="Separador de milhares 2 6 7 48 3" xfId="41862"/>
    <cellStyle name="Separador de milhares 2 6 7 48 4" xfId="41863"/>
    <cellStyle name="Separador de milhares 2 6 7 48 5" xfId="41864"/>
    <cellStyle name="Separador de milhares 2 6 7 48 6" xfId="41865"/>
    <cellStyle name="Separador de milhares 2 6 7 48 7" xfId="41866"/>
    <cellStyle name="Separador de milhares 2 6 7 48 8" xfId="41867"/>
    <cellStyle name="Separador de milhares 2 6 7 48 9" xfId="41868"/>
    <cellStyle name="Separador de milhares 2 6 7 49" xfId="41869"/>
    <cellStyle name="Separador de milhares 2 6 7 49 2" xfId="41870"/>
    <cellStyle name="Separador de milhares 2 6 7 5" xfId="41871"/>
    <cellStyle name="Separador de milhares 2 6 7 50" xfId="41872"/>
    <cellStyle name="Separador de milhares 2 6 7 51" xfId="41873"/>
    <cellStyle name="Separador de milhares 2 6 7 52" xfId="41874"/>
    <cellStyle name="Separador de milhares 2 6 7 53" xfId="41875"/>
    <cellStyle name="Separador de milhares 2 6 7 54" xfId="41876"/>
    <cellStyle name="Separador de milhares 2 6 7 55" xfId="41877"/>
    <cellStyle name="Separador de milhares 2 6 7 56" xfId="41878"/>
    <cellStyle name="Separador de milhares 2 6 7 57" xfId="41879"/>
    <cellStyle name="Separador de milhares 2 6 7 58" xfId="41880"/>
    <cellStyle name="Separador de milhares 2 6 7 6" xfId="41881"/>
    <cellStyle name="Separador de milhares 2 6 7 7" xfId="41882"/>
    <cellStyle name="Separador de milhares 2 6 7 8" xfId="41883"/>
    <cellStyle name="Separador de milhares 2 6 7 9" xfId="41884"/>
    <cellStyle name="Separador de milhares 2 6 8" xfId="41885"/>
    <cellStyle name="Separador de milhares 2 6 8 10" xfId="41886"/>
    <cellStyle name="Separador de milhares 2 6 8 11" xfId="41887"/>
    <cellStyle name="Separador de milhares 2 6 8 12" xfId="41888"/>
    <cellStyle name="Separador de milhares 2 6 8 13" xfId="41889"/>
    <cellStyle name="Separador de milhares 2 6 8 14" xfId="41890"/>
    <cellStyle name="Separador de milhares 2 6 8 15" xfId="41891"/>
    <cellStyle name="Separador de milhares 2 6 8 16" xfId="41892"/>
    <cellStyle name="Separador de milhares 2 6 8 17" xfId="41893"/>
    <cellStyle name="Separador de milhares 2 6 8 18" xfId="41894"/>
    <cellStyle name="Separador de milhares 2 6 8 19" xfId="41895"/>
    <cellStyle name="Separador de milhares 2 6 8 2" xfId="41896"/>
    <cellStyle name="Separador de milhares 2 6 8 2 2" xfId="41897"/>
    <cellStyle name="Separador de milhares 2 6 8 2 3" xfId="41898"/>
    <cellStyle name="Separador de milhares 2 6 8 2 4" xfId="41899"/>
    <cellStyle name="Separador de milhares 2 6 8 2 5" xfId="41900"/>
    <cellStyle name="Separador de milhares 2 6 8 3" xfId="41901"/>
    <cellStyle name="Separador de milhares 2 6 8 4" xfId="41902"/>
    <cellStyle name="Separador de milhares 2 6 8 5" xfId="41903"/>
    <cellStyle name="Separador de milhares 2 6 8 6" xfId="41904"/>
    <cellStyle name="Separador de milhares 2 6 8 7" xfId="41905"/>
    <cellStyle name="Separador de milhares 2 6 8 8" xfId="41906"/>
    <cellStyle name="Separador de milhares 2 6 8 9" xfId="41907"/>
    <cellStyle name="Separador de milhares 2 6 9" xfId="41908"/>
    <cellStyle name="Separador de milhares 2 60" xfId="41909"/>
    <cellStyle name="Separador de milhares 2 60 2" xfId="41910"/>
    <cellStyle name="Separador de milhares 2 60 3" xfId="41911"/>
    <cellStyle name="Separador de milhares 2 60 4" xfId="41912"/>
    <cellStyle name="Separador de milhares 2 60 5" xfId="41913"/>
    <cellStyle name="Separador de milhares 2 60 6" xfId="41914"/>
    <cellStyle name="Separador de milhares 2 60 7" xfId="41915"/>
    <cellStyle name="Separador de milhares 2 60 8" xfId="41916"/>
    <cellStyle name="Separador de milhares 2 60 9" xfId="41917"/>
    <cellStyle name="Separador de milhares 2 61" xfId="41918"/>
    <cellStyle name="Separador de milhares 2 61 2" xfId="41919"/>
    <cellStyle name="Separador de milhares 2 61 3" xfId="41920"/>
    <cellStyle name="Separador de milhares 2 61 4" xfId="41921"/>
    <cellStyle name="Separador de milhares 2 61 5" xfId="41922"/>
    <cellStyle name="Separador de milhares 2 61 6" xfId="41923"/>
    <cellStyle name="Separador de milhares 2 61 7" xfId="41924"/>
    <cellStyle name="Separador de milhares 2 61 8" xfId="41925"/>
    <cellStyle name="Separador de milhares 2 61 9" xfId="41926"/>
    <cellStyle name="Separador de milhares 2 62" xfId="41927"/>
    <cellStyle name="Separador de milhares 2 62 2" xfId="41928"/>
    <cellStyle name="Separador de milhares 2 62 3" xfId="41929"/>
    <cellStyle name="Separador de milhares 2 62 4" xfId="41930"/>
    <cellStyle name="Separador de milhares 2 62 5" xfId="41931"/>
    <cellStyle name="Separador de milhares 2 62 6" xfId="41932"/>
    <cellStyle name="Separador de milhares 2 62 7" xfId="41933"/>
    <cellStyle name="Separador de milhares 2 62 8" xfId="41934"/>
    <cellStyle name="Separador de milhares 2 62 9" xfId="41935"/>
    <cellStyle name="Separador de milhares 2 63" xfId="41936"/>
    <cellStyle name="Separador de milhares 2 63 10" xfId="41937"/>
    <cellStyle name="Separador de milhares 2 63 11" xfId="41938"/>
    <cellStyle name="Separador de milhares 2 63 12" xfId="41939"/>
    <cellStyle name="Separador de milhares 2 63 13" xfId="41940"/>
    <cellStyle name="Separador de milhares 2 63 14" xfId="41941"/>
    <cellStyle name="Separador de milhares 2 63 15" xfId="41942"/>
    <cellStyle name="Separador de milhares 2 63 16" xfId="41943"/>
    <cellStyle name="Separador de milhares 2 63 17" xfId="41944"/>
    <cellStyle name="Separador de milhares 2 63 18" xfId="41945"/>
    <cellStyle name="Separador de milhares 2 63 19" xfId="41946"/>
    <cellStyle name="Separador de milhares 2 63 2" xfId="41947"/>
    <cellStyle name="Separador de milhares 2 63 2 2" xfId="41948"/>
    <cellStyle name="Separador de milhares 2 63 2 2 2" xfId="41949"/>
    <cellStyle name="Separador de milhares 2 63 2 3" xfId="41950"/>
    <cellStyle name="Separador de milhares 2 63 2 4" xfId="41951"/>
    <cellStyle name="Separador de milhares 2 63 2 5" xfId="41952"/>
    <cellStyle name="Separador de milhares 2 63 3" xfId="41953"/>
    <cellStyle name="Separador de milhares 2 63 4" xfId="41954"/>
    <cellStyle name="Separador de milhares 2 63 5" xfId="41955"/>
    <cellStyle name="Separador de milhares 2 63 6" xfId="41956"/>
    <cellStyle name="Separador de milhares 2 63 7" xfId="41957"/>
    <cellStyle name="Separador de milhares 2 63 8" xfId="41958"/>
    <cellStyle name="Separador de milhares 2 63 9" xfId="41959"/>
    <cellStyle name="Separador de milhares 2 64" xfId="41960"/>
    <cellStyle name="Separador de milhares 2 64 2" xfId="41961"/>
    <cellStyle name="Separador de milhares 2 64 3" xfId="41962"/>
    <cellStyle name="Separador de milhares 2 64 4" xfId="41963"/>
    <cellStyle name="Separador de milhares 2 64 5" xfId="41964"/>
    <cellStyle name="Separador de milhares 2 64 6" xfId="41965"/>
    <cellStyle name="Separador de milhares 2 64 7" xfId="41966"/>
    <cellStyle name="Separador de milhares 2 64 8" xfId="41967"/>
    <cellStyle name="Separador de milhares 2 64 9" xfId="41968"/>
    <cellStyle name="Separador de milhares 2 65" xfId="41969"/>
    <cellStyle name="Separador de milhares 2 65 10" xfId="41970"/>
    <cellStyle name="Separador de milhares 2 65 11" xfId="41971"/>
    <cellStyle name="Separador de milhares 2 65 12" xfId="41972"/>
    <cellStyle name="Separador de milhares 2 65 13" xfId="41973"/>
    <cellStyle name="Separador de milhares 2 65 14" xfId="41974"/>
    <cellStyle name="Separador de milhares 2 65 15" xfId="41975"/>
    <cellStyle name="Separador de milhares 2 65 16" xfId="41976"/>
    <cellStyle name="Separador de milhares 2 65 17" xfId="41977"/>
    <cellStyle name="Separador de milhares 2 65 18" xfId="41978"/>
    <cellStyle name="Separador de milhares 2 65 19" xfId="41979"/>
    <cellStyle name="Separador de milhares 2 65 2" xfId="41980"/>
    <cellStyle name="Separador de milhares 2 65 2 2" xfId="41981"/>
    <cellStyle name="Separador de milhares 2 65 3" xfId="41982"/>
    <cellStyle name="Separador de milhares 2 65 4" xfId="41983"/>
    <cellStyle name="Separador de milhares 2 65 5" xfId="41984"/>
    <cellStyle name="Separador de milhares 2 65 6" xfId="41985"/>
    <cellStyle name="Separador de milhares 2 65 7" xfId="41986"/>
    <cellStyle name="Separador de milhares 2 65 8" xfId="41987"/>
    <cellStyle name="Separador de milhares 2 65 9" xfId="41988"/>
    <cellStyle name="Separador de milhares 2 66" xfId="41989"/>
    <cellStyle name="Separador de milhares 2 67" xfId="41990"/>
    <cellStyle name="Separador de milhares 2 68" xfId="41991"/>
    <cellStyle name="Separador de milhares 2 69" xfId="41992"/>
    <cellStyle name="Separador de milhares 2 7" xfId="41993"/>
    <cellStyle name="Separador de milhares 2 7 10" xfId="41994"/>
    <cellStyle name="Separador de milhares 2 7 11" xfId="41995"/>
    <cellStyle name="Separador de milhares 2 7 12" xfId="41996"/>
    <cellStyle name="Separador de milhares 2 7 13" xfId="41997"/>
    <cellStyle name="Separador de milhares 2 7 14" xfId="41998"/>
    <cellStyle name="Separador de milhares 2 7 15" xfId="41999"/>
    <cellStyle name="Separador de milhares 2 7 16" xfId="42000"/>
    <cellStyle name="Separador de milhares 2 7 17" xfId="42001"/>
    <cellStyle name="Separador de milhares 2 7 18" xfId="42002"/>
    <cellStyle name="Separador de milhares 2 7 19" xfId="42003"/>
    <cellStyle name="Separador de milhares 2 7 2" xfId="42004"/>
    <cellStyle name="Separador de milhares 2 7 2 10" xfId="42005"/>
    <cellStyle name="Separador de milhares 2 7 2 11" xfId="42006"/>
    <cellStyle name="Separador de milhares 2 7 2 12" xfId="42007"/>
    <cellStyle name="Separador de milhares 2 7 2 13" xfId="42008"/>
    <cellStyle name="Separador de milhares 2 7 2 14" xfId="42009"/>
    <cellStyle name="Separador de milhares 2 7 2 15" xfId="42010"/>
    <cellStyle name="Separador de milhares 2 7 2 16" xfId="42011"/>
    <cellStyle name="Separador de milhares 2 7 2 17" xfId="42012"/>
    <cellStyle name="Separador de milhares 2 7 2 18" xfId="42013"/>
    <cellStyle name="Separador de milhares 2 7 2 19" xfId="42014"/>
    <cellStyle name="Separador de milhares 2 7 2 2" xfId="42015"/>
    <cellStyle name="Separador de milhares 2 7 2 2 10" xfId="42016"/>
    <cellStyle name="Separador de milhares 2 7 2 2 11" xfId="42017"/>
    <cellStyle name="Separador de milhares 2 7 2 2 12" xfId="42018"/>
    <cellStyle name="Separador de milhares 2 7 2 2 13" xfId="42019"/>
    <cellStyle name="Separador de milhares 2 7 2 2 14" xfId="42020"/>
    <cellStyle name="Separador de milhares 2 7 2 2 15" xfId="42021"/>
    <cellStyle name="Separador de milhares 2 7 2 2 16" xfId="42022"/>
    <cellStyle name="Separador de milhares 2 7 2 2 17" xfId="42023"/>
    <cellStyle name="Separador de milhares 2 7 2 2 18" xfId="42024"/>
    <cellStyle name="Separador de milhares 2 7 2 2 19" xfId="42025"/>
    <cellStyle name="Separador de milhares 2 7 2 2 2" xfId="42026"/>
    <cellStyle name="Separador de milhares 2 7 2 2 2 10" xfId="42027"/>
    <cellStyle name="Separador de milhares 2 7 2 2 2 11" xfId="42028"/>
    <cellStyle name="Separador de milhares 2 7 2 2 2 12" xfId="42029"/>
    <cellStyle name="Separador de milhares 2 7 2 2 2 13" xfId="42030"/>
    <cellStyle name="Separador de milhares 2 7 2 2 2 14" xfId="42031"/>
    <cellStyle name="Separador de milhares 2 7 2 2 2 14 2" xfId="42032"/>
    <cellStyle name="Separador de milhares 2 7 2 2 2 15" xfId="42033"/>
    <cellStyle name="Separador de milhares 2 7 2 2 2 16" xfId="42034"/>
    <cellStyle name="Separador de milhares 2 7 2 2 2 17" xfId="42035"/>
    <cellStyle name="Separador de milhares 2 7 2 2 2 2" xfId="42036"/>
    <cellStyle name="Separador de milhares 2 7 2 2 2 3" xfId="42037"/>
    <cellStyle name="Separador de milhares 2 7 2 2 2 4" xfId="42038"/>
    <cellStyle name="Separador de milhares 2 7 2 2 2 5" xfId="42039"/>
    <cellStyle name="Separador de milhares 2 7 2 2 2 6" xfId="42040"/>
    <cellStyle name="Separador de milhares 2 7 2 2 2 7" xfId="42041"/>
    <cellStyle name="Separador de milhares 2 7 2 2 2 8" xfId="42042"/>
    <cellStyle name="Separador de milhares 2 7 2 2 2 9" xfId="42043"/>
    <cellStyle name="Separador de milhares 2 7 2 2 20" xfId="42044"/>
    <cellStyle name="Separador de milhares 2 7 2 2 21" xfId="42045"/>
    <cellStyle name="Separador de milhares 2 7 2 2 22" xfId="42046"/>
    <cellStyle name="Separador de milhares 2 7 2 2 23" xfId="42047"/>
    <cellStyle name="Separador de milhares 2 7 2 2 24" xfId="42048"/>
    <cellStyle name="Separador de milhares 2 7 2 2 25" xfId="42049"/>
    <cellStyle name="Separador de milhares 2 7 2 2 26" xfId="42050"/>
    <cellStyle name="Separador de milhares 2 7 2 2 27" xfId="42051"/>
    <cellStyle name="Separador de milhares 2 7 2 2 28" xfId="42052"/>
    <cellStyle name="Separador de milhares 2 7 2 2 29" xfId="42053"/>
    <cellStyle name="Separador de milhares 2 7 2 2 3" xfId="42054"/>
    <cellStyle name="Separador de milhares 2 7 2 2 30" xfId="42055"/>
    <cellStyle name="Separador de milhares 2 7 2 2 31" xfId="42056"/>
    <cellStyle name="Separador de milhares 2 7 2 2 32" xfId="42057"/>
    <cellStyle name="Separador de milhares 2 7 2 2 33" xfId="42058"/>
    <cellStyle name="Separador de milhares 2 7 2 2 34" xfId="42059"/>
    <cellStyle name="Separador de milhares 2 7 2 2 35" xfId="42060"/>
    <cellStyle name="Separador de milhares 2 7 2 2 36" xfId="42061"/>
    <cellStyle name="Separador de milhares 2 7 2 2 37" xfId="42062"/>
    <cellStyle name="Separador de milhares 2 7 2 2 38" xfId="42063"/>
    <cellStyle name="Separador de milhares 2 7 2 2 4" xfId="42064"/>
    <cellStyle name="Separador de milhares 2 7 2 2 5" xfId="42065"/>
    <cellStyle name="Separador de milhares 2 7 2 2 6" xfId="42066"/>
    <cellStyle name="Separador de milhares 2 7 2 2 7" xfId="42067"/>
    <cellStyle name="Separador de milhares 2 7 2 2 8" xfId="42068"/>
    <cellStyle name="Separador de milhares 2 7 2 2 9" xfId="42069"/>
    <cellStyle name="Separador de milhares 2 7 2 20" xfId="42070"/>
    <cellStyle name="Separador de milhares 2 7 2 21" xfId="42071"/>
    <cellStyle name="Separador de milhares 2 7 2 22" xfId="42072"/>
    <cellStyle name="Separador de milhares 2 7 2 23" xfId="42073"/>
    <cellStyle name="Separador de milhares 2 7 2 24" xfId="42074"/>
    <cellStyle name="Separador de milhares 2 7 2 25" xfId="42075"/>
    <cellStyle name="Separador de milhares 2 7 2 26" xfId="42076"/>
    <cellStyle name="Separador de milhares 2 7 2 27" xfId="42077"/>
    <cellStyle name="Separador de milhares 2 7 2 28" xfId="42078"/>
    <cellStyle name="Separador de milhares 2 7 2 29" xfId="42079"/>
    <cellStyle name="Separador de milhares 2 7 2 3" xfId="42080"/>
    <cellStyle name="Separador de milhares 2 7 2 30" xfId="42081"/>
    <cellStyle name="Separador de milhares 2 7 2 31" xfId="42082"/>
    <cellStyle name="Separador de milhares 2 7 2 32" xfId="42083"/>
    <cellStyle name="Separador de milhares 2 7 2 33" xfId="42084"/>
    <cellStyle name="Separador de milhares 2 7 2 34" xfId="42085"/>
    <cellStyle name="Separador de milhares 2 7 2 35" xfId="42086"/>
    <cellStyle name="Separador de milhares 2 7 2 36" xfId="42087"/>
    <cellStyle name="Separador de milhares 2 7 2 37" xfId="42088"/>
    <cellStyle name="Separador de milhares 2 7 2 38" xfId="42089"/>
    <cellStyle name="Separador de milhares 2 7 2 39" xfId="42090"/>
    <cellStyle name="Separador de milhares 2 7 2 4" xfId="42091"/>
    <cellStyle name="Separador de milhares 2 7 2 40" xfId="42092"/>
    <cellStyle name="Separador de milhares 2 7 2 5" xfId="42093"/>
    <cellStyle name="Separador de milhares 2 7 2 5 10" xfId="42094"/>
    <cellStyle name="Separador de milhares 2 7 2 5 11" xfId="42095"/>
    <cellStyle name="Separador de milhares 2 7 2 5 12" xfId="42096"/>
    <cellStyle name="Separador de milhares 2 7 2 5 13" xfId="42097"/>
    <cellStyle name="Separador de milhares 2 7 2 5 14" xfId="42098"/>
    <cellStyle name="Separador de milhares 2 7 2 5 15" xfId="42099"/>
    <cellStyle name="Separador de milhares 2 7 2 5 16" xfId="42100"/>
    <cellStyle name="Separador de milhares 2 7 2 5 17" xfId="42101"/>
    <cellStyle name="Separador de milhares 2 7 2 5 2" xfId="42102"/>
    <cellStyle name="Separador de milhares 2 7 2 5 3" xfId="42103"/>
    <cellStyle name="Separador de milhares 2 7 2 5 4" xfId="42104"/>
    <cellStyle name="Separador de milhares 2 7 2 5 5" xfId="42105"/>
    <cellStyle name="Separador de milhares 2 7 2 5 6" xfId="42106"/>
    <cellStyle name="Separador de milhares 2 7 2 5 7" xfId="42107"/>
    <cellStyle name="Separador de milhares 2 7 2 5 8" xfId="42108"/>
    <cellStyle name="Separador de milhares 2 7 2 5 9" xfId="42109"/>
    <cellStyle name="Separador de milhares 2 7 2 6" xfId="42110"/>
    <cellStyle name="Separador de milhares 2 7 2 7" xfId="42111"/>
    <cellStyle name="Separador de milhares 2 7 2 8" xfId="42112"/>
    <cellStyle name="Separador de milhares 2 7 2 9" xfId="42113"/>
    <cellStyle name="Separador de milhares 2 7 20" xfId="42114"/>
    <cellStyle name="Separador de milhares 2 7 21" xfId="42115"/>
    <cellStyle name="Separador de milhares 2 7 21 10" xfId="42116"/>
    <cellStyle name="Separador de milhares 2 7 21 11" xfId="42117"/>
    <cellStyle name="Separador de milhares 2 7 21 12" xfId="42118"/>
    <cellStyle name="Separador de milhares 2 7 21 13" xfId="42119"/>
    <cellStyle name="Separador de milhares 2 7 21 14" xfId="42120"/>
    <cellStyle name="Separador de milhares 2 7 21 15" xfId="42121"/>
    <cellStyle name="Separador de milhares 2 7 21 16" xfId="42122"/>
    <cellStyle name="Separador de milhares 2 7 21 17" xfId="42123"/>
    <cellStyle name="Separador de milhares 2 7 21 2" xfId="42124"/>
    <cellStyle name="Separador de milhares 2 7 21 3" xfId="42125"/>
    <cellStyle name="Separador de milhares 2 7 21 4" xfId="42126"/>
    <cellStyle name="Separador de milhares 2 7 21 5" xfId="42127"/>
    <cellStyle name="Separador de milhares 2 7 21 6" xfId="42128"/>
    <cellStyle name="Separador de milhares 2 7 21 7" xfId="42129"/>
    <cellStyle name="Separador de milhares 2 7 21 8" xfId="42130"/>
    <cellStyle name="Separador de milhares 2 7 21 9" xfId="42131"/>
    <cellStyle name="Separador de milhares 2 7 22" xfId="42132"/>
    <cellStyle name="Separador de milhares 2 7 23" xfId="42133"/>
    <cellStyle name="Separador de milhares 2 7 24" xfId="42134"/>
    <cellStyle name="Separador de milhares 2 7 25" xfId="42135"/>
    <cellStyle name="Separador de milhares 2 7 26" xfId="42136"/>
    <cellStyle name="Separador de milhares 2 7 27" xfId="42137"/>
    <cellStyle name="Separador de milhares 2 7 28" xfId="42138"/>
    <cellStyle name="Separador de milhares 2 7 29" xfId="42139"/>
    <cellStyle name="Separador de milhares 2 7 3" xfId="42140"/>
    <cellStyle name="Separador de milhares 2 7 3 10" xfId="42141"/>
    <cellStyle name="Separador de milhares 2 7 3 11" xfId="42142"/>
    <cellStyle name="Separador de milhares 2 7 3 12" xfId="42143"/>
    <cellStyle name="Separador de milhares 2 7 3 13" xfId="42144"/>
    <cellStyle name="Separador de milhares 2 7 3 13 10" xfId="42145"/>
    <cellStyle name="Separador de milhares 2 7 3 13 11" xfId="42146"/>
    <cellStyle name="Separador de milhares 2 7 3 13 12" xfId="42147"/>
    <cellStyle name="Separador de milhares 2 7 3 13 2" xfId="42148"/>
    <cellStyle name="Separador de milhares 2 7 3 13 2 10" xfId="42149"/>
    <cellStyle name="Separador de milhares 2 7 3 13 2 2" xfId="42150"/>
    <cellStyle name="Separador de milhares 2 7 3 13 2 3" xfId="42151"/>
    <cellStyle name="Separador de milhares 2 7 3 13 2 4" xfId="42152"/>
    <cellStyle name="Separador de milhares 2 7 3 13 2 5" xfId="42153"/>
    <cellStyle name="Separador de milhares 2 7 3 13 2 6" xfId="42154"/>
    <cellStyle name="Separador de milhares 2 7 3 13 2 7" xfId="42155"/>
    <cellStyle name="Separador de milhares 2 7 3 13 2 8" xfId="42156"/>
    <cellStyle name="Separador de milhares 2 7 3 13 2 9" xfId="42157"/>
    <cellStyle name="Separador de milhares 2 7 3 13 3" xfId="42158"/>
    <cellStyle name="Separador de milhares 2 7 3 13 4" xfId="42159"/>
    <cellStyle name="Separador de milhares 2 7 3 13 5" xfId="42160"/>
    <cellStyle name="Separador de milhares 2 7 3 13 6" xfId="42161"/>
    <cellStyle name="Separador de milhares 2 7 3 13 7" xfId="42162"/>
    <cellStyle name="Separador de milhares 2 7 3 13 8" xfId="42163"/>
    <cellStyle name="Separador de milhares 2 7 3 13 9" xfId="42164"/>
    <cellStyle name="Separador de milhares 2 7 3 14" xfId="42165"/>
    <cellStyle name="Separador de milhares 2 7 3 14 10" xfId="42166"/>
    <cellStyle name="Separador de milhares 2 7 3 14 11" xfId="42167"/>
    <cellStyle name="Separador de milhares 2 7 3 14 12" xfId="42168"/>
    <cellStyle name="Separador de milhares 2 7 3 14 2" xfId="42169"/>
    <cellStyle name="Separador de milhares 2 7 3 14 2 10" xfId="42170"/>
    <cellStyle name="Separador de milhares 2 7 3 14 2 2" xfId="42171"/>
    <cellStyle name="Separador de milhares 2 7 3 14 2 3" xfId="42172"/>
    <cellStyle name="Separador de milhares 2 7 3 14 2 4" xfId="42173"/>
    <cellStyle name="Separador de milhares 2 7 3 14 2 5" xfId="42174"/>
    <cellStyle name="Separador de milhares 2 7 3 14 2 6" xfId="42175"/>
    <cellStyle name="Separador de milhares 2 7 3 14 2 7" xfId="42176"/>
    <cellStyle name="Separador de milhares 2 7 3 14 2 8" xfId="42177"/>
    <cellStyle name="Separador de milhares 2 7 3 14 2 9" xfId="42178"/>
    <cellStyle name="Separador de milhares 2 7 3 14 3" xfId="42179"/>
    <cellStyle name="Separador de milhares 2 7 3 14 4" xfId="42180"/>
    <cellStyle name="Separador de milhares 2 7 3 14 5" xfId="42181"/>
    <cellStyle name="Separador de milhares 2 7 3 14 6" xfId="42182"/>
    <cellStyle name="Separador de milhares 2 7 3 14 7" xfId="42183"/>
    <cellStyle name="Separador de milhares 2 7 3 14 8" xfId="42184"/>
    <cellStyle name="Separador de milhares 2 7 3 14 9" xfId="42185"/>
    <cellStyle name="Separador de milhares 2 7 3 15" xfId="42186"/>
    <cellStyle name="Separador de milhares 2 7 3 15 10" xfId="42187"/>
    <cellStyle name="Separador de milhares 2 7 3 15 11" xfId="42188"/>
    <cellStyle name="Separador de milhares 2 7 3 15 12" xfId="42189"/>
    <cellStyle name="Separador de milhares 2 7 3 15 2" xfId="42190"/>
    <cellStyle name="Separador de milhares 2 7 3 15 2 10" xfId="42191"/>
    <cellStyle name="Separador de milhares 2 7 3 15 2 2" xfId="42192"/>
    <cellStyle name="Separador de milhares 2 7 3 15 2 3" xfId="42193"/>
    <cellStyle name="Separador de milhares 2 7 3 15 2 4" xfId="42194"/>
    <cellStyle name="Separador de milhares 2 7 3 15 2 5" xfId="42195"/>
    <cellStyle name="Separador de milhares 2 7 3 15 2 6" xfId="42196"/>
    <cellStyle name="Separador de milhares 2 7 3 15 2 7" xfId="42197"/>
    <cellStyle name="Separador de milhares 2 7 3 15 2 8" xfId="42198"/>
    <cellStyle name="Separador de milhares 2 7 3 15 2 9" xfId="42199"/>
    <cellStyle name="Separador de milhares 2 7 3 15 3" xfId="42200"/>
    <cellStyle name="Separador de milhares 2 7 3 15 4" xfId="42201"/>
    <cellStyle name="Separador de milhares 2 7 3 15 5" xfId="42202"/>
    <cellStyle name="Separador de milhares 2 7 3 15 6" xfId="42203"/>
    <cellStyle name="Separador de milhares 2 7 3 15 7" xfId="42204"/>
    <cellStyle name="Separador de milhares 2 7 3 15 8" xfId="42205"/>
    <cellStyle name="Separador de milhares 2 7 3 15 9" xfId="42206"/>
    <cellStyle name="Separador de milhares 2 7 3 16" xfId="42207"/>
    <cellStyle name="Separador de milhares 2 7 3 16 10" xfId="42208"/>
    <cellStyle name="Separador de milhares 2 7 3 16 11" xfId="42209"/>
    <cellStyle name="Separador de milhares 2 7 3 16 12" xfId="42210"/>
    <cellStyle name="Separador de milhares 2 7 3 16 2" xfId="42211"/>
    <cellStyle name="Separador de milhares 2 7 3 16 2 10" xfId="42212"/>
    <cellStyle name="Separador de milhares 2 7 3 16 2 2" xfId="42213"/>
    <cellStyle name="Separador de milhares 2 7 3 16 2 3" xfId="42214"/>
    <cellStyle name="Separador de milhares 2 7 3 16 2 4" xfId="42215"/>
    <cellStyle name="Separador de milhares 2 7 3 16 2 5" xfId="42216"/>
    <cellStyle name="Separador de milhares 2 7 3 16 2 6" xfId="42217"/>
    <cellStyle name="Separador de milhares 2 7 3 16 2 7" xfId="42218"/>
    <cellStyle name="Separador de milhares 2 7 3 16 2 8" xfId="42219"/>
    <cellStyle name="Separador de milhares 2 7 3 16 2 9" xfId="42220"/>
    <cellStyle name="Separador de milhares 2 7 3 16 3" xfId="42221"/>
    <cellStyle name="Separador de milhares 2 7 3 16 4" xfId="42222"/>
    <cellStyle name="Separador de milhares 2 7 3 16 5" xfId="42223"/>
    <cellStyle name="Separador de milhares 2 7 3 16 6" xfId="42224"/>
    <cellStyle name="Separador de milhares 2 7 3 16 7" xfId="42225"/>
    <cellStyle name="Separador de milhares 2 7 3 16 8" xfId="42226"/>
    <cellStyle name="Separador de milhares 2 7 3 16 9" xfId="42227"/>
    <cellStyle name="Separador de milhares 2 7 3 17" xfId="42228"/>
    <cellStyle name="Separador de milhares 2 7 3 17 10" xfId="42229"/>
    <cellStyle name="Separador de milhares 2 7 3 17 11" xfId="42230"/>
    <cellStyle name="Separador de milhares 2 7 3 17 12" xfId="42231"/>
    <cellStyle name="Separador de milhares 2 7 3 17 2" xfId="42232"/>
    <cellStyle name="Separador de milhares 2 7 3 17 2 10" xfId="42233"/>
    <cellStyle name="Separador de milhares 2 7 3 17 2 2" xfId="42234"/>
    <cellStyle name="Separador de milhares 2 7 3 17 2 3" xfId="42235"/>
    <cellStyle name="Separador de milhares 2 7 3 17 2 4" xfId="42236"/>
    <cellStyle name="Separador de milhares 2 7 3 17 2 5" xfId="42237"/>
    <cellStyle name="Separador de milhares 2 7 3 17 2 6" xfId="42238"/>
    <cellStyle name="Separador de milhares 2 7 3 17 2 7" xfId="42239"/>
    <cellStyle name="Separador de milhares 2 7 3 17 2 8" xfId="42240"/>
    <cellStyle name="Separador de milhares 2 7 3 17 2 9" xfId="42241"/>
    <cellStyle name="Separador de milhares 2 7 3 17 3" xfId="42242"/>
    <cellStyle name="Separador de milhares 2 7 3 17 4" xfId="42243"/>
    <cellStyle name="Separador de milhares 2 7 3 17 5" xfId="42244"/>
    <cellStyle name="Separador de milhares 2 7 3 17 6" xfId="42245"/>
    <cellStyle name="Separador de milhares 2 7 3 17 7" xfId="42246"/>
    <cellStyle name="Separador de milhares 2 7 3 17 8" xfId="42247"/>
    <cellStyle name="Separador de milhares 2 7 3 17 9" xfId="42248"/>
    <cellStyle name="Separador de milhares 2 7 3 18" xfId="42249"/>
    <cellStyle name="Separador de milhares 2 7 3 18 10" xfId="42250"/>
    <cellStyle name="Separador de milhares 2 7 3 18 11" xfId="42251"/>
    <cellStyle name="Separador de milhares 2 7 3 18 12" xfId="42252"/>
    <cellStyle name="Separador de milhares 2 7 3 18 2" xfId="42253"/>
    <cellStyle name="Separador de milhares 2 7 3 18 2 10" xfId="42254"/>
    <cellStyle name="Separador de milhares 2 7 3 18 2 2" xfId="42255"/>
    <cellStyle name="Separador de milhares 2 7 3 18 2 3" xfId="42256"/>
    <cellStyle name="Separador de milhares 2 7 3 18 2 4" xfId="42257"/>
    <cellStyle name="Separador de milhares 2 7 3 18 2 5" xfId="42258"/>
    <cellStyle name="Separador de milhares 2 7 3 18 2 6" xfId="42259"/>
    <cellStyle name="Separador de milhares 2 7 3 18 2 7" xfId="42260"/>
    <cellStyle name="Separador de milhares 2 7 3 18 2 8" xfId="42261"/>
    <cellStyle name="Separador de milhares 2 7 3 18 2 9" xfId="42262"/>
    <cellStyle name="Separador de milhares 2 7 3 18 3" xfId="42263"/>
    <cellStyle name="Separador de milhares 2 7 3 18 4" xfId="42264"/>
    <cellStyle name="Separador de milhares 2 7 3 18 5" xfId="42265"/>
    <cellStyle name="Separador de milhares 2 7 3 18 6" xfId="42266"/>
    <cellStyle name="Separador de milhares 2 7 3 18 7" xfId="42267"/>
    <cellStyle name="Separador de milhares 2 7 3 18 8" xfId="42268"/>
    <cellStyle name="Separador de milhares 2 7 3 18 9" xfId="42269"/>
    <cellStyle name="Separador de milhares 2 7 3 19" xfId="42270"/>
    <cellStyle name="Separador de milhares 2 7 3 19 10" xfId="42271"/>
    <cellStyle name="Separador de milhares 2 7 3 19 11" xfId="42272"/>
    <cellStyle name="Separador de milhares 2 7 3 19 12" xfId="42273"/>
    <cellStyle name="Separador de milhares 2 7 3 19 2" xfId="42274"/>
    <cellStyle name="Separador de milhares 2 7 3 19 2 10" xfId="42275"/>
    <cellStyle name="Separador de milhares 2 7 3 19 2 2" xfId="42276"/>
    <cellStyle name="Separador de milhares 2 7 3 19 2 3" xfId="42277"/>
    <cellStyle name="Separador de milhares 2 7 3 19 2 4" xfId="42278"/>
    <cellStyle name="Separador de milhares 2 7 3 19 2 5" xfId="42279"/>
    <cellStyle name="Separador de milhares 2 7 3 19 2 6" xfId="42280"/>
    <cellStyle name="Separador de milhares 2 7 3 19 2 7" xfId="42281"/>
    <cellStyle name="Separador de milhares 2 7 3 19 2 8" xfId="42282"/>
    <cellStyle name="Separador de milhares 2 7 3 19 2 9" xfId="42283"/>
    <cellStyle name="Separador de milhares 2 7 3 19 3" xfId="42284"/>
    <cellStyle name="Separador de milhares 2 7 3 19 4" xfId="42285"/>
    <cellStyle name="Separador de milhares 2 7 3 19 5" xfId="42286"/>
    <cellStyle name="Separador de milhares 2 7 3 19 6" xfId="42287"/>
    <cellStyle name="Separador de milhares 2 7 3 19 7" xfId="42288"/>
    <cellStyle name="Separador de milhares 2 7 3 19 8" xfId="42289"/>
    <cellStyle name="Separador de milhares 2 7 3 19 9" xfId="42290"/>
    <cellStyle name="Separador de milhares 2 7 3 2" xfId="42291"/>
    <cellStyle name="Separador de milhares 2 7 3 2 10" xfId="42292"/>
    <cellStyle name="Separador de milhares 2 7 3 2 11" xfId="42293"/>
    <cellStyle name="Separador de milhares 2 7 3 2 12" xfId="42294"/>
    <cellStyle name="Separador de milhares 2 7 3 2 13" xfId="42295"/>
    <cellStyle name="Separador de milhares 2 7 3 2 14" xfId="42296"/>
    <cellStyle name="Separador de milhares 2 7 3 2 15" xfId="42297"/>
    <cellStyle name="Separador de milhares 2 7 3 2 16" xfId="42298"/>
    <cellStyle name="Separador de milhares 2 7 3 2 17" xfId="42299"/>
    <cellStyle name="Separador de milhares 2 7 3 2 18" xfId="42300"/>
    <cellStyle name="Separador de milhares 2 7 3 2 19" xfId="42301"/>
    <cellStyle name="Separador de milhares 2 7 3 2 2" xfId="42302"/>
    <cellStyle name="Separador de milhares 2 7 3 2 2 10" xfId="42303"/>
    <cellStyle name="Separador de milhares 2 7 3 2 2 11" xfId="42304"/>
    <cellStyle name="Separador de milhares 2 7 3 2 2 12" xfId="42305"/>
    <cellStyle name="Separador de milhares 2 7 3 2 2 2" xfId="42306"/>
    <cellStyle name="Separador de milhares 2 7 3 2 2 2 10" xfId="42307"/>
    <cellStyle name="Separador de milhares 2 7 3 2 2 2 2" xfId="42308"/>
    <cellStyle name="Separador de milhares 2 7 3 2 2 2 3" xfId="42309"/>
    <cellStyle name="Separador de milhares 2 7 3 2 2 2 4" xfId="42310"/>
    <cellStyle name="Separador de milhares 2 7 3 2 2 2 5" xfId="42311"/>
    <cellStyle name="Separador de milhares 2 7 3 2 2 2 6" xfId="42312"/>
    <cellStyle name="Separador de milhares 2 7 3 2 2 2 7" xfId="42313"/>
    <cellStyle name="Separador de milhares 2 7 3 2 2 2 8" xfId="42314"/>
    <cellStyle name="Separador de milhares 2 7 3 2 2 2 9" xfId="42315"/>
    <cellStyle name="Separador de milhares 2 7 3 2 2 3" xfId="42316"/>
    <cellStyle name="Separador de milhares 2 7 3 2 2 4" xfId="42317"/>
    <cellStyle name="Separador de milhares 2 7 3 2 2 5" xfId="42318"/>
    <cellStyle name="Separador de milhares 2 7 3 2 2 6" xfId="42319"/>
    <cellStyle name="Separador de milhares 2 7 3 2 2 7" xfId="42320"/>
    <cellStyle name="Separador de milhares 2 7 3 2 2 8" xfId="42321"/>
    <cellStyle name="Separador de milhares 2 7 3 2 2 9" xfId="42322"/>
    <cellStyle name="Separador de milhares 2 7 3 2 20" xfId="42323"/>
    <cellStyle name="Separador de milhares 2 7 3 2 21" xfId="42324"/>
    <cellStyle name="Separador de milhares 2 7 3 2 22" xfId="42325"/>
    <cellStyle name="Separador de milhares 2 7 3 2 23" xfId="42326"/>
    <cellStyle name="Separador de milhares 2 7 3 2 24" xfId="42327"/>
    <cellStyle name="Separador de milhares 2 7 3 2 25" xfId="42328"/>
    <cellStyle name="Separador de milhares 2 7 3 2 26" xfId="42329"/>
    <cellStyle name="Separador de milhares 2 7 3 2 27" xfId="42330"/>
    <cellStyle name="Separador de milhares 2 7 3 2 28" xfId="42331"/>
    <cellStyle name="Separador de milhares 2 7 3 2 29" xfId="42332"/>
    <cellStyle name="Separador de milhares 2 7 3 2 3" xfId="42333"/>
    <cellStyle name="Separador de milhares 2 7 3 2 30" xfId="42334"/>
    <cellStyle name="Separador de milhares 2 7 3 2 31" xfId="42335"/>
    <cellStyle name="Separador de milhares 2 7 3 2 32" xfId="42336"/>
    <cellStyle name="Separador de milhares 2 7 3 2 33" xfId="42337"/>
    <cellStyle name="Separador de milhares 2 7 3 2 34" xfId="42338"/>
    <cellStyle name="Separador de milhares 2 7 3 2 35" xfId="42339"/>
    <cellStyle name="Separador de milhares 2 7 3 2 36" xfId="42340"/>
    <cellStyle name="Separador de milhares 2 7 3 2 37" xfId="42341"/>
    <cellStyle name="Separador de milhares 2 7 3 2 38" xfId="42342"/>
    <cellStyle name="Separador de milhares 2 7 3 2 38 10" xfId="42343"/>
    <cellStyle name="Separador de milhares 2 7 3 2 38 2" xfId="42344"/>
    <cellStyle name="Separador de milhares 2 7 3 2 38 3" xfId="42345"/>
    <cellStyle name="Separador de milhares 2 7 3 2 38 4" xfId="42346"/>
    <cellStyle name="Separador de milhares 2 7 3 2 38 5" xfId="42347"/>
    <cellStyle name="Separador de milhares 2 7 3 2 38 6" xfId="42348"/>
    <cellStyle name="Separador de milhares 2 7 3 2 38 7" xfId="42349"/>
    <cellStyle name="Separador de milhares 2 7 3 2 38 8" xfId="42350"/>
    <cellStyle name="Separador de milhares 2 7 3 2 38 9" xfId="42351"/>
    <cellStyle name="Separador de milhares 2 7 3 2 39" xfId="42352"/>
    <cellStyle name="Separador de milhares 2 7 3 2 39 2" xfId="42353"/>
    <cellStyle name="Separador de milhares 2 7 3 2 4" xfId="42354"/>
    <cellStyle name="Separador de milhares 2 7 3 2 40" xfId="42355"/>
    <cellStyle name="Separador de milhares 2 7 3 2 41" xfId="42356"/>
    <cellStyle name="Separador de milhares 2 7 3 2 42" xfId="42357"/>
    <cellStyle name="Separador de milhares 2 7 3 2 43" xfId="42358"/>
    <cellStyle name="Separador de milhares 2 7 3 2 44" xfId="42359"/>
    <cellStyle name="Separador de milhares 2 7 3 2 45" xfId="42360"/>
    <cellStyle name="Separador de milhares 2 7 3 2 46" xfId="42361"/>
    <cellStyle name="Separador de milhares 2 7 3 2 47" xfId="42362"/>
    <cellStyle name="Separador de milhares 2 7 3 2 48" xfId="42363"/>
    <cellStyle name="Separador de milhares 2 7 3 2 5" xfId="42364"/>
    <cellStyle name="Separador de milhares 2 7 3 2 6" xfId="42365"/>
    <cellStyle name="Separador de milhares 2 7 3 2 7" xfId="42366"/>
    <cellStyle name="Separador de milhares 2 7 3 2 8" xfId="42367"/>
    <cellStyle name="Separador de milhares 2 7 3 2 9" xfId="42368"/>
    <cellStyle name="Separador de milhares 2 7 3 20" xfId="42369"/>
    <cellStyle name="Separador de milhares 2 7 3 20 10" xfId="42370"/>
    <cellStyle name="Separador de milhares 2 7 3 20 11" xfId="42371"/>
    <cellStyle name="Separador de milhares 2 7 3 20 12" xfId="42372"/>
    <cellStyle name="Separador de milhares 2 7 3 20 2" xfId="42373"/>
    <cellStyle name="Separador de milhares 2 7 3 20 2 10" xfId="42374"/>
    <cellStyle name="Separador de milhares 2 7 3 20 2 2" xfId="42375"/>
    <cellStyle name="Separador de milhares 2 7 3 20 2 3" xfId="42376"/>
    <cellStyle name="Separador de milhares 2 7 3 20 2 4" xfId="42377"/>
    <cellStyle name="Separador de milhares 2 7 3 20 2 5" xfId="42378"/>
    <cellStyle name="Separador de milhares 2 7 3 20 2 6" xfId="42379"/>
    <cellStyle name="Separador de milhares 2 7 3 20 2 7" xfId="42380"/>
    <cellStyle name="Separador de milhares 2 7 3 20 2 8" xfId="42381"/>
    <cellStyle name="Separador de milhares 2 7 3 20 2 9" xfId="42382"/>
    <cellStyle name="Separador de milhares 2 7 3 20 3" xfId="42383"/>
    <cellStyle name="Separador de milhares 2 7 3 20 4" xfId="42384"/>
    <cellStyle name="Separador de milhares 2 7 3 20 5" xfId="42385"/>
    <cellStyle name="Separador de milhares 2 7 3 20 6" xfId="42386"/>
    <cellStyle name="Separador de milhares 2 7 3 20 7" xfId="42387"/>
    <cellStyle name="Separador de milhares 2 7 3 20 8" xfId="42388"/>
    <cellStyle name="Separador de milhares 2 7 3 20 9" xfId="42389"/>
    <cellStyle name="Separador de milhares 2 7 3 21" xfId="42390"/>
    <cellStyle name="Separador de milhares 2 7 3 22" xfId="42391"/>
    <cellStyle name="Separador de milhares 2 7 3 23" xfId="42392"/>
    <cellStyle name="Separador de milhares 2 7 3 24" xfId="42393"/>
    <cellStyle name="Separador de milhares 2 7 3 25" xfId="42394"/>
    <cellStyle name="Separador de milhares 2 7 3 26" xfId="42395"/>
    <cellStyle name="Separador de milhares 2 7 3 27" xfId="42396"/>
    <cellStyle name="Separador de milhares 2 7 3 28" xfId="42397"/>
    <cellStyle name="Separador de milhares 2 7 3 29" xfId="42398"/>
    <cellStyle name="Separador de milhares 2 7 3 3" xfId="42399"/>
    <cellStyle name="Separador de milhares 2 7 3 3 10" xfId="42400"/>
    <cellStyle name="Separador de milhares 2 7 3 3 11" xfId="42401"/>
    <cellStyle name="Separador de milhares 2 7 3 3 12" xfId="42402"/>
    <cellStyle name="Separador de milhares 2 7 3 3 13" xfId="42403"/>
    <cellStyle name="Separador de milhares 2 7 3 3 14" xfId="42404"/>
    <cellStyle name="Separador de milhares 2 7 3 3 15" xfId="42405"/>
    <cellStyle name="Separador de milhares 2 7 3 3 16" xfId="42406"/>
    <cellStyle name="Separador de milhares 2 7 3 3 17" xfId="42407"/>
    <cellStyle name="Separador de milhares 2 7 3 3 18" xfId="42408"/>
    <cellStyle name="Separador de milhares 2 7 3 3 19" xfId="42409"/>
    <cellStyle name="Separador de milhares 2 7 3 3 2" xfId="42410"/>
    <cellStyle name="Separador de milhares 2 7 3 3 2 10" xfId="42411"/>
    <cellStyle name="Separador de milhares 2 7 3 3 2 11" xfId="42412"/>
    <cellStyle name="Separador de milhares 2 7 3 3 2 12" xfId="42413"/>
    <cellStyle name="Separador de milhares 2 7 3 3 2 2" xfId="42414"/>
    <cellStyle name="Separador de milhares 2 7 3 3 2 2 10" xfId="42415"/>
    <cellStyle name="Separador de milhares 2 7 3 3 2 2 2" xfId="42416"/>
    <cellStyle name="Separador de milhares 2 7 3 3 2 2 3" xfId="42417"/>
    <cellStyle name="Separador de milhares 2 7 3 3 2 2 4" xfId="42418"/>
    <cellStyle name="Separador de milhares 2 7 3 3 2 2 5" xfId="42419"/>
    <cellStyle name="Separador de milhares 2 7 3 3 2 2 6" xfId="42420"/>
    <cellStyle name="Separador de milhares 2 7 3 3 2 2 7" xfId="42421"/>
    <cellStyle name="Separador de milhares 2 7 3 3 2 2 8" xfId="42422"/>
    <cellStyle name="Separador de milhares 2 7 3 3 2 2 9" xfId="42423"/>
    <cellStyle name="Separador de milhares 2 7 3 3 2 3" xfId="42424"/>
    <cellStyle name="Separador de milhares 2 7 3 3 2 4" xfId="42425"/>
    <cellStyle name="Separador de milhares 2 7 3 3 2 5" xfId="42426"/>
    <cellStyle name="Separador de milhares 2 7 3 3 2 6" xfId="42427"/>
    <cellStyle name="Separador de milhares 2 7 3 3 2 7" xfId="42428"/>
    <cellStyle name="Separador de milhares 2 7 3 3 2 8" xfId="42429"/>
    <cellStyle name="Separador de milhares 2 7 3 3 2 9" xfId="42430"/>
    <cellStyle name="Separador de milhares 2 7 3 3 20" xfId="42431"/>
    <cellStyle name="Separador de milhares 2 7 3 3 21" xfId="42432"/>
    <cellStyle name="Separador de milhares 2 7 3 3 22" xfId="42433"/>
    <cellStyle name="Separador de milhares 2 7 3 3 23" xfId="42434"/>
    <cellStyle name="Separador de milhares 2 7 3 3 24" xfId="42435"/>
    <cellStyle name="Separador de milhares 2 7 3 3 25" xfId="42436"/>
    <cellStyle name="Separador de milhares 2 7 3 3 26" xfId="42437"/>
    <cellStyle name="Separador de milhares 2 7 3 3 27" xfId="42438"/>
    <cellStyle name="Separador de milhares 2 7 3 3 28" xfId="42439"/>
    <cellStyle name="Separador de milhares 2 7 3 3 29" xfId="42440"/>
    <cellStyle name="Separador de milhares 2 7 3 3 3" xfId="42441"/>
    <cellStyle name="Separador de milhares 2 7 3 3 30" xfId="42442"/>
    <cellStyle name="Separador de milhares 2 7 3 3 31" xfId="42443"/>
    <cellStyle name="Separador de milhares 2 7 3 3 32" xfId="42444"/>
    <cellStyle name="Separador de milhares 2 7 3 3 33" xfId="42445"/>
    <cellStyle name="Separador de milhares 2 7 3 3 34" xfId="42446"/>
    <cellStyle name="Separador de milhares 2 7 3 3 35" xfId="42447"/>
    <cellStyle name="Separador de milhares 2 7 3 3 36" xfId="42448"/>
    <cellStyle name="Separador de milhares 2 7 3 3 37" xfId="42449"/>
    <cellStyle name="Separador de milhares 2 7 3 3 38" xfId="42450"/>
    <cellStyle name="Separador de milhares 2 7 3 3 38 10" xfId="42451"/>
    <cellStyle name="Separador de milhares 2 7 3 3 38 2" xfId="42452"/>
    <cellStyle name="Separador de milhares 2 7 3 3 38 3" xfId="42453"/>
    <cellStyle name="Separador de milhares 2 7 3 3 38 4" xfId="42454"/>
    <cellStyle name="Separador de milhares 2 7 3 3 38 5" xfId="42455"/>
    <cellStyle name="Separador de milhares 2 7 3 3 38 6" xfId="42456"/>
    <cellStyle name="Separador de milhares 2 7 3 3 38 7" xfId="42457"/>
    <cellStyle name="Separador de milhares 2 7 3 3 38 8" xfId="42458"/>
    <cellStyle name="Separador de milhares 2 7 3 3 38 9" xfId="42459"/>
    <cellStyle name="Separador de milhares 2 7 3 3 39" xfId="42460"/>
    <cellStyle name="Separador de milhares 2 7 3 3 39 2" xfId="42461"/>
    <cellStyle name="Separador de milhares 2 7 3 3 4" xfId="42462"/>
    <cellStyle name="Separador de milhares 2 7 3 3 40" xfId="42463"/>
    <cellStyle name="Separador de milhares 2 7 3 3 41" xfId="42464"/>
    <cellStyle name="Separador de milhares 2 7 3 3 42" xfId="42465"/>
    <cellStyle name="Separador de milhares 2 7 3 3 43" xfId="42466"/>
    <cellStyle name="Separador de milhares 2 7 3 3 44" xfId="42467"/>
    <cellStyle name="Separador de milhares 2 7 3 3 45" xfId="42468"/>
    <cellStyle name="Separador de milhares 2 7 3 3 46" xfId="42469"/>
    <cellStyle name="Separador de milhares 2 7 3 3 47" xfId="42470"/>
    <cellStyle name="Separador de milhares 2 7 3 3 48" xfId="42471"/>
    <cellStyle name="Separador de milhares 2 7 3 3 5" xfId="42472"/>
    <cellStyle name="Separador de milhares 2 7 3 3 6" xfId="42473"/>
    <cellStyle name="Separador de milhares 2 7 3 3 7" xfId="42474"/>
    <cellStyle name="Separador de milhares 2 7 3 3 8" xfId="42475"/>
    <cellStyle name="Separador de milhares 2 7 3 3 9" xfId="42476"/>
    <cellStyle name="Separador de milhares 2 7 3 30" xfId="42477"/>
    <cellStyle name="Separador de milhares 2 7 3 31" xfId="42478"/>
    <cellStyle name="Separador de milhares 2 7 3 32" xfId="42479"/>
    <cellStyle name="Separador de milhares 2 7 3 33" xfId="42480"/>
    <cellStyle name="Separador de milhares 2 7 3 34" xfId="42481"/>
    <cellStyle name="Separador de milhares 2 7 3 35" xfId="42482"/>
    <cellStyle name="Separador de milhares 2 7 3 36" xfId="42483"/>
    <cellStyle name="Separador de milhares 2 7 3 37" xfId="42484"/>
    <cellStyle name="Separador de milhares 2 7 3 38" xfId="42485"/>
    <cellStyle name="Separador de milhares 2 7 3 39" xfId="42486"/>
    <cellStyle name="Separador de milhares 2 7 3 4" xfId="42487"/>
    <cellStyle name="Separador de milhares 2 7 3 40" xfId="42488"/>
    <cellStyle name="Separador de milhares 2 7 3 41" xfId="42489"/>
    <cellStyle name="Separador de milhares 2 7 3 42" xfId="42490"/>
    <cellStyle name="Separador de milhares 2 7 3 43" xfId="42491"/>
    <cellStyle name="Separador de milhares 2 7 3 44" xfId="42492"/>
    <cellStyle name="Separador de milhares 2 7 3 45" xfId="42493"/>
    <cellStyle name="Separador de milhares 2 7 3 46" xfId="42494"/>
    <cellStyle name="Separador de milhares 2 7 3 47" xfId="42495"/>
    <cellStyle name="Separador de milhares 2 7 3 48" xfId="42496"/>
    <cellStyle name="Separador de milhares 2 7 3 48 10" xfId="42497"/>
    <cellStyle name="Separador de milhares 2 7 3 48 2" xfId="42498"/>
    <cellStyle name="Separador de milhares 2 7 3 48 3" xfId="42499"/>
    <cellStyle name="Separador de milhares 2 7 3 48 4" xfId="42500"/>
    <cellStyle name="Separador de milhares 2 7 3 48 5" xfId="42501"/>
    <cellStyle name="Separador de milhares 2 7 3 48 6" xfId="42502"/>
    <cellStyle name="Separador de milhares 2 7 3 48 7" xfId="42503"/>
    <cellStyle name="Separador de milhares 2 7 3 48 8" xfId="42504"/>
    <cellStyle name="Separador de milhares 2 7 3 48 9" xfId="42505"/>
    <cellStyle name="Separador de milhares 2 7 3 49" xfId="42506"/>
    <cellStyle name="Separador de milhares 2 7 3 49 2" xfId="42507"/>
    <cellStyle name="Separador de milhares 2 7 3 5" xfId="42508"/>
    <cellStyle name="Separador de milhares 2 7 3 50" xfId="42509"/>
    <cellStyle name="Separador de milhares 2 7 3 51" xfId="42510"/>
    <cellStyle name="Separador de milhares 2 7 3 52" xfId="42511"/>
    <cellStyle name="Separador de milhares 2 7 3 53" xfId="42512"/>
    <cellStyle name="Separador de milhares 2 7 3 54" xfId="42513"/>
    <cellStyle name="Separador de milhares 2 7 3 55" xfId="42514"/>
    <cellStyle name="Separador de milhares 2 7 3 56" xfId="42515"/>
    <cellStyle name="Separador de milhares 2 7 3 57" xfId="42516"/>
    <cellStyle name="Separador de milhares 2 7 3 58" xfId="42517"/>
    <cellStyle name="Separador de milhares 2 7 3 6" xfId="42518"/>
    <cellStyle name="Separador de milhares 2 7 3 7" xfId="42519"/>
    <cellStyle name="Separador de milhares 2 7 3 8" xfId="42520"/>
    <cellStyle name="Separador de milhares 2 7 3 9" xfId="42521"/>
    <cellStyle name="Separador de milhares 2 7 30" xfId="42522"/>
    <cellStyle name="Separador de milhares 2 7 31" xfId="42523"/>
    <cellStyle name="Separador de milhares 2 7 32" xfId="42524"/>
    <cellStyle name="Separador de milhares 2 7 33" xfId="42525"/>
    <cellStyle name="Separador de milhares 2 7 34" xfId="42526"/>
    <cellStyle name="Separador de milhares 2 7 35" xfId="42527"/>
    <cellStyle name="Separador de milhares 2 7 36" xfId="42528"/>
    <cellStyle name="Separador de milhares 2 7 37" xfId="42529"/>
    <cellStyle name="Separador de milhares 2 7 38" xfId="42530"/>
    <cellStyle name="Separador de milhares 2 7 39" xfId="42531"/>
    <cellStyle name="Separador de milhares 2 7 4" xfId="42532"/>
    <cellStyle name="Separador de milhares 2 7 4 10" xfId="42533"/>
    <cellStyle name="Separador de milhares 2 7 4 11" xfId="42534"/>
    <cellStyle name="Separador de milhares 2 7 4 12" xfId="42535"/>
    <cellStyle name="Separador de milhares 2 7 4 13" xfId="42536"/>
    <cellStyle name="Separador de milhares 2 7 4 13 10" xfId="42537"/>
    <cellStyle name="Separador de milhares 2 7 4 13 11" xfId="42538"/>
    <cellStyle name="Separador de milhares 2 7 4 13 12" xfId="42539"/>
    <cellStyle name="Separador de milhares 2 7 4 13 2" xfId="42540"/>
    <cellStyle name="Separador de milhares 2 7 4 13 2 10" xfId="42541"/>
    <cellStyle name="Separador de milhares 2 7 4 13 2 2" xfId="42542"/>
    <cellStyle name="Separador de milhares 2 7 4 13 2 3" xfId="42543"/>
    <cellStyle name="Separador de milhares 2 7 4 13 2 4" xfId="42544"/>
    <cellStyle name="Separador de milhares 2 7 4 13 2 5" xfId="42545"/>
    <cellStyle name="Separador de milhares 2 7 4 13 2 6" xfId="42546"/>
    <cellStyle name="Separador de milhares 2 7 4 13 2 7" xfId="42547"/>
    <cellStyle name="Separador de milhares 2 7 4 13 2 8" xfId="42548"/>
    <cellStyle name="Separador de milhares 2 7 4 13 2 9" xfId="42549"/>
    <cellStyle name="Separador de milhares 2 7 4 13 3" xfId="42550"/>
    <cellStyle name="Separador de milhares 2 7 4 13 4" xfId="42551"/>
    <cellStyle name="Separador de milhares 2 7 4 13 5" xfId="42552"/>
    <cellStyle name="Separador de milhares 2 7 4 13 6" xfId="42553"/>
    <cellStyle name="Separador de milhares 2 7 4 13 7" xfId="42554"/>
    <cellStyle name="Separador de milhares 2 7 4 13 8" xfId="42555"/>
    <cellStyle name="Separador de milhares 2 7 4 13 9" xfId="42556"/>
    <cellStyle name="Separador de milhares 2 7 4 14" xfId="42557"/>
    <cellStyle name="Separador de milhares 2 7 4 14 10" xfId="42558"/>
    <cellStyle name="Separador de milhares 2 7 4 14 11" xfId="42559"/>
    <cellStyle name="Separador de milhares 2 7 4 14 12" xfId="42560"/>
    <cellStyle name="Separador de milhares 2 7 4 14 2" xfId="42561"/>
    <cellStyle name="Separador de milhares 2 7 4 14 2 10" xfId="42562"/>
    <cellStyle name="Separador de milhares 2 7 4 14 2 2" xfId="42563"/>
    <cellStyle name="Separador de milhares 2 7 4 14 2 3" xfId="42564"/>
    <cellStyle name="Separador de milhares 2 7 4 14 2 4" xfId="42565"/>
    <cellStyle name="Separador de milhares 2 7 4 14 2 5" xfId="42566"/>
    <cellStyle name="Separador de milhares 2 7 4 14 2 6" xfId="42567"/>
    <cellStyle name="Separador de milhares 2 7 4 14 2 7" xfId="42568"/>
    <cellStyle name="Separador de milhares 2 7 4 14 2 8" xfId="42569"/>
    <cellStyle name="Separador de milhares 2 7 4 14 2 9" xfId="42570"/>
    <cellStyle name="Separador de milhares 2 7 4 14 3" xfId="42571"/>
    <cellStyle name="Separador de milhares 2 7 4 14 4" xfId="42572"/>
    <cellStyle name="Separador de milhares 2 7 4 14 5" xfId="42573"/>
    <cellStyle name="Separador de milhares 2 7 4 14 6" xfId="42574"/>
    <cellStyle name="Separador de milhares 2 7 4 14 7" xfId="42575"/>
    <cellStyle name="Separador de milhares 2 7 4 14 8" xfId="42576"/>
    <cellStyle name="Separador de milhares 2 7 4 14 9" xfId="42577"/>
    <cellStyle name="Separador de milhares 2 7 4 15" xfId="42578"/>
    <cellStyle name="Separador de milhares 2 7 4 15 10" xfId="42579"/>
    <cellStyle name="Separador de milhares 2 7 4 15 11" xfId="42580"/>
    <cellStyle name="Separador de milhares 2 7 4 15 12" xfId="42581"/>
    <cellStyle name="Separador de milhares 2 7 4 15 2" xfId="42582"/>
    <cellStyle name="Separador de milhares 2 7 4 15 2 10" xfId="42583"/>
    <cellStyle name="Separador de milhares 2 7 4 15 2 2" xfId="42584"/>
    <cellStyle name="Separador de milhares 2 7 4 15 2 3" xfId="42585"/>
    <cellStyle name="Separador de milhares 2 7 4 15 2 4" xfId="42586"/>
    <cellStyle name="Separador de milhares 2 7 4 15 2 5" xfId="42587"/>
    <cellStyle name="Separador de milhares 2 7 4 15 2 6" xfId="42588"/>
    <cellStyle name="Separador de milhares 2 7 4 15 2 7" xfId="42589"/>
    <cellStyle name="Separador de milhares 2 7 4 15 2 8" xfId="42590"/>
    <cellStyle name="Separador de milhares 2 7 4 15 2 9" xfId="42591"/>
    <cellStyle name="Separador de milhares 2 7 4 15 3" xfId="42592"/>
    <cellStyle name="Separador de milhares 2 7 4 15 4" xfId="42593"/>
    <cellStyle name="Separador de milhares 2 7 4 15 5" xfId="42594"/>
    <cellStyle name="Separador de milhares 2 7 4 15 6" xfId="42595"/>
    <cellStyle name="Separador de milhares 2 7 4 15 7" xfId="42596"/>
    <cellStyle name="Separador de milhares 2 7 4 15 8" xfId="42597"/>
    <cellStyle name="Separador de milhares 2 7 4 15 9" xfId="42598"/>
    <cellStyle name="Separador de milhares 2 7 4 16" xfId="42599"/>
    <cellStyle name="Separador de milhares 2 7 4 16 10" xfId="42600"/>
    <cellStyle name="Separador de milhares 2 7 4 16 11" xfId="42601"/>
    <cellStyle name="Separador de milhares 2 7 4 16 12" xfId="42602"/>
    <cellStyle name="Separador de milhares 2 7 4 16 2" xfId="42603"/>
    <cellStyle name="Separador de milhares 2 7 4 16 2 10" xfId="42604"/>
    <cellStyle name="Separador de milhares 2 7 4 16 2 2" xfId="42605"/>
    <cellStyle name="Separador de milhares 2 7 4 16 2 3" xfId="42606"/>
    <cellStyle name="Separador de milhares 2 7 4 16 2 4" xfId="42607"/>
    <cellStyle name="Separador de milhares 2 7 4 16 2 5" xfId="42608"/>
    <cellStyle name="Separador de milhares 2 7 4 16 2 6" xfId="42609"/>
    <cellStyle name="Separador de milhares 2 7 4 16 2 7" xfId="42610"/>
    <cellStyle name="Separador de milhares 2 7 4 16 2 8" xfId="42611"/>
    <cellStyle name="Separador de milhares 2 7 4 16 2 9" xfId="42612"/>
    <cellStyle name="Separador de milhares 2 7 4 16 3" xfId="42613"/>
    <cellStyle name="Separador de milhares 2 7 4 16 4" xfId="42614"/>
    <cellStyle name="Separador de milhares 2 7 4 16 5" xfId="42615"/>
    <cellStyle name="Separador de milhares 2 7 4 16 6" xfId="42616"/>
    <cellStyle name="Separador de milhares 2 7 4 16 7" xfId="42617"/>
    <cellStyle name="Separador de milhares 2 7 4 16 8" xfId="42618"/>
    <cellStyle name="Separador de milhares 2 7 4 16 9" xfId="42619"/>
    <cellStyle name="Separador de milhares 2 7 4 17" xfId="42620"/>
    <cellStyle name="Separador de milhares 2 7 4 17 10" xfId="42621"/>
    <cellStyle name="Separador de milhares 2 7 4 17 11" xfId="42622"/>
    <cellStyle name="Separador de milhares 2 7 4 17 12" xfId="42623"/>
    <cellStyle name="Separador de milhares 2 7 4 17 2" xfId="42624"/>
    <cellStyle name="Separador de milhares 2 7 4 17 2 10" xfId="42625"/>
    <cellStyle name="Separador de milhares 2 7 4 17 2 2" xfId="42626"/>
    <cellStyle name="Separador de milhares 2 7 4 17 2 3" xfId="42627"/>
    <cellStyle name="Separador de milhares 2 7 4 17 2 4" xfId="42628"/>
    <cellStyle name="Separador de milhares 2 7 4 17 2 5" xfId="42629"/>
    <cellStyle name="Separador de milhares 2 7 4 17 2 6" xfId="42630"/>
    <cellStyle name="Separador de milhares 2 7 4 17 2 7" xfId="42631"/>
    <cellStyle name="Separador de milhares 2 7 4 17 2 8" xfId="42632"/>
    <cellStyle name="Separador de milhares 2 7 4 17 2 9" xfId="42633"/>
    <cellStyle name="Separador de milhares 2 7 4 17 3" xfId="42634"/>
    <cellStyle name="Separador de milhares 2 7 4 17 4" xfId="42635"/>
    <cellStyle name="Separador de milhares 2 7 4 17 5" xfId="42636"/>
    <cellStyle name="Separador de milhares 2 7 4 17 6" xfId="42637"/>
    <cellStyle name="Separador de milhares 2 7 4 17 7" xfId="42638"/>
    <cellStyle name="Separador de milhares 2 7 4 17 8" xfId="42639"/>
    <cellStyle name="Separador de milhares 2 7 4 17 9" xfId="42640"/>
    <cellStyle name="Separador de milhares 2 7 4 18" xfId="42641"/>
    <cellStyle name="Separador de milhares 2 7 4 18 10" xfId="42642"/>
    <cellStyle name="Separador de milhares 2 7 4 18 11" xfId="42643"/>
    <cellStyle name="Separador de milhares 2 7 4 18 12" xfId="42644"/>
    <cellStyle name="Separador de milhares 2 7 4 18 2" xfId="42645"/>
    <cellStyle name="Separador de milhares 2 7 4 18 2 10" xfId="42646"/>
    <cellStyle name="Separador de milhares 2 7 4 18 2 2" xfId="42647"/>
    <cellStyle name="Separador de milhares 2 7 4 18 2 3" xfId="42648"/>
    <cellStyle name="Separador de milhares 2 7 4 18 2 4" xfId="42649"/>
    <cellStyle name="Separador de milhares 2 7 4 18 2 5" xfId="42650"/>
    <cellStyle name="Separador de milhares 2 7 4 18 2 6" xfId="42651"/>
    <cellStyle name="Separador de milhares 2 7 4 18 2 7" xfId="42652"/>
    <cellStyle name="Separador de milhares 2 7 4 18 2 8" xfId="42653"/>
    <cellStyle name="Separador de milhares 2 7 4 18 2 9" xfId="42654"/>
    <cellStyle name="Separador de milhares 2 7 4 18 3" xfId="42655"/>
    <cellStyle name="Separador de milhares 2 7 4 18 4" xfId="42656"/>
    <cellStyle name="Separador de milhares 2 7 4 18 5" xfId="42657"/>
    <cellStyle name="Separador de milhares 2 7 4 18 6" xfId="42658"/>
    <cellStyle name="Separador de milhares 2 7 4 18 7" xfId="42659"/>
    <cellStyle name="Separador de milhares 2 7 4 18 8" xfId="42660"/>
    <cellStyle name="Separador de milhares 2 7 4 18 9" xfId="42661"/>
    <cellStyle name="Separador de milhares 2 7 4 19" xfId="42662"/>
    <cellStyle name="Separador de milhares 2 7 4 19 10" xfId="42663"/>
    <cellStyle name="Separador de milhares 2 7 4 19 11" xfId="42664"/>
    <cellStyle name="Separador de milhares 2 7 4 19 12" xfId="42665"/>
    <cellStyle name="Separador de milhares 2 7 4 19 2" xfId="42666"/>
    <cellStyle name="Separador de milhares 2 7 4 19 2 10" xfId="42667"/>
    <cellStyle name="Separador de milhares 2 7 4 19 2 2" xfId="42668"/>
    <cellStyle name="Separador de milhares 2 7 4 19 2 3" xfId="42669"/>
    <cellStyle name="Separador de milhares 2 7 4 19 2 4" xfId="42670"/>
    <cellStyle name="Separador de milhares 2 7 4 19 2 5" xfId="42671"/>
    <cellStyle name="Separador de milhares 2 7 4 19 2 6" xfId="42672"/>
    <cellStyle name="Separador de milhares 2 7 4 19 2 7" xfId="42673"/>
    <cellStyle name="Separador de milhares 2 7 4 19 2 8" xfId="42674"/>
    <cellStyle name="Separador de milhares 2 7 4 19 2 9" xfId="42675"/>
    <cellStyle name="Separador de milhares 2 7 4 19 3" xfId="42676"/>
    <cellStyle name="Separador de milhares 2 7 4 19 4" xfId="42677"/>
    <cellStyle name="Separador de milhares 2 7 4 19 5" xfId="42678"/>
    <cellStyle name="Separador de milhares 2 7 4 19 6" xfId="42679"/>
    <cellStyle name="Separador de milhares 2 7 4 19 7" xfId="42680"/>
    <cellStyle name="Separador de milhares 2 7 4 19 8" xfId="42681"/>
    <cellStyle name="Separador de milhares 2 7 4 19 9" xfId="42682"/>
    <cellStyle name="Separador de milhares 2 7 4 2" xfId="42683"/>
    <cellStyle name="Separador de milhares 2 7 4 2 10" xfId="42684"/>
    <cellStyle name="Separador de milhares 2 7 4 2 11" xfId="42685"/>
    <cellStyle name="Separador de milhares 2 7 4 2 12" xfId="42686"/>
    <cellStyle name="Separador de milhares 2 7 4 2 13" xfId="42687"/>
    <cellStyle name="Separador de milhares 2 7 4 2 14" xfId="42688"/>
    <cellStyle name="Separador de milhares 2 7 4 2 15" xfId="42689"/>
    <cellStyle name="Separador de milhares 2 7 4 2 16" xfId="42690"/>
    <cellStyle name="Separador de milhares 2 7 4 2 17" xfId="42691"/>
    <cellStyle name="Separador de milhares 2 7 4 2 18" xfId="42692"/>
    <cellStyle name="Separador de milhares 2 7 4 2 19" xfId="42693"/>
    <cellStyle name="Separador de milhares 2 7 4 2 2" xfId="42694"/>
    <cellStyle name="Separador de milhares 2 7 4 2 2 10" xfId="42695"/>
    <cellStyle name="Separador de milhares 2 7 4 2 2 11" xfId="42696"/>
    <cellStyle name="Separador de milhares 2 7 4 2 2 12" xfId="42697"/>
    <cellStyle name="Separador de milhares 2 7 4 2 2 2" xfId="42698"/>
    <cellStyle name="Separador de milhares 2 7 4 2 2 2 10" xfId="42699"/>
    <cellStyle name="Separador de milhares 2 7 4 2 2 2 2" xfId="42700"/>
    <cellStyle name="Separador de milhares 2 7 4 2 2 2 3" xfId="42701"/>
    <cellStyle name="Separador de milhares 2 7 4 2 2 2 4" xfId="42702"/>
    <cellStyle name="Separador de milhares 2 7 4 2 2 2 5" xfId="42703"/>
    <cellStyle name="Separador de milhares 2 7 4 2 2 2 6" xfId="42704"/>
    <cellStyle name="Separador de milhares 2 7 4 2 2 2 7" xfId="42705"/>
    <cellStyle name="Separador de milhares 2 7 4 2 2 2 8" xfId="42706"/>
    <cellStyle name="Separador de milhares 2 7 4 2 2 2 9" xfId="42707"/>
    <cellStyle name="Separador de milhares 2 7 4 2 2 3" xfId="42708"/>
    <cellStyle name="Separador de milhares 2 7 4 2 2 4" xfId="42709"/>
    <cellStyle name="Separador de milhares 2 7 4 2 2 5" xfId="42710"/>
    <cellStyle name="Separador de milhares 2 7 4 2 2 6" xfId="42711"/>
    <cellStyle name="Separador de milhares 2 7 4 2 2 7" xfId="42712"/>
    <cellStyle name="Separador de milhares 2 7 4 2 2 8" xfId="42713"/>
    <cellStyle name="Separador de milhares 2 7 4 2 2 9" xfId="42714"/>
    <cellStyle name="Separador de milhares 2 7 4 2 20" xfId="42715"/>
    <cellStyle name="Separador de milhares 2 7 4 2 21" xfId="42716"/>
    <cellStyle name="Separador de milhares 2 7 4 2 22" xfId="42717"/>
    <cellStyle name="Separador de milhares 2 7 4 2 23" xfId="42718"/>
    <cellStyle name="Separador de milhares 2 7 4 2 24" xfId="42719"/>
    <cellStyle name="Separador de milhares 2 7 4 2 25" xfId="42720"/>
    <cellStyle name="Separador de milhares 2 7 4 2 26" xfId="42721"/>
    <cellStyle name="Separador de milhares 2 7 4 2 27" xfId="42722"/>
    <cellStyle name="Separador de milhares 2 7 4 2 28" xfId="42723"/>
    <cellStyle name="Separador de milhares 2 7 4 2 29" xfId="42724"/>
    <cellStyle name="Separador de milhares 2 7 4 2 3" xfId="42725"/>
    <cellStyle name="Separador de milhares 2 7 4 2 30" xfId="42726"/>
    <cellStyle name="Separador de milhares 2 7 4 2 31" xfId="42727"/>
    <cellStyle name="Separador de milhares 2 7 4 2 32" xfId="42728"/>
    <cellStyle name="Separador de milhares 2 7 4 2 33" xfId="42729"/>
    <cellStyle name="Separador de milhares 2 7 4 2 34" xfId="42730"/>
    <cellStyle name="Separador de milhares 2 7 4 2 35" xfId="42731"/>
    <cellStyle name="Separador de milhares 2 7 4 2 36" xfId="42732"/>
    <cellStyle name="Separador de milhares 2 7 4 2 37" xfId="42733"/>
    <cellStyle name="Separador de milhares 2 7 4 2 38" xfId="42734"/>
    <cellStyle name="Separador de milhares 2 7 4 2 38 10" xfId="42735"/>
    <cellStyle name="Separador de milhares 2 7 4 2 38 2" xfId="42736"/>
    <cellStyle name="Separador de milhares 2 7 4 2 38 3" xfId="42737"/>
    <cellStyle name="Separador de milhares 2 7 4 2 38 4" xfId="42738"/>
    <cellStyle name="Separador de milhares 2 7 4 2 38 5" xfId="42739"/>
    <cellStyle name="Separador de milhares 2 7 4 2 38 6" xfId="42740"/>
    <cellStyle name="Separador de milhares 2 7 4 2 38 7" xfId="42741"/>
    <cellStyle name="Separador de milhares 2 7 4 2 38 8" xfId="42742"/>
    <cellStyle name="Separador de milhares 2 7 4 2 38 9" xfId="42743"/>
    <cellStyle name="Separador de milhares 2 7 4 2 39" xfId="42744"/>
    <cellStyle name="Separador de milhares 2 7 4 2 39 2" xfId="42745"/>
    <cellStyle name="Separador de milhares 2 7 4 2 4" xfId="42746"/>
    <cellStyle name="Separador de milhares 2 7 4 2 40" xfId="42747"/>
    <cellStyle name="Separador de milhares 2 7 4 2 41" xfId="42748"/>
    <cellStyle name="Separador de milhares 2 7 4 2 42" xfId="42749"/>
    <cellStyle name="Separador de milhares 2 7 4 2 43" xfId="42750"/>
    <cellStyle name="Separador de milhares 2 7 4 2 44" xfId="42751"/>
    <cellStyle name="Separador de milhares 2 7 4 2 45" xfId="42752"/>
    <cellStyle name="Separador de milhares 2 7 4 2 46" xfId="42753"/>
    <cellStyle name="Separador de milhares 2 7 4 2 47" xfId="42754"/>
    <cellStyle name="Separador de milhares 2 7 4 2 48" xfId="42755"/>
    <cellStyle name="Separador de milhares 2 7 4 2 5" xfId="42756"/>
    <cellStyle name="Separador de milhares 2 7 4 2 6" xfId="42757"/>
    <cellStyle name="Separador de milhares 2 7 4 2 7" xfId="42758"/>
    <cellStyle name="Separador de milhares 2 7 4 2 8" xfId="42759"/>
    <cellStyle name="Separador de milhares 2 7 4 2 9" xfId="42760"/>
    <cellStyle name="Separador de milhares 2 7 4 20" xfId="42761"/>
    <cellStyle name="Separador de milhares 2 7 4 20 10" xfId="42762"/>
    <cellStyle name="Separador de milhares 2 7 4 20 11" xfId="42763"/>
    <cellStyle name="Separador de milhares 2 7 4 20 12" xfId="42764"/>
    <cellStyle name="Separador de milhares 2 7 4 20 2" xfId="42765"/>
    <cellStyle name="Separador de milhares 2 7 4 20 2 10" xfId="42766"/>
    <cellStyle name="Separador de milhares 2 7 4 20 2 2" xfId="42767"/>
    <cellStyle name="Separador de milhares 2 7 4 20 2 3" xfId="42768"/>
    <cellStyle name="Separador de milhares 2 7 4 20 2 4" xfId="42769"/>
    <cellStyle name="Separador de milhares 2 7 4 20 2 5" xfId="42770"/>
    <cellStyle name="Separador de milhares 2 7 4 20 2 6" xfId="42771"/>
    <cellStyle name="Separador de milhares 2 7 4 20 2 7" xfId="42772"/>
    <cellStyle name="Separador de milhares 2 7 4 20 2 8" xfId="42773"/>
    <cellStyle name="Separador de milhares 2 7 4 20 2 9" xfId="42774"/>
    <cellStyle name="Separador de milhares 2 7 4 20 3" xfId="42775"/>
    <cellStyle name="Separador de milhares 2 7 4 20 4" xfId="42776"/>
    <cellStyle name="Separador de milhares 2 7 4 20 5" xfId="42777"/>
    <cellStyle name="Separador de milhares 2 7 4 20 6" xfId="42778"/>
    <cellStyle name="Separador de milhares 2 7 4 20 7" xfId="42779"/>
    <cellStyle name="Separador de milhares 2 7 4 20 8" xfId="42780"/>
    <cellStyle name="Separador de milhares 2 7 4 20 9" xfId="42781"/>
    <cellStyle name="Separador de milhares 2 7 4 21" xfId="42782"/>
    <cellStyle name="Separador de milhares 2 7 4 22" xfId="42783"/>
    <cellStyle name="Separador de milhares 2 7 4 23" xfId="42784"/>
    <cellStyle name="Separador de milhares 2 7 4 24" xfId="42785"/>
    <cellStyle name="Separador de milhares 2 7 4 25" xfId="42786"/>
    <cellStyle name="Separador de milhares 2 7 4 26" xfId="42787"/>
    <cellStyle name="Separador de milhares 2 7 4 27" xfId="42788"/>
    <cellStyle name="Separador de milhares 2 7 4 28" xfId="42789"/>
    <cellStyle name="Separador de milhares 2 7 4 29" xfId="42790"/>
    <cellStyle name="Separador de milhares 2 7 4 3" xfId="42791"/>
    <cellStyle name="Separador de milhares 2 7 4 3 10" xfId="42792"/>
    <cellStyle name="Separador de milhares 2 7 4 3 11" xfId="42793"/>
    <cellStyle name="Separador de milhares 2 7 4 3 12" xfId="42794"/>
    <cellStyle name="Separador de milhares 2 7 4 3 13" xfId="42795"/>
    <cellStyle name="Separador de milhares 2 7 4 3 14" xfId="42796"/>
    <cellStyle name="Separador de milhares 2 7 4 3 15" xfId="42797"/>
    <cellStyle name="Separador de milhares 2 7 4 3 16" xfId="42798"/>
    <cellStyle name="Separador de milhares 2 7 4 3 17" xfId="42799"/>
    <cellStyle name="Separador de milhares 2 7 4 3 18" xfId="42800"/>
    <cellStyle name="Separador de milhares 2 7 4 3 19" xfId="42801"/>
    <cellStyle name="Separador de milhares 2 7 4 3 2" xfId="42802"/>
    <cellStyle name="Separador de milhares 2 7 4 3 2 10" xfId="42803"/>
    <cellStyle name="Separador de milhares 2 7 4 3 2 11" xfId="42804"/>
    <cellStyle name="Separador de milhares 2 7 4 3 2 12" xfId="42805"/>
    <cellStyle name="Separador de milhares 2 7 4 3 2 2" xfId="42806"/>
    <cellStyle name="Separador de milhares 2 7 4 3 2 2 10" xfId="42807"/>
    <cellStyle name="Separador de milhares 2 7 4 3 2 2 2" xfId="42808"/>
    <cellStyle name="Separador de milhares 2 7 4 3 2 2 3" xfId="42809"/>
    <cellStyle name="Separador de milhares 2 7 4 3 2 2 4" xfId="42810"/>
    <cellStyle name="Separador de milhares 2 7 4 3 2 2 5" xfId="42811"/>
    <cellStyle name="Separador de milhares 2 7 4 3 2 2 6" xfId="42812"/>
    <cellStyle name="Separador de milhares 2 7 4 3 2 2 7" xfId="42813"/>
    <cellStyle name="Separador de milhares 2 7 4 3 2 2 8" xfId="42814"/>
    <cellStyle name="Separador de milhares 2 7 4 3 2 2 9" xfId="42815"/>
    <cellStyle name="Separador de milhares 2 7 4 3 2 3" xfId="42816"/>
    <cellStyle name="Separador de milhares 2 7 4 3 2 4" xfId="42817"/>
    <cellStyle name="Separador de milhares 2 7 4 3 2 5" xfId="42818"/>
    <cellStyle name="Separador de milhares 2 7 4 3 2 6" xfId="42819"/>
    <cellStyle name="Separador de milhares 2 7 4 3 2 7" xfId="42820"/>
    <cellStyle name="Separador de milhares 2 7 4 3 2 8" xfId="42821"/>
    <cellStyle name="Separador de milhares 2 7 4 3 2 9" xfId="42822"/>
    <cellStyle name="Separador de milhares 2 7 4 3 20" xfId="42823"/>
    <cellStyle name="Separador de milhares 2 7 4 3 21" xfId="42824"/>
    <cellStyle name="Separador de milhares 2 7 4 3 22" xfId="42825"/>
    <cellStyle name="Separador de milhares 2 7 4 3 23" xfId="42826"/>
    <cellStyle name="Separador de milhares 2 7 4 3 24" xfId="42827"/>
    <cellStyle name="Separador de milhares 2 7 4 3 25" xfId="42828"/>
    <cellStyle name="Separador de milhares 2 7 4 3 26" xfId="42829"/>
    <cellStyle name="Separador de milhares 2 7 4 3 27" xfId="42830"/>
    <cellStyle name="Separador de milhares 2 7 4 3 28" xfId="42831"/>
    <cellStyle name="Separador de milhares 2 7 4 3 29" xfId="42832"/>
    <cellStyle name="Separador de milhares 2 7 4 3 3" xfId="42833"/>
    <cellStyle name="Separador de milhares 2 7 4 3 30" xfId="42834"/>
    <cellStyle name="Separador de milhares 2 7 4 3 31" xfId="42835"/>
    <cellStyle name="Separador de milhares 2 7 4 3 32" xfId="42836"/>
    <cellStyle name="Separador de milhares 2 7 4 3 33" xfId="42837"/>
    <cellStyle name="Separador de milhares 2 7 4 3 34" xfId="42838"/>
    <cellStyle name="Separador de milhares 2 7 4 3 35" xfId="42839"/>
    <cellStyle name="Separador de milhares 2 7 4 3 36" xfId="42840"/>
    <cellStyle name="Separador de milhares 2 7 4 3 37" xfId="42841"/>
    <cellStyle name="Separador de milhares 2 7 4 3 38" xfId="42842"/>
    <cellStyle name="Separador de milhares 2 7 4 3 38 10" xfId="42843"/>
    <cellStyle name="Separador de milhares 2 7 4 3 38 2" xfId="42844"/>
    <cellStyle name="Separador de milhares 2 7 4 3 38 3" xfId="42845"/>
    <cellStyle name="Separador de milhares 2 7 4 3 38 4" xfId="42846"/>
    <cellStyle name="Separador de milhares 2 7 4 3 38 5" xfId="42847"/>
    <cellStyle name="Separador de milhares 2 7 4 3 38 6" xfId="42848"/>
    <cellStyle name="Separador de milhares 2 7 4 3 38 7" xfId="42849"/>
    <cellStyle name="Separador de milhares 2 7 4 3 38 8" xfId="42850"/>
    <cellStyle name="Separador de milhares 2 7 4 3 38 9" xfId="42851"/>
    <cellStyle name="Separador de milhares 2 7 4 3 39" xfId="42852"/>
    <cellStyle name="Separador de milhares 2 7 4 3 39 2" xfId="42853"/>
    <cellStyle name="Separador de milhares 2 7 4 3 4" xfId="42854"/>
    <cellStyle name="Separador de milhares 2 7 4 3 40" xfId="42855"/>
    <cellStyle name="Separador de milhares 2 7 4 3 41" xfId="42856"/>
    <cellStyle name="Separador de milhares 2 7 4 3 42" xfId="42857"/>
    <cellStyle name="Separador de milhares 2 7 4 3 43" xfId="42858"/>
    <cellStyle name="Separador de milhares 2 7 4 3 44" xfId="42859"/>
    <cellStyle name="Separador de milhares 2 7 4 3 45" xfId="42860"/>
    <cellStyle name="Separador de milhares 2 7 4 3 46" xfId="42861"/>
    <cellStyle name="Separador de milhares 2 7 4 3 47" xfId="42862"/>
    <cellStyle name="Separador de milhares 2 7 4 3 48" xfId="42863"/>
    <cellStyle name="Separador de milhares 2 7 4 3 5" xfId="42864"/>
    <cellStyle name="Separador de milhares 2 7 4 3 6" xfId="42865"/>
    <cellStyle name="Separador de milhares 2 7 4 3 7" xfId="42866"/>
    <cellStyle name="Separador de milhares 2 7 4 3 8" xfId="42867"/>
    <cellStyle name="Separador de milhares 2 7 4 3 9" xfId="42868"/>
    <cellStyle name="Separador de milhares 2 7 4 30" xfId="42869"/>
    <cellStyle name="Separador de milhares 2 7 4 31" xfId="42870"/>
    <cellStyle name="Separador de milhares 2 7 4 32" xfId="42871"/>
    <cellStyle name="Separador de milhares 2 7 4 33" xfId="42872"/>
    <cellStyle name="Separador de milhares 2 7 4 34" xfId="42873"/>
    <cellStyle name="Separador de milhares 2 7 4 35" xfId="42874"/>
    <cellStyle name="Separador de milhares 2 7 4 36" xfId="42875"/>
    <cellStyle name="Separador de milhares 2 7 4 37" xfId="42876"/>
    <cellStyle name="Separador de milhares 2 7 4 38" xfId="42877"/>
    <cellStyle name="Separador de milhares 2 7 4 39" xfId="42878"/>
    <cellStyle name="Separador de milhares 2 7 4 4" xfId="42879"/>
    <cellStyle name="Separador de milhares 2 7 4 40" xfId="42880"/>
    <cellStyle name="Separador de milhares 2 7 4 41" xfId="42881"/>
    <cellStyle name="Separador de milhares 2 7 4 42" xfId="42882"/>
    <cellStyle name="Separador de milhares 2 7 4 43" xfId="42883"/>
    <cellStyle name="Separador de milhares 2 7 4 44" xfId="42884"/>
    <cellStyle name="Separador de milhares 2 7 4 45" xfId="42885"/>
    <cellStyle name="Separador de milhares 2 7 4 46" xfId="42886"/>
    <cellStyle name="Separador de milhares 2 7 4 47" xfId="42887"/>
    <cellStyle name="Separador de milhares 2 7 4 48" xfId="42888"/>
    <cellStyle name="Separador de milhares 2 7 4 48 10" xfId="42889"/>
    <cellStyle name="Separador de milhares 2 7 4 48 2" xfId="42890"/>
    <cellStyle name="Separador de milhares 2 7 4 48 3" xfId="42891"/>
    <cellStyle name="Separador de milhares 2 7 4 48 4" xfId="42892"/>
    <cellStyle name="Separador de milhares 2 7 4 48 5" xfId="42893"/>
    <cellStyle name="Separador de milhares 2 7 4 48 6" xfId="42894"/>
    <cellStyle name="Separador de milhares 2 7 4 48 7" xfId="42895"/>
    <cellStyle name="Separador de milhares 2 7 4 48 8" xfId="42896"/>
    <cellStyle name="Separador de milhares 2 7 4 48 9" xfId="42897"/>
    <cellStyle name="Separador de milhares 2 7 4 49" xfId="42898"/>
    <cellStyle name="Separador de milhares 2 7 4 49 2" xfId="42899"/>
    <cellStyle name="Separador de milhares 2 7 4 5" xfId="42900"/>
    <cellStyle name="Separador de milhares 2 7 4 50" xfId="42901"/>
    <cellStyle name="Separador de milhares 2 7 4 51" xfId="42902"/>
    <cellStyle name="Separador de milhares 2 7 4 52" xfId="42903"/>
    <cellStyle name="Separador de milhares 2 7 4 53" xfId="42904"/>
    <cellStyle name="Separador de milhares 2 7 4 54" xfId="42905"/>
    <cellStyle name="Separador de milhares 2 7 4 55" xfId="42906"/>
    <cellStyle name="Separador de milhares 2 7 4 56" xfId="42907"/>
    <cellStyle name="Separador de milhares 2 7 4 57" xfId="42908"/>
    <cellStyle name="Separador de milhares 2 7 4 58" xfId="42909"/>
    <cellStyle name="Separador de milhares 2 7 4 6" xfId="42910"/>
    <cellStyle name="Separador de milhares 2 7 4 7" xfId="42911"/>
    <cellStyle name="Separador de milhares 2 7 4 8" xfId="42912"/>
    <cellStyle name="Separador de milhares 2 7 4 9" xfId="42913"/>
    <cellStyle name="Separador de milhares 2 7 40" xfId="42914"/>
    <cellStyle name="Separador de milhares 2 7 41" xfId="42915"/>
    <cellStyle name="Separador de milhares 2 7 42" xfId="42916"/>
    <cellStyle name="Separador de milhares 2 7 43" xfId="42917"/>
    <cellStyle name="Separador de milhares 2 7 44" xfId="42918"/>
    <cellStyle name="Separador de milhares 2 7 45" xfId="42919"/>
    <cellStyle name="Separador de milhares 2 7 46" xfId="42920"/>
    <cellStyle name="Separador de milhares 2 7 47" xfId="42921"/>
    <cellStyle name="Separador de milhares 2 7 48" xfId="42922"/>
    <cellStyle name="Separador de milhares 2 7 49" xfId="42923"/>
    <cellStyle name="Separador de milhares 2 7 5" xfId="42924"/>
    <cellStyle name="Separador de milhares 2 7 5 10" xfId="42925"/>
    <cellStyle name="Separador de milhares 2 7 5 11" xfId="42926"/>
    <cellStyle name="Separador de milhares 2 7 5 12" xfId="42927"/>
    <cellStyle name="Separador de milhares 2 7 5 13" xfId="42928"/>
    <cellStyle name="Separador de milhares 2 7 5 13 10" xfId="42929"/>
    <cellStyle name="Separador de milhares 2 7 5 13 11" xfId="42930"/>
    <cellStyle name="Separador de milhares 2 7 5 13 12" xfId="42931"/>
    <cellStyle name="Separador de milhares 2 7 5 13 2" xfId="42932"/>
    <cellStyle name="Separador de milhares 2 7 5 13 2 10" xfId="42933"/>
    <cellStyle name="Separador de milhares 2 7 5 13 2 2" xfId="42934"/>
    <cellStyle name="Separador de milhares 2 7 5 13 2 3" xfId="42935"/>
    <cellStyle name="Separador de milhares 2 7 5 13 2 4" xfId="42936"/>
    <cellStyle name="Separador de milhares 2 7 5 13 2 5" xfId="42937"/>
    <cellStyle name="Separador de milhares 2 7 5 13 2 6" xfId="42938"/>
    <cellStyle name="Separador de milhares 2 7 5 13 2 7" xfId="42939"/>
    <cellStyle name="Separador de milhares 2 7 5 13 2 8" xfId="42940"/>
    <cellStyle name="Separador de milhares 2 7 5 13 2 9" xfId="42941"/>
    <cellStyle name="Separador de milhares 2 7 5 13 3" xfId="42942"/>
    <cellStyle name="Separador de milhares 2 7 5 13 4" xfId="42943"/>
    <cellStyle name="Separador de milhares 2 7 5 13 5" xfId="42944"/>
    <cellStyle name="Separador de milhares 2 7 5 13 6" xfId="42945"/>
    <cellStyle name="Separador de milhares 2 7 5 13 7" xfId="42946"/>
    <cellStyle name="Separador de milhares 2 7 5 13 8" xfId="42947"/>
    <cellStyle name="Separador de milhares 2 7 5 13 9" xfId="42948"/>
    <cellStyle name="Separador de milhares 2 7 5 14" xfId="42949"/>
    <cellStyle name="Separador de milhares 2 7 5 14 10" xfId="42950"/>
    <cellStyle name="Separador de milhares 2 7 5 14 11" xfId="42951"/>
    <cellStyle name="Separador de milhares 2 7 5 14 12" xfId="42952"/>
    <cellStyle name="Separador de milhares 2 7 5 14 2" xfId="42953"/>
    <cellStyle name="Separador de milhares 2 7 5 14 2 10" xfId="42954"/>
    <cellStyle name="Separador de milhares 2 7 5 14 2 2" xfId="42955"/>
    <cellStyle name="Separador de milhares 2 7 5 14 2 3" xfId="42956"/>
    <cellStyle name="Separador de milhares 2 7 5 14 2 4" xfId="42957"/>
    <cellStyle name="Separador de milhares 2 7 5 14 2 5" xfId="42958"/>
    <cellStyle name="Separador de milhares 2 7 5 14 2 6" xfId="42959"/>
    <cellStyle name="Separador de milhares 2 7 5 14 2 7" xfId="42960"/>
    <cellStyle name="Separador de milhares 2 7 5 14 2 8" xfId="42961"/>
    <cellStyle name="Separador de milhares 2 7 5 14 2 9" xfId="42962"/>
    <cellStyle name="Separador de milhares 2 7 5 14 3" xfId="42963"/>
    <cellStyle name="Separador de milhares 2 7 5 14 4" xfId="42964"/>
    <cellStyle name="Separador de milhares 2 7 5 14 5" xfId="42965"/>
    <cellStyle name="Separador de milhares 2 7 5 14 6" xfId="42966"/>
    <cellStyle name="Separador de milhares 2 7 5 14 7" xfId="42967"/>
    <cellStyle name="Separador de milhares 2 7 5 14 8" xfId="42968"/>
    <cellStyle name="Separador de milhares 2 7 5 14 9" xfId="42969"/>
    <cellStyle name="Separador de milhares 2 7 5 15" xfId="42970"/>
    <cellStyle name="Separador de milhares 2 7 5 15 10" xfId="42971"/>
    <cellStyle name="Separador de milhares 2 7 5 15 11" xfId="42972"/>
    <cellStyle name="Separador de milhares 2 7 5 15 12" xfId="42973"/>
    <cellStyle name="Separador de milhares 2 7 5 15 2" xfId="42974"/>
    <cellStyle name="Separador de milhares 2 7 5 15 2 10" xfId="42975"/>
    <cellStyle name="Separador de milhares 2 7 5 15 2 2" xfId="42976"/>
    <cellStyle name="Separador de milhares 2 7 5 15 2 3" xfId="42977"/>
    <cellStyle name="Separador de milhares 2 7 5 15 2 4" xfId="42978"/>
    <cellStyle name="Separador de milhares 2 7 5 15 2 5" xfId="42979"/>
    <cellStyle name="Separador de milhares 2 7 5 15 2 6" xfId="42980"/>
    <cellStyle name="Separador de milhares 2 7 5 15 2 7" xfId="42981"/>
    <cellStyle name="Separador de milhares 2 7 5 15 2 8" xfId="42982"/>
    <cellStyle name="Separador de milhares 2 7 5 15 2 9" xfId="42983"/>
    <cellStyle name="Separador de milhares 2 7 5 15 3" xfId="42984"/>
    <cellStyle name="Separador de milhares 2 7 5 15 4" xfId="42985"/>
    <cellStyle name="Separador de milhares 2 7 5 15 5" xfId="42986"/>
    <cellStyle name="Separador de milhares 2 7 5 15 6" xfId="42987"/>
    <cellStyle name="Separador de milhares 2 7 5 15 7" xfId="42988"/>
    <cellStyle name="Separador de milhares 2 7 5 15 8" xfId="42989"/>
    <cellStyle name="Separador de milhares 2 7 5 15 9" xfId="42990"/>
    <cellStyle name="Separador de milhares 2 7 5 16" xfId="42991"/>
    <cellStyle name="Separador de milhares 2 7 5 16 10" xfId="42992"/>
    <cellStyle name="Separador de milhares 2 7 5 16 11" xfId="42993"/>
    <cellStyle name="Separador de milhares 2 7 5 16 12" xfId="42994"/>
    <cellStyle name="Separador de milhares 2 7 5 16 2" xfId="42995"/>
    <cellStyle name="Separador de milhares 2 7 5 16 2 10" xfId="42996"/>
    <cellStyle name="Separador de milhares 2 7 5 16 2 2" xfId="42997"/>
    <cellStyle name="Separador de milhares 2 7 5 16 2 3" xfId="42998"/>
    <cellStyle name="Separador de milhares 2 7 5 16 2 4" xfId="42999"/>
    <cellStyle name="Separador de milhares 2 7 5 16 2 5" xfId="43000"/>
    <cellStyle name="Separador de milhares 2 7 5 16 2 6" xfId="43001"/>
    <cellStyle name="Separador de milhares 2 7 5 16 2 7" xfId="43002"/>
    <cellStyle name="Separador de milhares 2 7 5 16 2 8" xfId="43003"/>
    <cellStyle name="Separador de milhares 2 7 5 16 2 9" xfId="43004"/>
    <cellStyle name="Separador de milhares 2 7 5 16 3" xfId="43005"/>
    <cellStyle name="Separador de milhares 2 7 5 16 4" xfId="43006"/>
    <cellStyle name="Separador de milhares 2 7 5 16 5" xfId="43007"/>
    <cellStyle name="Separador de milhares 2 7 5 16 6" xfId="43008"/>
    <cellStyle name="Separador de milhares 2 7 5 16 7" xfId="43009"/>
    <cellStyle name="Separador de milhares 2 7 5 16 8" xfId="43010"/>
    <cellStyle name="Separador de milhares 2 7 5 16 9" xfId="43011"/>
    <cellStyle name="Separador de milhares 2 7 5 17" xfId="43012"/>
    <cellStyle name="Separador de milhares 2 7 5 17 10" xfId="43013"/>
    <cellStyle name="Separador de milhares 2 7 5 17 11" xfId="43014"/>
    <cellStyle name="Separador de milhares 2 7 5 17 12" xfId="43015"/>
    <cellStyle name="Separador de milhares 2 7 5 17 2" xfId="43016"/>
    <cellStyle name="Separador de milhares 2 7 5 17 2 10" xfId="43017"/>
    <cellStyle name="Separador de milhares 2 7 5 17 2 2" xfId="43018"/>
    <cellStyle name="Separador de milhares 2 7 5 17 2 3" xfId="43019"/>
    <cellStyle name="Separador de milhares 2 7 5 17 2 4" xfId="43020"/>
    <cellStyle name="Separador de milhares 2 7 5 17 2 5" xfId="43021"/>
    <cellStyle name="Separador de milhares 2 7 5 17 2 6" xfId="43022"/>
    <cellStyle name="Separador de milhares 2 7 5 17 2 7" xfId="43023"/>
    <cellStyle name="Separador de milhares 2 7 5 17 2 8" xfId="43024"/>
    <cellStyle name="Separador de milhares 2 7 5 17 2 9" xfId="43025"/>
    <cellStyle name="Separador de milhares 2 7 5 17 3" xfId="43026"/>
    <cellStyle name="Separador de milhares 2 7 5 17 4" xfId="43027"/>
    <cellStyle name="Separador de milhares 2 7 5 17 5" xfId="43028"/>
    <cellStyle name="Separador de milhares 2 7 5 17 6" xfId="43029"/>
    <cellStyle name="Separador de milhares 2 7 5 17 7" xfId="43030"/>
    <cellStyle name="Separador de milhares 2 7 5 17 8" xfId="43031"/>
    <cellStyle name="Separador de milhares 2 7 5 17 9" xfId="43032"/>
    <cellStyle name="Separador de milhares 2 7 5 18" xfId="43033"/>
    <cellStyle name="Separador de milhares 2 7 5 18 10" xfId="43034"/>
    <cellStyle name="Separador de milhares 2 7 5 18 11" xfId="43035"/>
    <cellStyle name="Separador de milhares 2 7 5 18 12" xfId="43036"/>
    <cellStyle name="Separador de milhares 2 7 5 18 2" xfId="43037"/>
    <cellStyle name="Separador de milhares 2 7 5 18 2 10" xfId="43038"/>
    <cellStyle name="Separador de milhares 2 7 5 18 2 2" xfId="43039"/>
    <cellStyle name="Separador de milhares 2 7 5 18 2 3" xfId="43040"/>
    <cellStyle name="Separador de milhares 2 7 5 18 2 4" xfId="43041"/>
    <cellStyle name="Separador de milhares 2 7 5 18 2 5" xfId="43042"/>
    <cellStyle name="Separador de milhares 2 7 5 18 2 6" xfId="43043"/>
    <cellStyle name="Separador de milhares 2 7 5 18 2 7" xfId="43044"/>
    <cellStyle name="Separador de milhares 2 7 5 18 2 8" xfId="43045"/>
    <cellStyle name="Separador de milhares 2 7 5 18 2 9" xfId="43046"/>
    <cellStyle name="Separador de milhares 2 7 5 18 3" xfId="43047"/>
    <cellStyle name="Separador de milhares 2 7 5 18 4" xfId="43048"/>
    <cellStyle name="Separador de milhares 2 7 5 18 5" xfId="43049"/>
    <cellStyle name="Separador de milhares 2 7 5 18 6" xfId="43050"/>
    <cellStyle name="Separador de milhares 2 7 5 18 7" xfId="43051"/>
    <cellStyle name="Separador de milhares 2 7 5 18 8" xfId="43052"/>
    <cellStyle name="Separador de milhares 2 7 5 18 9" xfId="43053"/>
    <cellStyle name="Separador de milhares 2 7 5 19" xfId="43054"/>
    <cellStyle name="Separador de milhares 2 7 5 19 10" xfId="43055"/>
    <cellStyle name="Separador de milhares 2 7 5 19 11" xfId="43056"/>
    <cellStyle name="Separador de milhares 2 7 5 19 12" xfId="43057"/>
    <cellStyle name="Separador de milhares 2 7 5 19 2" xfId="43058"/>
    <cellStyle name="Separador de milhares 2 7 5 19 2 10" xfId="43059"/>
    <cellStyle name="Separador de milhares 2 7 5 19 2 2" xfId="43060"/>
    <cellStyle name="Separador de milhares 2 7 5 19 2 3" xfId="43061"/>
    <cellStyle name="Separador de milhares 2 7 5 19 2 4" xfId="43062"/>
    <cellStyle name="Separador de milhares 2 7 5 19 2 5" xfId="43063"/>
    <cellStyle name="Separador de milhares 2 7 5 19 2 6" xfId="43064"/>
    <cellStyle name="Separador de milhares 2 7 5 19 2 7" xfId="43065"/>
    <cellStyle name="Separador de milhares 2 7 5 19 2 8" xfId="43066"/>
    <cellStyle name="Separador de milhares 2 7 5 19 2 9" xfId="43067"/>
    <cellStyle name="Separador de milhares 2 7 5 19 3" xfId="43068"/>
    <cellStyle name="Separador de milhares 2 7 5 19 4" xfId="43069"/>
    <cellStyle name="Separador de milhares 2 7 5 19 5" xfId="43070"/>
    <cellStyle name="Separador de milhares 2 7 5 19 6" xfId="43071"/>
    <cellStyle name="Separador de milhares 2 7 5 19 7" xfId="43072"/>
    <cellStyle name="Separador de milhares 2 7 5 19 8" xfId="43073"/>
    <cellStyle name="Separador de milhares 2 7 5 19 9" xfId="43074"/>
    <cellStyle name="Separador de milhares 2 7 5 2" xfId="43075"/>
    <cellStyle name="Separador de milhares 2 7 5 2 10" xfId="43076"/>
    <cellStyle name="Separador de milhares 2 7 5 2 11" xfId="43077"/>
    <cellStyle name="Separador de milhares 2 7 5 2 12" xfId="43078"/>
    <cellStyle name="Separador de milhares 2 7 5 2 13" xfId="43079"/>
    <cellStyle name="Separador de milhares 2 7 5 2 14" xfId="43080"/>
    <cellStyle name="Separador de milhares 2 7 5 2 15" xfId="43081"/>
    <cellStyle name="Separador de milhares 2 7 5 2 16" xfId="43082"/>
    <cellStyle name="Separador de milhares 2 7 5 2 17" xfId="43083"/>
    <cellStyle name="Separador de milhares 2 7 5 2 18" xfId="43084"/>
    <cellStyle name="Separador de milhares 2 7 5 2 19" xfId="43085"/>
    <cellStyle name="Separador de milhares 2 7 5 2 2" xfId="43086"/>
    <cellStyle name="Separador de milhares 2 7 5 2 2 10" xfId="43087"/>
    <cellStyle name="Separador de milhares 2 7 5 2 2 11" xfId="43088"/>
    <cellStyle name="Separador de milhares 2 7 5 2 2 12" xfId="43089"/>
    <cellStyle name="Separador de milhares 2 7 5 2 2 2" xfId="43090"/>
    <cellStyle name="Separador de milhares 2 7 5 2 2 2 10" xfId="43091"/>
    <cellStyle name="Separador de milhares 2 7 5 2 2 2 2" xfId="43092"/>
    <cellStyle name="Separador de milhares 2 7 5 2 2 2 3" xfId="43093"/>
    <cellStyle name="Separador de milhares 2 7 5 2 2 2 4" xfId="43094"/>
    <cellStyle name="Separador de milhares 2 7 5 2 2 2 5" xfId="43095"/>
    <cellStyle name="Separador de milhares 2 7 5 2 2 2 6" xfId="43096"/>
    <cellStyle name="Separador de milhares 2 7 5 2 2 2 7" xfId="43097"/>
    <cellStyle name="Separador de milhares 2 7 5 2 2 2 8" xfId="43098"/>
    <cellStyle name="Separador de milhares 2 7 5 2 2 2 9" xfId="43099"/>
    <cellStyle name="Separador de milhares 2 7 5 2 2 3" xfId="43100"/>
    <cellStyle name="Separador de milhares 2 7 5 2 2 4" xfId="43101"/>
    <cellStyle name="Separador de milhares 2 7 5 2 2 5" xfId="43102"/>
    <cellStyle name="Separador de milhares 2 7 5 2 2 6" xfId="43103"/>
    <cellStyle name="Separador de milhares 2 7 5 2 2 7" xfId="43104"/>
    <cellStyle name="Separador de milhares 2 7 5 2 2 8" xfId="43105"/>
    <cellStyle name="Separador de milhares 2 7 5 2 2 9" xfId="43106"/>
    <cellStyle name="Separador de milhares 2 7 5 2 20" xfId="43107"/>
    <cellStyle name="Separador de milhares 2 7 5 2 21" xfId="43108"/>
    <cellStyle name="Separador de milhares 2 7 5 2 22" xfId="43109"/>
    <cellStyle name="Separador de milhares 2 7 5 2 23" xfId="43110"/>
    <cellStyle name="Separador de milhares 2 7 5 2 24" xfId="43111"/>
    <cellStyle name="Separador de milhares 2 7 5 2 25" xfId="43112"/>
    <cellStyle name="Separador de milhares 2 7 5 2 26" xfId="43113"/>
    <cellStyle name="Separador de milhares 2 7 5 2 27" xfId="43114"/>
    <cellStyle name="Separador de milhares 2 7 5 2 28" xfId="43115"/>
    <cellStyle name="Separador de milhares 2 7 5 2 29" xfId="43116"/>
    <cellStyle name="Separador de milhares 2 7 5 2 3" xfId="43117"/>
    <cellStyle name="Separador de milhares 2 7 5 2 30" xfId="43118"/>
    <cellStyle name="Separador de milhares 2 7 5 2 31" xfId="43119"/>
    <cellStyle name="Separador de milhares 2 7 5 2 32" xfId="43120"/>
    <cellStyle name="Separador de milhares 2 7 5 2 33" xfId="43121"/>
    <cellStyle name="Separador de milhares 2 7 5 2 34" xfId="43122"/>
    <cellStyle name="Separador de milhares 2 7 5 2 35" xfId="43123"/>
    <cellStyle name="Separador de milhares 2 7 5 2 36" xfId="43124"/>
    <cellStyle name="Separador de milhares 2 7 5 2 37" xfId="43125"/>
    <cellStyle name="Separador de milhares 2 7 5 2 38" xfId="43126"/>
    <cellStyle name="Separador de milhares 2 7 5 2 38 10" xfId="43127"/>
    <cellStyle name="Separador de milhares 2 7 5 2 38 2" xfId="43128"/>
    <cellStyle name="Separador de milhares 2 7 5 2 38 3" xfId="43129"/>
    <cellStyle name="Separador de milhares 2 7 5 2 38 4" xfId="43130"/>
    <cellStyle name="Separador de milhares 2 7 5 2 38 5" xfId="43131"/>
    <cellStyle name="Separador de milhares 2 7 5 2 38 6" xfId="43132"/>
    <cellStyle name="Separador de milhares 2 7 5 2 38 7" xfId="43133"/>
    <cellStyle name="Separador de milhares 2 7 5 2 38 8" xfId="43134"/>
    <cellStyle name="Separador de milhares 2 7 5 2 38 9" xfId="43135"/>
    <cellStyle name="Separador de milhares 2 7 5 2 39" xfId="43136"/>
    <cellStyle name="Separador de milhares 2 7 5 2 39 2" xfId="43137"/>
    <cellStyle name="Separador de milhares 2 7 5 2 4" xfId="43138"/>
    <cellStyle name="Separador de milhares 2 7 5 2 40" xfId="43139"/>
    <cellStyle name="Separador de milhares 2 7 5 2 41" xfId="43140"/>
    <cellStyle name="Separador de milhares 2 7 5 2 42" xfId="43141"/>
    <cellStyle name="Separador de milhares 2 7 5 2 43" xfId="43142"/>
    <cellStyle name="Separador de milhares 2 7 5 2 44" xfId="43143"/>
    <cellStyle name="Separador de milhares 2 7 5 2 45" xfId="43144"/>
    <cellStyle name="Separador de milhares 2 7 5 2 46" xfId="43145"/>
    <cellStyle name="Separador de milhares 2 7 5 2 47" xfId="43146"/>
    <cellStyle name="Separador de milhares 2 7 5 2 48" xfId="43147"/>
    <cellStyle name="Separador de milhares 2 7 5 2 5" xfId="43148"/>
    <cellStyle name="Separador de milhares 2 7 5 2 6" xfId="43149"/>
    <cellStyle name="Separador de milhares 2 7 5 2 7" xfId="43150"/>
    <cellStyle name="Separador de milhares 2 7 5 2 8" xfId="43151"/>
    <cellStyle name="Separador de milhares 2 7 5 2 9" xfId="43152"/>
    <cellStyle name="Separador de milhares 2 7 5 20" xfId="43153"/>
    <cellStyle name="Separador de milhares 2 7 5 20 10" xfId="43154"/>
    <cellStyle name="Separador de milhares 2 7 5 20 11" xfId="43155"/>
    <cellStyle name="Separador de milhares 2 7 5 20 12" xfId="43156"/>
    <cellStyle name="Separador de milhares 2 7 5 20 2" xfId="43157"/>
    <cellStyle name="Separador de milhares 2 7 5 20 2 10" xfId="43158"/>
    <cellStyle name="Separador de milhares 2 7 5 20 2 2" xfId="43159"/>
    <cellStyle name="Separador de milhares 2 7 5 20 2 3" xfId="43160"/>
    <cellStyle name="Separador de milhares 2 7 5 20 2 4" xfId="43161"/>
    <cellStyle name="Separador de milhares 2 7 5 20 2 5" xfId="43162"/>
    <cellStyle name="Separador de milhares 2 7 5 20 2 6" xfId="43163"/>
    <cellStyle name="Separador de milhares 2 7 5 20 2 7" xfId="43164"/>
    <cellStyle name="Separador de milhares 2 7 5 20 2 8" xfId="43165"/>
    <cellStyle name="Separador de milhares 2 7 5 20 2 9" xfId="43166"/>
    <cellStyle name="Separador de milhares 2 7 5 20 3" xfId="43167"/>
    <cellStyle name="Separador de milhares 2 7 5 20 4" xfId="43168"/>
    <cellStyle name="Separador de milhares 2 7 5 20 5" xfId="43169"/>
    <cellStyle name="Separador de milhares 2 7 5 20 6" xfId="43170"/>
    <cellStyle name="Separador de milhares 2 7 5 20 7" xfId="43171"/>
    <cellStyle name="Separador de milhares 2 7 5 20 8" xfId="43172"/>
    <cellStyle name="Separador de milhares 2 7 5 20 9" xfId="43173"/>
    <cellStyle name="Separador de milhares 2 7 5 21" xfId="43174"/>
    <cellStyle name="Separador de milhares 2 7 5 22" xfId="43175"/>
    <cellStyle name="Separador de milhares 2 7 5 23" xfId="43176"/>
    <cellStyle name="Separador de milhares 2 7 5 24" xfId="43177"/>
    <cellStyle name="Separador de milhares 2 7 5 25" xfId="43178"/>
    <cellStyle name="Separador de milhares 2 7 5 26" xfId="43179"/>
    <cellStyle name="Separador de milhares 2 7 5 27" xfId="43180"/>
    <cellStyle name="Separador de milhares 2 7 5 28" xfId="43181"/>
    <cellStyle name="Separador de milhares 2 7 5 29" xfId="43182"/>
    <cellStyle name="Separador de milhares 2 7 5 3" xfId="43183"/>
    <cellStyle name="Separador de milhares 2 7 5 3 10" xfId="43184"/>
    <cellStyle name="Separador de milhares 2 7 5 3 11" xfId="43185"/>
    <cellStyle name="Separador de milhares 2 7 5 3 12" xfId="43186"/>
    <cellStyle name="Separador de milhares 2 7 5 3 13" xfId="43187"/>
    <cellStyle name="Separador de milhares 2 7 5 3 14" xfId="43188"/>
    <cellStyle name="Separador de milhares 2 7 5 3 15" xfId="43189"/>
    <cellStyle name="Separador de milhares 2 7 5 3 16" xfId="43190"/>
    <cellStyle name="Separador de milhares 2 7 5 3 17" xfId="43191"/>
    <cellStyle name="Separador de milhares 2 7 5 3 18" xfId="43192"/>
    <cellStyle name="Separador de milhares 2 7 5 3 19" xfId="43193"/>
    <cellStyle name="Separador de milhares 2 7 5 3 2" xfId="43194"/>
    <cellStyle name="Separador de milhares 2 7 5 3 2 10" xfId="43195"/>
    <cellStyle name="Separador de milhares 2 7 5 3 2 11" xfId="43196"/>
    <cellStyle name="Separador de milhares 2 7 5 3 2 12" xfId="43197"/>
    <cellStyle name="Separador de milhares 2 7 5 3 2 2" xfId="43198"/>
    <cellStyle name="Separador de milhares 2 7 5 3 2 2 10" xfId="43199"/>
    <cellStyle name="Separador de milhares 2 7 5 3 2 2 2" xfId="43200"/>
    <cellStyle name="Separador de milhares 2 7 5 3 2 2 3" xfId="43201"/>
    <cellStyle name="Separador de milhares 2 7 5 3 2 2 4" xfId="43202"/>
    <cellStyle name="Separador de milhares 2 7 5 3 2 2 5" xfId="43203"/>
    <cellStyle name="Separador de milhares 2 7 5 3 2 2 6" xfId="43204"/>
    <cellStyle name="Separador de milhares 2 7 5 3 2 2 7" xfId="43205"/>
    <cellStyle name="Separador de milhares 2 7 5 3 2 2 8" xfId="43206"/>
    <cellStyle name="Separador de milhares 2 7 5 3 2 2 9" xfId="43207"/>
    <cellStyle name="Separador de milhares 2 7 5 3 2 3" xfId="43208"/>
    <cellStyle name="Separador de milhares 2 7 5 3 2 4" xfId="43209"/>
    <cellStyle name="Separador de milhares 2 7 5 3 2 5" xfId="43210"/>
    <cellStyle name="Separador de milhares 2 7 5 3 2 6" xfId="43211"/>
    <cellStyle name="Separador de milhares 2 7 5 3 2 7" xfId="43212"/>
    <cellStyle name="Separador de milhares 2 7 5 3 2 8" xfId="43213"/>
    <cellStyle name="Separador de milhares 2 7 5 3 2 9" xfId="43214"/>
    <cellStyle name="Separador de milhares 2 7 5 3 20" xfId="43215"/>
    <cellStyle name="Separador de milhares 2 7 5 3 21" xfId="43216"/>
    <cellStyle name="Separador de milhares 2 7 5 3 22" xfId="43217"/>
    <cellStyle name="Separador de milhares 2 7 5 3 23" xfId="43218"/>
    <cellStyle name="Separador de milhares 2 7 5 3 24" xfId="43219"/>
    <cellStyle name="Separador de milhares 2 7 5 3 25" xfId="43220"/>
    <cellStyle name="Separador de milhares 2 7 5 3 26" xfId="43221"/>
    <cellStyle name="Separador de milhares 2 7 5 3 27" xfId="43222"/>
    <cellStyle name="Separador de milhares 2 7 5 3 28" xfId="43223"/>
    <cellStyle name="Separador de milhares 2 7 5 3 29" xfId="43224"/>
    <cellStyle name="Separador de milhares 2 7 5 3 3" xfId="43225"/>
    <cellStyle name="Separador de milhares 2 7 5 3 30" xfId="43226"/>
    <cellStyle name="Separador de milhares 2 7 5 3 31" xfId="43227"/>
    <cellStyle name="Separador de milhares 2 7 5 3 32" xfId="43228"/>
    <cellStyle name="Separador de milhares 2 7 5 3 33" xfId="43229"/>
    <cellStyle name="Separador de milhares 2 7 5 3 34" xfId="43230"/>
    <cellStyle name="Separador de milhares 2 7 5 3 35" xfId="43231"/>
    <cellStyle name="Separador de milhares 2 7 5 3 36" xfId="43232"/>
    <cellStyle name="Separador de milhares 2 7 5 3 37" xfId="43233"/>
    <cellStyle name="Separador de milhares 2 7 5 3 38" xfId="43234"/>
    <cellStyle name="Separador de milhares 2 7 5 3 38 10" xfId="43235"/>
    <cellStyle name="Separador de milhares 2 7 5 3 38 2" xfId="43236"/>
    <cellStyle name="Separador de milhares 2 7 5 3 38 3" xfId="43237"/>
    <cellStyle name="Separador de milhares 2 7 5 3 38 4" xfId="43238"/>
    <cellStyle name="Separador de milhares 2 7 5 3 38 5" xfId="43239"/>
    <cellStyle name="Separador de milhares 2 7 5 3 38 6" xfId="43240"/>
    <cellStyle name="Separador de milhares 2 7 5 3 38 7" xfId="43241"/>
    <cellStyle name="Separador de milhares 2 7 5 3 38 8" xfId="43242"/>
    <cellStyle name="Separador de milhares 2 7 5 3 38 9" xfId="43243"/>
    <cellStyle name="Separador de milhares 2 7 5 3 39" xfId="43244"/>
    <cellStyle name="Separador de milhares 2 7 5 3 39 2" xfId="43245"/>
    <cellStyle name="Separador de milhares 2 7 5 3 4" xfId="43246"/>
    <cellStyle name="Separador de milhares 2 7 5 3 40" xfId="43247"/>
    <cellStyle name="Separador de milhares 2 7 5 3 41" xfId="43248"/>
    <cellStyle name="Separador de milhares 2 7 5 3 42" xfId="43249"/>
    <cellStyle name="Separador de milhares 2 7 5 3 43" xfId="43250"/>
    <cellStyle name="Separador de milhares 2 7 5 3 44" xfId="43251"/>
    <cellStyle name="Separador de milhares 2 7 5 3 45" xfId="43252"/>
    <cellStyle name="Separador de milhares 2 7 5 3 46" xfId="43253"/>
    <cellStyle name="Separador de milhares 2 7 5 3 47" xfId="43254"/>
    <cellStyle name="Separador de milhares 2 7 5 3 48" xfId="43255"/>
    <cellStyle name="Separador de milhares 2 7 5 3 5" xfId="43256"/>
    <cellStyle name="Separador de milhares 2 7 5 3 6" xfId="43257"/>
    <cellStyle name="Separador de milhares 2 7 5 3 7" xfId="43258"/>
    <cellStyle name="Separador de milhares 2 7 5 3 8" xfId="43259"/>
    <cellStyle name="Separador de milhares 2 7 5 3 9" xfId="43260"/>
    <cellStyle name="Separador de milhares 2 7 5 30" xfId="43261"/>
    <cellStyle name="Separador de milhares 2 7 5 31" xfId="43262"/>
    <cellStyle name="Separador de milhares 2 7 5 32" xfId="43263"/>
    <cellStyle name="Separador de milhares 2 7 5 33" xfId="43264"/>
    <cellStyle name="Separador de milhares 2 7 5 34" xfId="43265"/>
    <cellStyle name="Separador de milhares 2 7 5 35" xfId="43266"/>
    <cellStyle name="Separador de milhares 2 7 5 36" xfId="43267"/>
    <cellStyle name="Separador de milhares 2 7 5 37" xfId="43268"/>
    <cellStyle name="Separador de milhares 2 7 5 38" xfId="43269"/>
    <cellStyle name="Separador de milhares 2 7 5 39" xfId="43270"/>
    <cellStyle name="Separador de milhares 2 7 5 4" xfId="43271"/>
    <cellStyle name="Separador de milhares 2 7 5 40" xfId="43272"/>
    <cellStyle name="Separador de milhares 2 7 5 41" xfId="43273"/>
    <cellStyle name="Separador de milhares 2 7 5 42" xfId="43274"/>
    <cellStyle name="Separador de milhares 2 7 5 43" xfId="43275"/>
    <cellStyle name="Separador de milhares 2 7 5 44" xfId="43276"/>
    <cellStyle name="Separador de milhares 2 7 5 45" xfId="43277"/>
    <cellStyle name="Separador de milhares 2 7 5 46" xfId="43278"/>
    <cellStyle name="Separador de milhares 2 7 5 47" xfId="43279"/>
    <cellStyle name="Separador de milhares 2 7 5 48" xfId="43280"/>
    <cellStyle name="Separador de milhares 2 7 5 48 10" xfId="43281"/>
    <cellStyle name="Separador de milhares 2 7 5 48 2" xfId="43282"/>
    <cellStyle name="Separador de milhares 2 7 5 48 3" xfId="43283"/>
    <cellStyle name="Separador de milhares 2 7 5 48 4" xfId="43284"/>
    <cellStyle name="Separador de milhares 2 7 5 48 5" xfId="43285"/>
    <cellStyle name="Separador de milhares 2 7 5 48 6" xfId="43286"/>
    <cellStyle name="Separador de milhares 2 7 5 48 7" xfId="43287"/>
    <cellStyle name="Separador de milhares 2 7 5 48 8" xfId="43288"/>
    <cellStyle name="Separador de milhares 2 7 5 48 9" xfId="43289"/>
    <cellStyle name="Separador de milhares 2 7 5 49" xfId="43290"/>
    <cellStyle name="Separador de milhares 2 7 5 49 2" xfId="43291"/>
    <cellStyle name="Separador de milhares 2 7 5 5" xfId="43292"/>
    <cellStyle name="Separador de milhares 2 7 5 50" xfId="43293"/>
    <cellStyle name="Separador de milhares 2 7 5 51" xfId="43294"/>
    <cellStyle name="Separador de milhares 2 7 5 52" xfId="43295"/>
    <cellStyle name="Separador de milhares 2 7 5 53" xfId="43296"/>
    <cellStyle name="Separador de milhares 2 7 5 54" xfId="43297"/>
    <cellStyle name="Separador de milhares 2 7 5 55" xfId="43298"/>
    <cellStyle name="Separador de milhares 2 7 5 56" xfId="43299"/>
    <cellStyle name="Separador de milhares 2 7 5 57" xfId="43300"/>
    <cellStyle name="Separador de milhares 2 7 5 58" xfId="43301"/>
    <cellStyle name="Separador de milhares 2 7 5 6" xfId="43302"/>
    <cellStyle name="Separador de milhares 2 7 5 7" xfId="43303"/>
    <cellStyle name="Separador de milhares 2 7 5 8" xfId="43304"/>
    <cellStyle name="Separador de milhares 2 7 5 9" xfId="43305"/>
    <cellStyle name="Separador de milhares 2 7 50" xfId="43306"/>
    <cellStyle name="Separador de milhares 2 7 51" xfId="43307"/>
    <cellStyle name="Separador de milhares 2 7 52" xfId="43308"/>
    <cellStyle name="Separador de milhares 2 7 53" xfId="43309"/>
    <cellStyle name="Separador de milhares 2 7 54" xfId="43310"/>
    <cellStyle name="Separador de milhares 2 7 55" xfId="43311"/>
    <cellStyle name="Separador de milhares 2 7 56" xfId="43312"/>
    <cellStyle name="Separador de milhares 2 7 6" xfId="43313"/>
    <cellStyle name="Separador de milhares 2 7 6 10" xfId="43314"/>
    <cellStyle name="Separador de milhares 2 7 6 11" xfId="43315"/>
    <cellStyle name="Separador de milhares 2 7 6 12" xfId="43316"/>
    <cellStyle name="Separador de milhares 2 7 6 13" xfId="43317"/>
    <cellStyle name="Separador de milhares 2 7 6 13 10" xfId="43318"/>
    <cellStyle name="Separador de milhares 2 7 6 13 11" xfId="43319"/>
    <cellStyle name="Separador de milhares 2 7 6 13 12" xfId="43320"/>
    <cellStyle name="Separador de milhares 2 7 6 13 2" xfId="43321"/>
    <cellStyle name="Separador de milhares 2 7 6 13 2 10" xfId="43322"/>
    <cellStyle name="Separador de milhares 2 7 6 13 2 2" xfId="43323"/>
    <cellStyle name="Separador de milhares 2 7 6 13 2 3" xfId="43324"/>
    <cellStyle name="Separador de milhares 2 7 6 13 2 4" xfId="43325"/>
    <cellStyle name="Separador de milhares 2 7 6 13 2 5" xfId="43326"/>
    <cellStyle name="Separador de milhares 2 7 6 13 2 6" xfId="43327"/>
    <cellStyle name="Separador de milhares 2 7 6 13 2 7" xfId="43328"/>
    <cellStyle name="Separador de milhares 2 7 6 13 2 8" xfId="43329"/>
    <cellStyle name="Separador de milhares 2 7 6 13 2 9" xfId="43330"/>
    <cellStyle name="Separador de milhares 2 7 6 13 3" xfId="43331"/>
    <cellStyle name="Separador de milhares 2 7 6 13 4" xfId="43332"/>
    <cellStyle name="Separador de milhares 2 7 6 13 5" xfId="43333"/>
    <cellStyle name="Separador de milhares 2 7 6 13 6" xfId="43334"/>
    <cellStyle name="Separador de milhares 2 7 6 13 7" xfId="43335"/>
    <cellStyle name="Separador de milhares 2 7 6 13 8" xfId="43336"/>
    <cellStyle name="Separador de milhares 2 7 6 13 9" xfId="43337"/>
    <cellStyle name="Separador de milhares 2 7 6 14" xfId="43338"/>
    <cellStyle name="Separador de milhares 2 7 6 14 10" xfId="43339"/>
    <cellStyle name="Separador de milhares 2 7 6 14 11" xfId="43340"/>
    <cellStyle name="Separador de milhares 2 7 6 14 12" xfId="43341"/>
    <cellStyle name="Separador de milhares 2 7 6 14 2" xfId="43342"/>
    <cellStyle name="Separador de milhares 2 7 6 14 2 10" xfId="43343"/>
    <cellStyle name="Separador de milhares 2 7 6 14 2 2" xfId="43344"/>
    <cellStyle name="Separador de milhares 2 7 6 14 2 3" xfId="43345"/>
    <cellStyle name="Separador de milhares 2 7 6 14 2 4" xfId="43346"/>
    <cellStyle name="Separador de milhares 2 7 6 14 2 5" xfId="43347"/>
    <cellStyle name="Separador de milhares 2 7 6 14 2 6" xfId="43348"/>
    <cellStyle name="Separador de milhares 2 7 6 14 2 7" xfId="43349"/>
    <cellStyle name="Separador de milhares 2 7 6 14 2 8" xfId="43350"/>
    <cellStyle name="Separador de milhares 2 7 6 14 2 9" xfId="43351"/>
    <cellStyle name="Separador de milhares 2 7 6 14 3" xfId="43352"/>
    <cellStyle name="Separador de milhares 2 7 6 14 4" xfId="43353"/>
    <cellStyle name="Separador de milhares 2 7 6 14 5" xfId="43354"/>
    <cellStyle name="Separador de milhares 2 7 6 14 6" xfId="43355"/>
    <cellStyle name="Separador de milhares 2 7 6 14 7" xfId="43356"/>
    <cellStyle name="Separador de milhares 2 7 6 14 8" xfId="43357"/>
    <cellStyle name="Separador de milhares 2 7 6 14 9" xfId="43358"/>
    <cellStyle name="Separador de milhares 2 7 6 15" xfId="43359"/>
    <cellStyle name="Separador de milhares 2 7 6 15 10" xfId="43360"/>
    <cellStyle name="Separador de milhares 2 7 6 15 11" xfId="43361"/>
    <cellStyle name="Separador de milhares 2 7 6 15 12" xfId="43362"/>
    <cellStyle name="Separador de milhares 2 7 6 15 2" xfId="43363"/>
    <cellStyle name="Separador de milhares 2 7 6 15 2 10" xfId="43364"/>
    <cellStyle name="Separador de milhares 2 7 6 15 2 2" xfId="43365"/>
    <cellStyle name="Separador de milhares 2 7 6 15 2 3" xfId="43366"/>
    <cellStyle name="Separador de milhares 2 7 6 15 2 4" xfId="43367"/>
    <cellStyle name="Separador de milhares 2 7 6 15 2 5" xfId="43368"/>
    <cellStyle name="Separador de milhares 2 7 6 15 2 6" xfId="43369"/>
    <cellStyle name="Separador de milhares 2 7 6 15 2 7" xfId="43370"/>
    <cellStyle name="Separador de milhares 2 7 6 15 2 8" xfId="43371"/>
    <cellStyle name="Separador de milhares 2 7 6 15 2 9" xfId="43372"/>
    <cellStyle name="Separador de milhares 2 7 6 15 3" xfId="43373"/>
    <cellStyle name="Separador de milhares 2 7 6 15 4" xfId="43374"/>
    <cellStyle name="Separador de milhares 2 7 6 15 5" xfId="43375"/>
    <cellStyle name="Separador de milhares 2 7 6 15 6" xfId="43376"/>
    <cellStyle name="Separador de milhares 2 7 6 15 7" xfId="43377"/>
    <cellStyle name="Separador de milhares 2 7 6 15 8" xfId="43378"/>
    <cellStyle name="Separador de milhares 2 7 6 15 9" xfId="43379"/>
    <cellStyle name="Separador de milhares 2 7 6 16" xfId="43380"/>
    <cellStyle name="Separador de milhares 2 7 6 16 10" xfId="43381"/>
    <cellStyle name="Separador de milhares 2 7 6 16 11" xfId="43382"/>
    <cellStyle name="Separador de milhares 2 7 6 16 12" xfId="43383"/>
    <cellStyle name="Separador de milhares 2 7 6 16 2" xfId="43384"/>
    <cellStyle name="Separador de milhares 2 7 6 16 2 10" xfId="43385"/>
    <cellStyle name="Separador de milhares 2 7 6 16 2 2" xfId="43386"/>
    <cellStyle name="Separador de milhares 2 7 6 16 2 3" xfId="43387"/>
    <cellStyle name="Separador de milhares 2 7 6 16 2 4" xfId="43388"/>
    <cellStyle name="Separador de milhares 2 7 6 16 2 5" xfId="43389"/>
    <cellStyle name="Separador de milhares 2 7 6 16 2 6" xfId="43390"/>
    <cellStyle name="Separador de milhares 2 7 6 16 2 7" xfId="43391"/>
    <cellStyle name="Separador de milhares 2 7 6 16 2 8" xfId="43392"/>
    <cellStyle name="Separador de milhares 2 7 6 16 2 9" xfId="43393"/>
    <cellStyle name="Separador de milhares 2 7 6 16 3" xfId="43394"/>
    <cellStyle name="Separador de milhares 2 7 6 16 4" xfId="43395"/>
    <cellStyle name="Separador de milhares 2 7 6 16 5" xfId="43396"/>
    <cellStyle name="Separador de milhares 2 7 6 16 6" xfId="43397"/>
    <cellStyle name="Separador de milhares 2 7 6 16 7" xfId="43398"/>
    <cellStyle name="Separador de milhares 2 7 6 16 8" xfId="43399"/>
    <cellStyle name="Separador de milhares 2 7 6 16 9" xfId="43400"/>
    <cellStyle name="Separador de milhares 2 7 6 17" xfId="43401"/>
    <cellStyle name="Separador de milhares 2 7 6 17 10" xfId="43402"/>
    <cellStyle name="Separador de milhares 2 7 6 17 11" xfId="43403"/>
    <cellStyle name="Separador de milhares 2 7 6 17 12" xfId="43404"/>
    <cellStyle name="Separador de milhares 2 7 6 17 2" xfId="43405"/>
    <cellStyle name="Separador de milhares 2 7 6 17 2 10" xfId="43406"/>
    <cellStyle name="Separador de milhares 2 7 6 17 2 2" xfId="43407"/>
    <cellStyle name="Separador de milhares 2 7 6 17 2 3" xfId="43408"/>
    <cellStyle name="Separador de milhares 2 7 6 17 2 4" xfId="43409"/>
    <cellStyle name="Separador de milhares 2 7 6 17 2 5" xfId="43410"/>
    <cellStyle name="Separador de milhares 2 7 6 17 2 6" xfId="43411"/>
    <cellStyle name="Separador de milhares 2 7 6 17 2 7" xfId="43412"/>
    <cellStyle name="Separador de milhares 2 7 6 17 2 8" xfId="43413"/>
    <cellStyle name="Separador de milhares 2 7 6 17 2 9" xfId="43414"/>
    <cellStyle name="Separador de milhares 2 7 6 17 3" xfId="43415"/>
    <cellStyle name="Separador de milhares 2 7 6 17 4" xfId="43416"/>
    <cellStyle name="Separador de milhares 2 7 6 17 5" xfId="43417"/>
    <cellStyle name="Separador de milhares 2 7 6 17 6" xfId="43418"/>
    <cellStyle name="Separador de milhares 2 7 6 17 7" xfId="43419"/>
    <cellStyle name="Separador de milhares 2 7 6 17 8" xfId="43420"/>
    <cellStyle name="Separador de milhares 2 7 6 17 9" xfId="43421"/>
    <cellStyle name="Separador de milhares 2 7 6 18" xfId="43422"/>
    <cellStyle name="Separador de milhares 2 7 6 18 10" xfId="43423"/>
    <cellStyle name="Separador de milhares 2 7 6 18 11" xfId="43424"/>
    <cellStyle name="Separador de milhares 2 7 6 18 12" xfId="43425"/>
    <cellStyle name="Separador de milhares 2 7 6 18 2" xfId="43426"/>
    <cellStyle name="Separador de milhares 2 7 6 18 2 10" xfId="43427"/>
    <cellStyle name="Separador de milhares 2 7 6 18 2 2" xfId="43428"/>
    <cellStyle name="Separador de milhares 2 7 6 18 2 3" xfId="43429"/>
    <cellStyle name="Separador de milhares 2 7 6 18 2 4" xfId="43430"/>
    <cellStyle name="Separador de milhares 2 7 6 18 2 5" xfId="43431"/>
    <cellStyle name="Separador de milhares 2 7 6 18 2 6" xfId="43432"/>
    <cellStyle name="Separador de milhares 2 7 6 18 2 7" xfId="43433"/>
    <cellStyle name="Separador de milhares 2 7 6 18 2 8" xfId="43434"/>
    <cellStyle name="Separador de milhares 2 7 6 18 2 9" xfId="43435"/>
    <cellStyle name="Separador de milhares 2 7 6 18 3" xfId="43436"/>
    <cellStyle name="Separador de milhares 2 7 6 18 4" xfId="43437"/>
    <cellStyle name="Separador de milhares 2 7 6 18 5" xfId="43438"/>
    <cellStyle name="Separador de milhares 2 7 6 18 6" xfId="43439"/>
    <cellStyle name="Separador de milhares 2 7 6 18 7" xfId="43440"/>
    <cellStyle name="Separador de milhares 2 7 6 18 8" xfId="43441"/>
    <cellStyle name="Separador de milhares 2 7 6 18 9" xfId="43442"/>
    <cellStyle name="Separador de milhares 2 7 6 19" xfId="43443"/>
    <cellStyle name="Separador de milhares 2 7 6 19 10" xfId="43444"/>
    <cellStyle name="Separador de milhares 2 7 6 19 11" xfId="43445"/>
    <cellStyle name="Separador de milhares 2 7 6 19 12" xfId="43446"/>
    <cellStyle name="Separador de milhares 2 7 6 19 2" xfId="43447"/>
    <cellStyle name="Separador de milhares 2 7 6 19 2 10" xfId="43448"/>
    <cellStyle name="Separador de milhares 2 7 6 19 2 2" xfId="43449"/>
    <cellStyle name="Separador de milhares 2 7 6 19 2 3" xfId="43450"/>
    <cellStyle name="Separador de milhares 2 7 6 19 2 4" xfId="43451"/>
    <cellStyle name="Separador de milhares 2 7 6 19 2 5" xfId="43452"/>
    <cellStyle name="Separador de milhares 2 7 6 19 2 6" xfId="43453"/>
    <cellStyle name="Separador de milhares 2 7 6 19 2 7" xfId="43454"/>
    <cellStyle name="Separador de milhares 2 7 6 19 2 8" xfId="43455"/>
    <cellStyle name="Separador de milhares 2 7 6 19 2 9" xfId="43456"/>
    <cellStyle name="Separador de milhares 2 7 6 19 3" xfId="43457"/>
    <cellStyle name="Separador de milhares 2 7 6 19 4" xfId="43458"/>
    <cellStyle name="Separador de milhares 2 7 6 19 5" xfId="43459"/>
    <cellStyle name="Separador de milhares 2 7 6 19 6" xfId="43460"/>
    <cellStyle name="Separador de milhares 2 7 6 19 7" xfId="43461"/>
    <cellStyle name="Separador de milhares 2 7 6 19 8" xfId="43462"/>
    <cellStyle name="Separador de milhares 2 7 6 19 9" xfId="43463"/>
    <cellStyle name="Separador de milhares 2 7 6 2" xfId="43464"/>
    <cellStyle name="Separador de milhares 2 7 6 2 10" xfId="43465"/>
    <cellStyle name="Separador de milhares 2 7 6 2 11" xfId="43466"/>
    <cellStyle name="Separador de milhares 2 7 6 2 12" xfId="43467"/>
    <cellStyle name="Separador de milhares 2 7 6 2 13" xfId="43468"/>
    <cellStyle name="Separador de milhares 2 7 6 2 14" xfId="43469"/>
    <cellStyle name="Separador de milhares 2 7 6 2 15" xfId="43470"/>
    <cellStyle name="Separador de milhares 2 7 6 2 16" xfId="43471"/>
    <cellStyle name="Separador de milhares 2 7 6 2 17" xfId="43472"/>
    <cellStyle name="Separador de milhares 2 7 6 2 18" xfId="43473"/>
    <cellStyle name="Separador de milhares 2 7 6 2 19" xfId="43474"/>
    <cellStyle name="Separador de milhares 2 7 6 2 2" xfId="43475"/>
    <cellStyle name="Separador de milhares 2 7 6 2 2 10" xfId="43476"/>
    <cellStyle name="Separador de milhares 2 7 6 2 2 11" xfId="43477"/>
    <cellStyle name="Separador de milhares 2 7 6 2 2 12" xfId="43478"/>
    <cellStyle name="Separador de milhares 2 7 6 2 2 2" xfId="43479"/>
    <cellStyle name="Separador de milhares 2 7 6 2 2 2 10" xfId="43480"/>
    <cellStyle name="Separador de milhares 2 7 6 2 2 2 2" xfId="43481"/>
    <cellStyle name="Separador de milhares 2 7 6 2 2 2 3" xfId="43482"/>
    <cellStyle name="Separador de milhares 2 7 6 2 2 2 4" xfId="43483"/>
    <cellStyle name="Separador de milhares 2 7 6 2 2 2 5" xfId="43484"/>
    <cellStyle name="Separador de milhares 2 7 6 2 2 2 6" xfId="43485"/>
    <cellStyle name="Separador de milhares 2 7 6 2 2 2 7" xfId="43486"/>
    <cellStyle name="Separador de milhares 2 7 6 2 2 2 8" xfId="43487"/>
    <cellStyle name="Separador de milhares 2 7 6 2 2 2 9" xfId="43488"/>
    <cellStyle name="Separador de milhares 2 7 6 2 2 3" xfId="43489"/>
    <cellStyle name="Separador de milhares 2 7 6 2 2 4" xfId="43490"/>
    <cellStyle name="Separador de milhares 2 7 6 2 2 5" xfId="43491"/>
    <cellStyle name="Separador de milhares 2 7 6 2 2 6" xfId="43492"/>
    <cellStyle name="Separador de milhares 2 7 6 2 2 7" xfId="43493"/>
    <cellStyle name="Separador de milhares 2 7 6 2 2 8" xfId="43494"/>
    <cellStyle name="Separador de milhares 2 7 6 2 2 9" xfId="43495"/>
    <cellStyle name="Separador de milhares 2 7 6 2 20" xfId="43496"/>
    <cellStyle name="Separador de milhares 2 7 6 2 21" xfId="43497"/>
    <cellStyle name="Separador de milhares 2 7 6 2 22" xfId="43498"/>
    <cellStyle name="Separador de milhares 2 7 6 2 23" xfId="43499"/>
    <cellStyle name="Separador de milhares 2 7 6 2 24" xfId="43500"/>
    <cellStyle name="Separador de milhares 2 7 6 2 25" xfId="43501"/>
    <cellStyle name="Separador de milhares 2 7 6 2 26" xfId="43502"/>
    <cellStyle name="Separador de milhares 2 7 6 2 27" xfId="43503"/>
    <cellStyle name="Separador de milhares 2 7 6 2 28" xfId="43504"/>
    <cellStyle name="Separador de milhares 2 7 6 2 29" xfId="43505"/>
    <cellStyle name="Separador de milhares 2 7 6 2 3" xfId="43506"/>
    <cellStyle name="Separador de milhares 2 7 6 2 30" xfId="43507"/>
    <cellStyle name="Separador de milhares 2 7 6 2 31" xfId="43508"/>
    <cellStyle name="Separador de milhares 2 7 6 2 32" xfId="43509"/>
    <cellStyle name="Separador de milhares 2 7 6 2 33" xfId="43510"/>
    <cellStyle name="Separador de milhares 2 7 6 2 34" xfId="43511"/>
    <cellStyle name="Separador de milhares 2 7 6 2 35" xfId="43512"/>
    <cellStyle name="Separador de milhares 2 7 6 2 36" xfId="43513"/>
    <cellStyle name="Separador de milhares 2 7 6 2 37" xfId="43514"/>
    <cellStyle name="Separador de milhares 2 7 6 2 38" xfId="43515"/>
    <cellStyle name="Separador de milhares 2 7 6 2 38 10" xfId="43516"/>
    <cellStyle name="Separador de milhares 2 7 6 2 38 2" xfId="43517"/>
    <cellStyle name="Separador de milhares 2 7 6 2 38 3" xfId="43518"/>
    <cellStyle name="Separador de milhares 2 7 6 2 38 4" xfId="43519"/>
    <cellStyle name="Separador de milhares 2 7 6 2 38 5" xfId="43520"/>
    <cellStyle name="Separador de milhares 2 7 6 2 38 6" xfId="43521"/>
    <cellStyle name="Separador de milhares 2 7 6 2 38 7" xfId="43522"/>
    <cellStyle name="Separador de milhares 2 7 6 2 38 8" xfId="43523"/>
    <cellStyle name="Separador de milhares 2 7 6 2 38 9" xfId="43524"/>
    <cellStyle name="Separador de milhares 2 7 6 2 39" xfId="43525"/>
    <cellStyle name="Separador de milhares 2 7 6 2 39 2" xfId="43526"/>
    <cellStyle name="Separador de milhares 2 7 6 2 4" xfId="43527"/>
    <cellStyle name="Separador de milhares 2 7 6 2 40" xfId="43528"/>
    <cellStyle name="Separador de milhares 2 7 6 2 41" xfId="43529"/>
    <cellStyle name="Separador de milhares 2 7 6 2 42" xfId="43530"/>
    <cellStyle name="Separador de milhares 2 7 6 2 43" xfId="43531"/>
    <cellStyle name="Separador de milhares 2 7 6 2 44" xfId="43532"/>
    <cellStyle name="Separador de milhares 2 7 6 2 45" xfId="43533"/>
    <cellStyle name="Separador de milhares 2 7 6 2 46" xfId="43534"/>
    <cellStyle name="Separador de milhares 2 7 6 2 47" xfId="43535"/>
    <cellStyle name="Separador de milhares 2 7 6 2 48" xfId="43536"/>
    <cellStyle name="Separador de milhares 2 7 6 2 5" xfId="43537"/>
    <cellStyle name="Separador de milhares 2 7 6 2 6" xfId="43538"/>
    <cellStyle name="Separador de milhares 2 7 6 2 7" xfId="43539"/>
    <cellStyle name="Separador de milhares 2 7 6 2 8" xfId="43540"/>
    <cellStyle name="Separador de milhares 2 7 6 2 9" xfId="43541"/>
    <cellStyle name="Separador de milhares 2 7 6 20" xfId="43542"/>
    <cellStyle name="Separador de milhares 2 7 6 20 10" xfId="43543"/>
    <cellStyle name="Separador de milhares 2 7 6 20 11" xfId="43544"/>
    <cellStyle name="Separador de milhares 2 7 6 20 12" xfId="43545"/>
    <cellStyle name="Separador de milhares 2 7 6 20 2" xfId="43546"/>
    <cellStyle name="Separador de milhares 2 7 6 20 2 10" xfId="43547"/>
    <cellStyle name="Separador de milhares 2 7 6 20 2 2" xfId="43548"/>
    <cellStyle name="Separador de milhares 2 7 6 20 2 3" xfId="43549"/>
    <cellStyle name="Separador de milhares 2 7 6 20 2 4" xfId="43550"/>
    <cellStyle name="Separador de milhares 2 7 6 20 2 5" xfId="43551"/>
    <cellStyle name="Separador de milhares 2 7 6 20 2 6" xfId="43552"/>
    <cellStyle name="Separador de milhares 2 7 6 20 2 7" xfId="43553"/>
    <cellStyle name="Separador de milhares 2 7 6 20 2 8" xfId="43554"/>
    <cellStyle name="Separador de milhares 2 7 6 20 2 9" xfId="43555"/>
    <cellStyle name="Separador de milhares 2 7 6 20 3" xfId="43556"/>
    <cellStyle name="Separador de milhares 2 7 6 20 4" xfId="43557"/>
    <cellStyle name="Separador de milhares 2 7 6 20 5" xfId="43558"/>
    <cellStyle name="Separador de milhares 2 7 6 20 6" xfId="43559"/>
    <cellStyle name="Separador de milhares 2 7 6 20 7" xfId="43560"/>
    <cellStyle name="Separador de milhares 2 7 6 20 8" xfId="43561"/>
    <cellStyle name="Separador de milhares 2 7 6 20 9" xfId="43562"/>
    <cellStyle name="Separador de milhares 2 7 6 21" xfId="43563"/>
    <cellStyle name="Separador de milhares 2 7 6 22" xfId="43564"/>
    <cellStyle name="Separador de milhares 2 7 6 23" xfId="43565"/>
    <cellStyle name="Separador de milhares 2 7 6 24" xfId="43566"/>
    <cellStyle name="Separador de milhares 2 7 6 25" xfId="43567"/>
    <cellStyle name="Separador de milhares 2 7 6 26" xfId="43568"/>
    <cellStyle name="Separador de milhares 2 7 6 27" xfId="43569"/>
    <cellStyle name="Separador de milhares 2 7 6 28" xfId="43570"/>
    <cellStyle name="Separador de milhares 2 7 6 29" xfId="43571"/>
    <cellStyle name="Separador de milhares 2 7 6 3" xfId="43572"/>
    <cellStyle name="Separador de milhares 2 7 6 3 10" xfId="43573"/>
    <cellStyle name="Separador de milhares 2 7 6 3 11" xfId="43574"/>
    <cellStyle name="Separador de milhares 2 7 6 3 12" xfId="43575"/>
    <cellStyle name="Separador de milhares 2 7 6 3 13" xfId="43576"/>
    <cellStyle name="Separador de milhares 2 7 6 3 14" xfId="43577"/>
    <cellStyle name="Separador de milhares 2 7 6 3 15" xfId="43578"/>
    <cellStyle name="Separador de milhares 2 7 6 3 16" xfId="43579"/>
    <cellStyle name="Separador de milhares 2 7 6 3 17" xfId="43580"/>
    <cellStyle name="Separador de milhares 2 7 6 3 18" xfId="43581"/>
    <cellStyle name="Separador de milhares 2 7 6 3 19" xfId="43582"/>
    <cellStyle name="Separador de milhares 2 7 6 3 2" xfId="43583"/>
    <cellStyle name="Separador de milhares 2 7 6 3 2 10" xfId="43584"/>
    <cellStyle name="Separador de milhares 2 7 6 3 2 11" xfId="43585"/>
    <cellStyle name="Separador de milhares 2 7 6 3 2 12" xfId="43586"/>
    <cellStyle name="Separador de milhares 2 7 6 3 2 2" xfId="43587"/>
    <cellStyle name="Separador de milhares 2 7 6 3 2 2 10" xfId="43588"/>
    <cellStyle name="Separador de milhares 2 7 6 3 2 2 2" xfId="43589"/>
    <cellStyle name="Separador de milhares 2 7 6 3 2 2 3" xfId="43590"/>
    <cellStyle name="Separador de milhares 2 7 6 3 2 2 4" xfId="43591"/>
    <cellStyle name="Separador de milhares 2 7 6 3 2 2 5" xfId="43592"/>
    <cellStyle name="Separador de milhares 2 7 6 3 2 2 6" xfId="43593"/>
    <cellStyle name="Separador de milhares 2 7 6 3 2 2 7" xfId="43594"/>
    <cellStyle name="Separador de milhares 2 7 6 3 2 2 8" xfId="43595"/>
    <cellStyle name="Separador de milhares 2 7 6 3 2 2 9" xfId="43596"/>
    <cellStyle name="Separador de milhares 2 7 6 3 2 3" xfId="43597"/>
    <cellStyle name="Separador de milhares 2 7 6 3 2 4" xfId="43598"/>
    <cellStyle name="Separador de milhares 2 7 6 3 2 5" xfId="43599"/>
    <cellStyle name="Separador de milhares 2 7 6 3 2 6" xfId="43600"/>
    <cellStyle name="Separador de milhares 2 7 6 3 2 7" xfId="43601"/>
    <cellStyle name="Separador de milhares 2 7 6 3 2 8" xfId="43602"/>
    <cellStyle name="Separador de milhares 2 7 6 3 2 9" xfId="43603"/>
    <cellStyle name="Separador de milhares 2 7 6 3 20" xfId="43604"/>
    <cellStyle name="Separador de milhares 2 7 6 3 21" xfId="43605"/>
    <cellStyle name="Separador de milhares 2 7 6 3 22" xfId="43606"/>
    <cellStyle name="Separador de milhares 2 7 6 3 23" xfId="43607"/>
    <cellStyle name="Separador de milhares 2 7 6 3 24" xfId="43608"/>
    <cellStyle name="Separador de milhares 2 7 6 3 25" xfId="43609"/>
    <cellStyle name="Separador de milhares 2 7 6 3 26" xfId="43610"/>
    <cellStyle name="Separador de milhares 2 7 6 3 27" xfId="43611"/>
    <cellStyle name="Separador de milhares 2 7 6 3 28" xfId="43612"/>
    <cellStyle name="Separador de milhares 2 7 6 3 29" xfId="43613"/>
    <cellStyle name="Separador de milhares 2 7 6 3 3" xfId="43614"/>
    <cellStyle name="Separador de milhares 2 7 6 3 30" xfId="43615"/>
    <cellStyle name="Separador de milhares 2 7 6 3 31" xfId="43616"/>
    <cellStyle name="Separador de milhares 2 7 6 3 32" xfId="43617"/>
    <cellStyle name="Separador de milhares 2 7 6 3 33" xfId="43618"/>
    <cellStyle name="Separador de milhares 2 7 6 3 34" xfId="43619"/>
    <cellStyle name="Separador de milhares 2 7 6 3 35" xfId="43620"/>
    <cellStyle name="Separador de milhares 2 7 6 3 36" xfId="43621"/>
    <cellStyle name="Separador de milhares 2 7 6 3 37" xfId="43622"/>
    <cellStyle name="Separador de milhares 2 7 6 3 38" xfId="43623"/>
    <cellStyle name="Separador de milhares 2 7 6 3 38 10" xfId="43624"/>
    <cellStyle name="Separador de milhares 2 7 6 3 38 2" xfId="43625"/>
    <cellStyle name="Separador de milhares 2 7 6 3 38 3" xfId="43626"/>
    <cellStyle name="Separador de milhares 2 7 6 3 38 4" xfId="43627"/>
    <cellStyle name="Separador de milhares 2 7 6 3 38 5" xfId="43628"/>
    <cellStyle name="Separador de milhares 2 7 6 3 38 6" xfId="43629"/>
    <cellStyle name="Separador de milhares 2 7 6 3 38 7" xfId="43630"/>
    <cellStyle name="Separador de milhares 2 7 6 3 38 8" xfId="43631"/>
    <cellStyle name="Separador de milhares 2 7 6 3 38 9" xfId="43632"/>
    <cellStyle name="Separador de milhares 2 7 6 3 39" xfId="43633"/>
    <cellStyle name="Separador de milhares 2 7 6 3 39 2" xfId="43634"/>
    <cellStyle name="Separador de milhares 2 7 6 3 4" xfId="43635"/>
    <cellStyle name="Separador de milhares 2 7 6 3 40" xfId="43636"/>
    <cellStyle name="Separador de milhares 2 7 6 3 41" xfId="43637"/>
    <cellStyle name="Separador de milhares 2 7 6 3 42" xfId="43638"/>
    <cellStyle name="Separador de milhares 2 7 6 3 43" xfId="43639"/>
    <cellStyle name="Separador de milhares 2 7 6 3 44" xfId="43640"/>
    <cellStyle name="Separador de milhares 2 7 6 3 45" xfId="43641"/>
    <cellStyle name="Separador de milhares 2 7 6 3 46" xfId="43642"/>
    <cellStyle name="Separador de milhares 2 7 6 3 47" xfId="43643"/>
    <cellStyle name="Separador de milhares 2 7 6 3 48" xfId="43644"/>
    <cellStyle name="Separador de milhares 2 7 6 3 5" xfId="43645"/>
    <cellStyle name="Separador de milhares 2 7 6 3 6" xfId="43646"/>
    <cellStyle name="Separador de milhares 2 7 6 3 7" xfId="43647"/>
    <cellStyle name="Separador de milhares 2 7 6 3 8" xfId="43648"/>
    <cellStyle name="Separador de milhares 2 7 6 3 9" xfId="43649"/>
    <cellStyle name="Separador de milhares 2 7 6 30" xfId="43650"/>
    <cellStyle name="Separador de milhares 2 7 6 31" xfId="43651"/>
    <cellStyle name="Separador de milhares 2 7 6 32" xfId="43652"/>
    <cellStyle name="Separador de milhares 2 7 6 33" xfId="43653"/>
    <cellStyle name="Separador de milhares 2 7 6 34" xfId="43654"/>
    <cellStyle name="Separador de milhares 2 7 6 35" xfId="43655"/>
    <cellStyle name="Separador de milhares 2 7 6 36" xfId="43656"/>
    <cellStyle name="Separador de milhares 2 7 6 37" xfId="43657"/>
    <cellStyle name="Separador de milhares 2 7 6 38" xfId="43658"/>
    <cellStyle name="Separador de milhares 2 7 6 39" xfId="43659"/>
    <cellStyle name="Separador de milhares 2 7 6 4" xfId="43660"/>
    <cellStyle name="Separador de milhares 2 7 6 40" xfId="43661"/>
    <cellStyle name="Separador de milhares 2 7 6 41" xfId="43662"/>
    <cellStyle name="Separador de milhares 2 7 6 42" xfId="43663"/>
    <cellStyle name="Separador de milhares 2 7 6 43" xfId="43664"/>
    <cellStyle name="Separador de milhares 2 7 6 44" xfId="43665"/>
    <cellStyle name="Separador de milhares 2 7 6 45" xfId="43666"/>
    <cellStyle name="Separador de milhares 2 7 6 46" xfId="43667"/>
    <cellStyle name="Separador de milhares 2 7 6 47" xfId="43668"/>
    <cellStyle name="Separador de milhares 2 7 6 48" xfId="43669"/>
    <cellStyle name="Separador de milhares 2 7 6 48 10" xfId="43670"/>
    <cellStyle name="Separador de milhares 2 7 6 48 2" xfId="43671"/>
    <cellStyle name="Separador de milhares 2 7 6 48 3" xfId="43672"/>
    <cellStyle name="Separador de milhares 2 7 6 48 4" xfId="43673"/>
    <cellStyle name="Separador de milhares 2 7 6 48 5" xfId="43674"/>
    <cellStyle name="Separador de milhares 2 7 6 48 6" xfId="43675"/>
    <cellStyle name="Separador de milhares 2 7 6 48 7" xfId="43676"/>
    <cellStyle name="Separador de milhares 2 7 6 48 8" xfId="43677"/>
    <cellStyle name="Separador de milhares 2 7 6 48 9" xfId="43678"/>
    <cellStyle name="Separador de milhares 2 7 6 49" xfId="43679"/>
    <cellStyle name="Separador de milhares 2 7 6 49 2" xfId="43680"/>
    <cellStyle name="Separador de milhares 2 7 6 5" xfId="43681"/>
    <cellStyle name="Separador de milhares 2 7 6 50" xfId="43682"/>
    <cellStyle name="Separador de milhares 2 7 6 51" xfId="43683"/>
    <cellStyle name="Separador de milhares 2 7 6 52" xfId="43684"/>
    <cellStyle name="Separador de milhares 2 7 6 53" xfId="43685"/>
    <cellStyle name="Separador de milhares 2 7 6 54" xfId="43686"/>
    <cellStyle name="Separador de milhares 2 7 6 55" xfId="43687"/>
    <cellStyle name="Separador de milhares 2 7 6 56" xfId="43688"/>
    <cellStyle name="Separador de milhares 2 7 6 57" xfId="43689"/>
    <cellStyle name="Separador de milhares 2 7 6 58" xfId="43690"/>
    <cellStyle name="Separador de milhares 2 7 6 6" xfId="43691"/>
    <cellStyle name="Separador de milhares 2 7 6 7" xfId="43692"/>
    <cellStyle name="Separador de milhares 2 7 6 8" xfId="43693"/>
    <cellStyle name="Separador de milhares 2 7 6 9" xfId="43694"/>
    <cellStyle name="Separador de milhares 2 7 7" xfId="43695"/>
    <cellStyle name="Separador de milhares 2 7 7 10" xfId="43696"/>
    <cellStyle name="Separador de milhares 2 7 7 11" xfId="43697"/>
    <cellStyle name="Separador de milhares 2 7 7 12" xfId="43698"/>
    <cellStyle name="Separador de milhares 2 7 7 13" xfId="43699"/>
    <cellStyle name="Separador de milhares 2 7 7 13 10" xfId="43700"/>
    <cellStyle name="Separador de milhares 2 7 7 13 11" xfId="43701"/>
    <cellStyle name="Separador de milhares 2 7 7 13 12" xfId="43702"/>
    <cellStyle name="Separador de milhares 2 7 7 13 2" xfId="43703"/>
    <cellStyle name="Separador de milhares 2 7 7 13 2 10" xfId="43704"/>
    <cellStyle name="Separador de milhares 2 7 7 13 2 2" xfId="43705"/>
    <cellStyle name="Separador de milhares 2 7 7 13 2 3" xfId="43706"/>
    <cellStyle name="Separador de milhares 2 7 7 13 2 4" xfId="43707"/>
    <cellStyle name="Separador de milhares 2 7 7 13 2 5" xfId="43708"/>
    <cellStyle name="Separador de milhares 2 7 7 13 2 6" xfId="43709"/>
    <cellStyle name="Separador de milhares 2 7 7 13 2 7" xfId="43710"/>
    <cellStyle name="Separador de milhares 2 7 7 13 2 8" xfId="43711"/>
    <cellStyle name="Separador de milhares 2 7 7 13 2 9" xfId="43712"/>
    <cellStyle name="Separador de milhares 2 7 7 13 3" xfId="43713"/>
    <cellStyle name="Separador de milhares 2 7 7 13 4" xfId="43714"/>
    <cellStyle name="Separador de milhares 2 7 7 13 5" xfId="43715"/>
    <cellStyle name="Separador de milhares 2 7 7 13 6" xfId="43716"/>
    <cellStyle name="Separador de milhares 2 7 7 13 7" xfId="43717"/>
    <cellStyle name="Separador de milhares 2 7 7 13 8" xfId="43718"/>
    <cellStyle name="Separador de milhares 2 7 7 13 9" xfId="43719"/>
    <cellStyle name="Separador de milhares 2 7 7 14" xfId="43720"/>
    <cellStyle name="Separador de milhares 2 7 7 14 10" xfId="43721"/>
    <cellStyle name="Separador de milhares 2 7 7 14 11" xfId="43722"/>
    <cellStyle name="Separador de milhares 2 7 7 14 12" xfId="43723"/>
    <cellStyle name="Separador de milhares 2 7 7 14 2" xfId="43724"/>
    <cellStyle name="Separador de milhares 2 7 7 14 2 10" xfId="43725"/>
    <cellStyle name="Separador de milhares 2 7 7 14 2 2" xfId="43726"/>
    <cellStyle name="Separador de milhares 2 7 7 14 2 3" xfId="43727"/>
    <cellStyle name="Separador de milhares 2 7 7 14 2 4" xfId="43728"/>
    <cellStyle name="Separador de milhares 2 7 7 14 2 5" xfId="43729"/>
    <cellStyle name="Separador de milhares 2 7 7 14 2 6" xfId="43730"/>
    <cellStyle name="Separador de milhares 2 7 7 14 2 7" xfId="43731"/>
    <cellStyle name="Separador de milhares 2 7 7 14 2 8" xfId="43732"/>
    <cellStyle name="Separador de milhares 2 7 7 14 2 9" xfId="43733"/>
    <cellStyle name="Separador de milhares 2 7 7 14 3" xfId="43734"/>
    <cellStyle name="Separador de milhares 2 7 7 14 4" xfId="43735"/>
    <cellStyle name="Separador de milhares 2 7 7 14 5" xfId="43736"/>
    <cellStyle name="Separador de milhares 2 7 7 14 6" xfId="43737"/>
    <cellStyle name="Separador de milhares 2 7 7 14 7" xfId="43738"/>
    <cellStyle name="Separador de milhares 2 7 7 14 8" xfId="43739"/>
    <cellStyle name="Separador de milhares 2 7 7 14 9" xfId="43740"/>
    <cellStyle name="Separador de milhares 2 7 7 15" xfId="43741"/>
    <cellStyle name="Separador de milhares 2 7 7 15 10" xfId="43742"/>
    <cellStyle name="Separador de milhares 2 7 7 15 11" xfId="43743"/>
    <cellStyle name="Separador de milhares 2 7 7 15 12" xfId="43744"/>
    <cellStyle name="Separador de milhares 2 7 7 15 2" xfId="43745"/>
    <cellStyle name="Separador de milhares 2 7 7 15 2 10" xfId="43746"/>
    <cellStyle name="Separador de milhares 2 7 7 15 2 2" xfId="43747"/>
    <cellStyle name="Separador de milhares 2 7 7 15 2 3" xfId="43748"/>
    <cellStyle name="Separador de milhares 2 7 7 15 2 4" xfId="43749"/>
    <cellStyle name="Separador de milhares 2 7 7 15 2 5" xfId="43750"/>
    <cellStyle name="Separador de milhares 2 7 7 15 2 6" xfId="43751"/>
    <cellStyle name="Separador de milhares 2 7 7 15 2 7" xfId="43752"/>
    <cellStyle name="Separador de milhares 2 7 7 15 2 8" xfId="43753"/>
    <cellStyle name="Separador de milhares 2 7 7 15 2 9" xfId="43754"/>
    <cellStyle name="Separador de milhares 2 7 7 15 3" xfId="43755"/>
    <cellStyle name="Separador de milhares 2 7 7 15 4" xfId="43756"/>
    <cellStyle name="Separador de milhares 2 7 7 15 5" xfId="43757"/>
    <cellStyle name="Separador de milhares 2 7 7 15 6" xfId="43758"/>
    <cellStyle name="Separador de milhares 2 7 7 15 7" xfId="43759"/>
    <cellStyle name="Separador de milhares 2 7 7 15 8" xfId="43760"/>
    <cellStyle name="Separador de milhares 2 7 7 15 9" xfId="43761"/>
    <cellStyle name="Separador de milhares 2 7 7 16" xfId="43762"/>
    <cellStyle name="Separador de milhares 2 7 7 16 10" xfId="43763"/>
    <cellStyle name="Separador de milhares 2 7 7 16 11" xfId="43764"/>
    <cellStyle name="Separador de milhares 2 7 7 16 12" xfId="43765"/>
    <cellStyle name="Separador de milhares 2 7 7 16 2" xfId="43766"/>
    <cellStyle name="Separador de milhares 2 7 7 16 2 10" xfId="43767"/>
    <cellStyle name="Separador de milhares 2 7 7 16 2 2" xfId="43768"/>
    <cellStyle name="Separador de milhares 2 7 7 16 2 3" xfId="43769"/>
    <cellStyle name="Separador de milhares 2 7 7 16 2 4" xfId="43770"/>
    <cellStyle name="Separador de milhares 2 7 7 16 2 5" xfId="43771"/>
    <cellStyle name="Separador de milhares 2 7 7 16 2 6" xfId="43772"/>
    <cellStyle name="Separador de milhares 2 7 7 16 2 7" xfId="43773"/>
    <cellStyle name="Separador de milhares 2 7 7 16 2 8" xfId="43774"/>
    <cellStyle name="Separador de milhares 2 7 7 16 2 9" xfId="43775"/>
    <cellStyle name="Separador de milhares 2 7 7 16 3" xfId="43776"/>
    <cellStyle name="Separador de milhares 2 7 7 16 4" xfId="43777"/>
    <cellStyle name="Separador de milhares 2 7 7 16 5" xfId="43778"/>
    <cellStyle name="Separador de milhares 2 7 7 16 6" xfId="43779"/>
    <cellStyle name="Separador de milhares 2 7 7 16 7" xfId="43780"/>
    <cellStyle name="Separador de milhares 2 7 7 16 8" xfId="43781"/>
    <cellStyle name="Separador de milhares 2 7 7 16 9" xfId="43782"/>
    <cellStyle name="Separador de milhares 2 7 7 17" xfId="43783"/>
    <cellStyle name="Separador de milhares 2 7 7 17 10" xfId="43784"/>
    <cellStyle name="Separador de milhares 2 7 7 17 11" xfId="43785"/>
    <cellStyle name="Separador de milhares 2 7 7 17 12" xfId="43786"/>
    <cellStyle name="Separador de milhares 2 7 7 17 2" xfId="43787"/>
    <cellStyle name="Separador de milhares 2 7 7 17 2 10" xfId="43788"/>
    <cellStyle name="Separador de milhares 2 7 7 17 2 2" xfId="43789"/>
    <cellStyle name="Separador de milhares 2 7 7 17 2 3" xfId="43790"/>
    <cellStyle name="Separador de milhares 2 7 7 17 2 4" xfId="43791"/>
    <cellStyle name="Separador de milhares 2 7 7 17 2 5" xfId="43792"/>
    <cellStyle name="Separador de milhares 2 7 7 17 2 6" xfId="43793"/>
    <cellStyle name="Separador de milhares 2 7 7 17 2 7" xfId="43794"/>
    <cellStyle name="Separador de milhares 2 7 7 17 2 8" xfId="43795"/>
    <cellStyle name="Separador de milhares 2 7 7 17 2 9" xfId="43796"/>
    <cellStyle name="Separador de milhares 2 7 7 17 3" xfId="43797"/>
    <cellStyle name="Separador de milhares 2 7 7 17 4" xfId="43798"/>
    <cellStyle name="Separador de milhares 2 7 7 17 5" xfId="43799"/>
    <cellStyle name="Separador de milhares 2 7 7 17 6" xfId="43800"/>
    <cellStyle name="Separador de milhares 2 7 7 17 7" xfId="43801"/>
    <cellStyle name="Separador de milhares 2 7 7 17 8" xfId="43802"/>
    <cellStyle name="Separador de milhares 2 7 7 17 9" xfId="43803"/>
    <cellStyle name="Separador de milhares 2 7 7 18" xfId="43804"/>
    <cellStyle name="Separador de milhares 2 7 7 18 10" xfId="43805"/>
    <cellStyle name="Separador de milhares 2 7 7 18 11" xfId="43806"/>
    <cellStyle name="Separador de milhares 2 7 7 18 12" xfId="43807"/>
    <cellStyle name="Separador de milhares 2 7 7 18 2" xfId="43808"/>
    <cellStyle name="Separador de milhares 2 7 7 18 2 10" xfId="43809"/>
    <cellStyle name="Separador de milhares 2 7 7 18 2 2" xfId="43810"/>
    <cellStyle name="Separador de milhares 2 7 7 18 2 3" xfId="43811"/>
    <cellStyle name="Separador de milhares 2 7 7 18 2 4" xfId="43812"/>
    <cellStyle name="Separador de milhares 2 7 7 18 2 5" xfId="43813"/>
    <cellStyle name="Separador de milhares 2 7 7 18 2 6" xfId="43814"/>
    <cellStyle name="Separador de milhares 2 7 7 18 2 7" xfId="43815"/>
    <cellStyle name="Separador de milhares 2 7 7 18 2 8" xfId="43816"/>
    <cellStyle name="Separador de milhares 2 7 7 18 2 9" xfId="43817"/>
    <cellStyle name="Separador de milhares 2 7 7 18 3" xfId="43818"/>
    <cellStyle name="Separador de milhares 2 7 7 18 4" xfId="43819"/>
    <cellStyle name="Separador de milhares 2 7 7 18 5" xfId="43820"/>
    <cellStyle name="Separador de milhares 2 7 7 18 6" xfId="43821"/>
    <cellStyle name="Separador de milhares 2 7 7 18 7" xfId="43822"/>
    <cellStyle name="Separador de milhares 2 7 7 18 8" xfId="43823"/>
    <cellStyle name="Separador de milhares 2 7 7 18 9" xfId="43824"/>
    <cellStyle name="Separador de milhares 2 7 7 19" xfId="43825"/>
    <cellStyle name="Separador de milhares 2 7 7 19 10" xfId="43826"/>
    <cellStyle name="Separador de milhares 2 7 7 19 11" xfId="43827"/>
    <cellStyle name="Separador de milhares 2 7 7 19 12" xfId="43828"/>
    <cellStyle name="Separador de milhares 2 7 7 19 2" xfId="43829"/>
    <cellStyle name="Separador de milhares 2 7 7 19 2 10" xfId="43830"/>
    <cellStyle name="Separador de milhares 2 7 7 19 2 2" xfId="43831"/>
    <cellStyle name="Separador de milhares 2 7 7 19 2 3" xfId="43832"/>
    <cellStyle name="Separador de milhares 2 7 7 19 2 4" xfId="43833"/>
    <cellStyle name="Separador de milhares 2 7 7 19 2 5" xfId="43834"/>
    <cellStyle name="Separador de milhares 2 7 7 19 2 6" xfId="43835"/>
    <cellStyle name="Separador de milhares 2 7 7 19 2 7" xfId="43836"/>
    <cellStyle name="Separador de milhares 2 7 7 19 2 8" xfId="43837"/>
    <cellStyle name="Separador de milhares 2 7 7 19 2 9" xfId="43838"/>
    <cellStyle name="Separador de milhares 2 7 7 19 3" xfId="43839"/>
    <cellStyle name="Separador de milhares 2 7 7 19 4" xfId="43840"/>
    <cellStyle name="Separador de milhares 2 7 7 19 5" xfId="43841"/>
    <cellStyle name="Separador de milhares 2 7 7 19 6" xfId="43842"/>
    <cellStyle name="Separador de milhares 2 7 7 19 7" xfId="43843"/>
    <cellStyle name="Separador de milhares 2 7 7 19 8" xfId="43844"/>
    <cellStyle name="Separador de milhares 2 7 7 19 9" xfId="43845"/>
    <cellStyle name="Separador de milhares 2 7 7 2" xfId="43846"/>
    <cellStyle name="Separador de milhares 2 7 7 2 10" xfId="43847"/>
    <cellStyle name="Separador de milhares 2 7 7 2 11" xfId="43848"/>
    <cellStyle name="Separador de milhares 2 7 7 2 12" xfId="43849"/>
    <cellStyle name="Separador de milhares 2 7 7 2 13" xfId="43850"/>
    <cellStyle name="Separador de milhares 2 7 7 2 14" xfId="43851"/>
    <cellStyle name="Separador de milhares 2 7 7 2 15" xfId="43852"/>
    <cellStyle name="Separador de milhares 2 7 7 2 16" xfId="43853"/>
    <cellStyle name="Separador de milhares 2 7 7 2 17" xfId="43854"/>
    <cellStyle name="Separador de milhares 2 7 7 2 18" xfId="43855"/>
    <cellStyle name="Separador de milhares 2 7 7 2 19" xfId="43856"/>
    <cellStyle name="Separador de milhares 2 7 7 2 2" xfId="43857"/>
    <cellStyle name="Separador de milhares 2 7 7 2 2 10" xfId="43858"/>
    <cellStyle name="Separador de milhares 2 7 7 2 2 11" xfId="43859"/>
    <cellStyle name="Separador de milhares 2 7 7 2 2 12" xfId="43860"/>
    <cellStyle name="Separador de milhares 2 7 7 2 2 2" xfId="43861"/>
    <cellStyle name="Separador de milhares 2 7 7 2 2 2 10" xfId="43862"/>
    <cellStyle name="Separador de milhares 2 7 7 2 2 2 2" xfId="43863"/>
    <cellStyle name="Separador de milhares 2 7 7 2 2 2 3" xfId="43864"/>
    <cellStyle name="Separador de milhares 2 7 7 2 2 2 4" xfId="43865"/>
    <cellStyle name="Separador de milhares 2 7 7 2 2 2 5" xfId="43866"/>
    <cellStyle name="Separador de milhares 2 7 7 2 2 2 6" xfId="43867"/>
    <cellStyle name="Separador de milhares 2 7 7 2 2 2 7" xfId="43868"/>
    <cellStyle name="Separador de milhares 2 7 7 2 2 2 8" xfId="43869"/>
    <cellStyle name="Separador de milhares 2 7 7 2 2 2 9" xfId="43870"/>
    <cellStyle name="Separador de milhares 2 7 7 2 2 3" xfId="43871"/>
    <cellStyle name="Separador de milhares 2 7 7 2 2 4" xfId="43872"/>
    <cellStyle name="Separador de milhares 2 7 7 2 2 5" xfId="43873"/>
    <cellStyle name="Separador de milhares 2 7 7 2 2 6" xfId="43874"/>
    <cellStyle name="Separador de milhares 2 7 7 2 2 7" xfId="43875"/>
    <cellStyle name="Separador de milhares 2 7 7 2 2 8" xfId="43876"/>
    <cellStyle name="Separador de milhares 2 7 7 2 2 9" xfId="43877"/>
    <cellStyle name="Separador de milhares 2 7 7 2 20" xfId="43878"/>
    <cellStyle name="Separador de milhares 2 7 7 2 21" xfId="43879"/>
    <cellStyle name="Separador de milhares 2 7 7 2 22" xfId="43880"/>
    <cellStyle name="Separador de milhares 2 7 7 2 23" xfId="43881"/>
    <cellStyle name="Separador de milhares 2 7 7 2 24" xfId="43882"/>
    <cellStyle name="Separador de milhares 2 7 7 2 25" xfId="43883"/>
    <cellStyle name="Separador de milhares 2 7 7 2 26" xfId="43884"/>
    <cellStyle name="Separador de milhares 2 7 7 2 27" xfId="43885"/>
    <cellStyle name="Separador de milhares 2 7 7 2 28" xfId="43886"/>
    <cellStyle name="Separador de milhares 2 7 7 2 29" xfId="43887"/>
    <cellStyle name="Separador de milhares 2 7 7 2 3" xfId="43888"/>
    <cellStyle name="Separador de milhares 2 7 7 2 30" xfId="43889"/>
    <cellStyle name="Separador de milhares 2 7 7 2 31" xfId="43890"/>
    <cellStyle name="Separador de milhares 2 7 7 2 32" xfId="43891"/>
    <cellStyle name="Separador de milhares 2 7 7 2 33" xfId="43892"/>
    <cellStyle name="Separador de milhares 2 7 7 2 34" xfId="43893"/>
    <cellStyle name="Separador de milhares 2 7 7 2 35" xfId="43894"/>
    <cellStyle name="Separador de milhares 2 7 7 2 36" xfId="43895"/>
    <cellStyle name="Separador de milhares 2 7 7 2 37" xfId="43896"/>
    <cellStyle name="Separador de milhares 2 7 7 2 38" xfId="43897"/>
    <cellStyle name="Separador de milhares 2 7 7 2 38 10" xfId="43898"/>
    <cellStyle name="Separador de milhares 2 7 7 2 38 2" xfId="43899"/>
    <cellStyle name="Separador de milhares 2 7 7 2 38 3" xfId="43900"/>
    <cellStyle name="Separador de milhares 2 7 7 2 38 4" xfId="43901"/>
    <cellStyle name="Separador de milhares 2 7 7 2 38 5" xfId="43902"/>
    <cellStyle name="Separador de milhares 2 7 7 2 38 6" xfId="43903"/>
    <cellStyle name="Separador de milhares 2 7 7 2 38 7" xfId="43904"/>
    <cellStyle name="Separador de milhares 2 7 7 2 38 8" xfId="43905"/>
    <cellStyle name="Separador de milhares 2 7 7 2 38 9" xfId="43906"/>
    <cellStyle name="Separador de milhares 2 7 7 2 39" xfId="43907"/>
    <cellStyle name="Separador de milhares 2 7 7 2 39 2" xfId="43908"/>
    <cellStyle name="Separador de milhares 2 7 7 2 4" xfId="43909"/>
    <cellStyle name="Separador de milhares 2 7 7 2 40" xfId="43910"/>
    <cellStyle name="Separador de milhares 2 7 7 2 41" xfId="43911"/>
    <cellStyle name="Separador de milhares 2 7 7 2 42" xfId="43912"/>
    <cellStyle name="Separador de milhares 2 7 7 2 43" xfId="43913"/>
    <cellStyle name="Separador de milhares 2 7 7 2 44" xfId="43914"/>
    <cellStyle name="Separador de milhares 2 7 7 2 45" xfId="43915"/>
    <cellStyle name="Separador de milhares 2 7 7 2 46" xfId="43916"/>
    <cellStyle name="Separador de milhares 2 7 7 2 47" xfId="43917"/>
    <cellStyle name="Separador de milhares 2 7 7 2 48" xfId="43918"/>
    <cellStyle name="Separador de milhares 2 7 7 2 5" xfId="43919"/>
    <cellStyle name="Separador de milhares 2 7 7 2 6" xfId="43920"/>
    <cellStyle name="Separador de milhares 2 7 7 2 7" xfId="43921"/>
    <cellStyle name="Separador de milhares 2 7 7 2 8" xfId="43922"/>
    <cellStyle name="Separador de milhares 2 7 7 2 9" xfId="43923"/>
    <cellStyle name="Separador de milhares 2 7 7 20" xfId="43924"/>
    <cellStyle name="Separador de milhares 2 7 7 20 10" xfId="43925"/>
    <cellStyle name="Separador de milhares 2 7 7 20 11" xfId="43926"/>
    <cellStyle name="Separador de milhares 2 7 7 20 12" xfId="43927"/>
    <cellStyle name="Separador de milhares 2 7 7 20 2" xfId="43928"/>
    <cellStyle name="Separador de milhares 2 7 7 20 2 10" xfId="43929"/>
    <cellStyle name="Separador de milhares 2 7 7 20 2 2" xfId="43930"/>
    <cellStyle name="Separador de milhares 2 7 7 20 2 3" xfId="43931"/>
    <cellStyle name="Separador de milhares 2 7 7 20 2 4" xfId="43932"/>
    <cellStyle name="Separador de milhares 2 7 7 20 2 5" xfId="43933"/>
    <cellStyle name="Separador de milhares 2 7 7 20 2 6" xfId="43934"/>
    <cellStyle name="Separador de milhares 2 7 7 20 2 7" xfId="43935"/>
    <cellStyle name="Separador de milhares 2 7 7 20 2 8" xfId="43936"/>
    <cellStyle name="Separador de milhares 2 7 7 20 2 9" xfId="43937"/>
    <cellStyle name="Separador de milhares 2 7 7 20 3" xfId="43938"/>
    <cellStyle name="Separador de milhares 2 7 7 20 4" xfId="43939"/>
    <cellStyle name="Separador de milhares 2 7 7 20 5" xfId="43940"/>
    <cellStyle name="Separador de milhares 2 7 7 20 6" xfId="43941"/>
    <cellStyle name="Separador de milhares 2 7 7 20 7" xfId="43942"/>
    <cellStyle name="Separador de milhares 2 7 7 20 8" xfId="43943"/>
    <cellStyle name="Separador de milhares 2 7 7 20 9" xfId="43944"/>
    <cellStyle name="Separador de milhares 2 7 7 21" xfId="43945"/>
    <cellStyle name="Separador de milhares 2 7 7 22" xfId="43946"/>
    <cellStyle name="Separador de milhares 2 7 7 23" xfId="43947"/>
    <cellStyle name="Separador de milhares 2 7 7 24" xfId="43948"/>
    <cellStyle name="Separador de milhares 2 7 7 25" xfId="43949"/>
    <cellStyle name="Separador de milhares 2 7 7 26" xfId="43950"/>
    <cellStyle name="Separador de milhares 2 7 7 27" xfId="43951"/>
    <cellStyle name="Separador de milhares 2 7 7 28" xfId="43952"/>
    <cellStyle name="Separador de milhares 2 7 7 29" xfId="43953"/>
    <cellStyle name="Separador de milhares 2 7 7 3" xfId="43954"/>
    <cellStyle name="Separador de milhares 2 7 7 3 10" xfId="43955"/>
    <cellStyle name="Separador de milhares 2 7 7 3 11" xfId="43956"/>
    <cellStyle name="Separador de milhares 2 7 7 3 12" xfId="43957"/>
    <cellStyle name="Separador de milhares 2 7 7 3 13" xfId="43958"/>
    <cellStyle name="Separador de milhares 2 7 7 3 14" xfId="43959"/>
    <cellStyle name="Separador de milhares 2 7 7 3 15" xfId="43960"/>
    <cellStyle name="Separador de milhares 2 7 7 3 16" xfId="43961"/>
    <cellStyle name="Separador de milhares 2 7 7 3 17" xfId="43962"/>
    <cellStyle name="Separador de milhares 2 7 7 3 18" xfId="43963"/>
    <cellStyle name="Separador de milhares 2 7 7 3 19" xfId="43964"/>
    <cellStyle name="Separador de milhares 2 7 7 3 2" xfId="43965"/>
    <cellStyle name="Separador de milhares 2 7 7 3 2 10" xfId="43966"/>
    <cellStyle name="Separador de milhares 2 7 7 3 2 11" xfId="43967"/>
    <cellStyle name="Separador de milhares 2 7 7 3 2 12" xfId="43968"/>
    <cellStyle name="Separador de milhares 2 7 7 3 2 2" xfId="43969"/>
    <cellStyle name="Separador de milhares 2 7 7 3 2 2 10" xfId="43970"/>
    <cellStyle name="Separador de milhares 2 7 7 3 2 2 2" xfId="43971"/>
    <cellStyle name="Separador de milhares 2 7 7 3 2 2 3" xfId="43972"/>
    <cellStyle name="Separador de milhares 2 7 7 3 2 2 4" xfId="43973"/>
    <cellStyle name="Separador de milhares 2 7 7 3 2 2 5" xfId="43974"/>
    <cellStyle name="Separador de milhares 2 7 7 3 2 2 6" xfId="43975"/>
    <cellStyle name="Separador de milhares 2 7 7 3 2 2 7" xfId="43976"/>
    <cellStyle name="Separador de milhares 2 7 7 3 2 2 8" xfId="43977"/>
    <cellStyle name="Separador de milhares 2 7 7 3 2 2 9" xfId="43978"/>
    <cellStyle name="Separador de milhares 2 7 7 3 2 3" xfId="43979"/>
    <cellStyle name="Separador de milhares 2 7 7 3 2 4" xfId="43980"/>
    <cellStyle name="Separador de milhares 2 7 7 3 2 5" xfId="43981"/>
    <cellStyle name="Separador de milhares 2 7 7 3 2 6" xfId="43982"/>
    <cellStyle name="Separador de milhares 2 7 7 3 2 7" xfId="43983"/>
    <cellStyle name="Separador de milhares 2 7 7 3 2 8" xfId="43984"/>
    <cellStyle name="Separador de milhares 2 7 7 3 2 9" xfId="43985"/>
    <cellStyle name="Separador de milhares 2 7 7 3 20" xfId="43986"/>
    <cellStyle name="Separador de milhares 2 7 7 3 21" xfId="43987"/>
    <cellStyle name="Separador de milhares 2 7 7 3 22" xfId="43988"/>
    <cellStyle name="Separador de milhares 2 7 7 3 23" xfId="43989"/>
    <cellStyle name="Separador de milhares 2 7 7 3 24" xfId="43990"/>
    <cellStyle name="Separador de milhares 2 7 7 3 25" xfId="43991"/>
    <cellStyle name="Separador de milhares 2 7 7 3 26" xfId="43992"/>
    <cellStyle name="Separador de milhares 2 7 7 3 27" xfId="43993"/>
    <cellStyle name="Separador de milhares 2 7 7 3 28" xfId="43994"/>
    <cellStyle name="Separador de milhares 2 7 7 3 29" xfId="43995"/>
    <cellStyle name="Separador de milhares 2 7 7 3 3" xfId="43996"/>
    <cellStyle name="Separador de milhares 2 7 7 3 30" xfId="43997"/>
    <cellStyle name="Separador de milhares 2 7 7 3 31" xfId="43998"/>
    <cellStyle name="Separador de milhares 2 7 7 3 32" xfId="43999"/>
    <cellStyle name="Separador de milhares 2 7 7 3 33" xfId="44000"/>
    <cellStyle name="Separador de milhares 2 7 7 3 34" xfId="44001"/>
    <cellStyle name="Separador de milhares 2 7 7 3 35" xfId="44002"/>
    <cellStyle name="Separador de milhares 2 7 7 3 36" xfId="44003"/>
    <cellStyle name="Separador de milhares 2 7 7 3 37" xfId="44004"/>
    <cellStyle name="Separador de milhares 2 7 7 3 38" xfId="44005"/>
    <cellStyle name="Separador de milhares 2 7 7 3 38 10" xfId="44006"/>
    <cellStyle name="Separador de milhares 2 7 7 3 38 2" xfId="44007"/>
    <cellStyle name="Separador de milhares 2 7 7 3 38 3" xfId="44008"/>
    <cellStyle name="Separador de milhares 2 7 7 3 38 4" xfId="44009"/>
    <cellStyle name="Separador de milhares 2 7 7 3 38 5" xfId="44010"/>
    <cellStyle name="Separador de milhares 2 7 7 3 38 6" xfId="44011"/>
    <cellStyle name="Separador de milhares 2 7 7 3 38 7" xfId="44012"/>
    <cellStyle name="Separador de milhares 2 7 7 3 38 8" xfId="44013"/>
    <cellStyle name="Separador de milhares 2 7 7 3 38 9" xfId="44014"/>
    <cellStyle name="Separador de milhares 2 7 7 3 39" xfId="44015"/>
    <cellStyle name="Separador de milhares 2 7 7 3 39 2" xfId="44016"/>
    <cellStyle name="Separador de milhares 2 7 7 3 4" xfId="44017"/>
    <cellStyle name="Separador de milhares 2 7 7 3 40" xfId="44018"/>
    <cellStyle name="Separador de milhares 2 7 7 3 41" xfId="44019"/>
    <cellStyle name="Separador de milhares 2 7 7 3 42" xfId="44020"/>
    <cellStyle name="Separador de milhares 2 7 7 3 43" xfId="44021"/>
    <cellStyle name="Separador de milhares 2 7 7 3 44" xfId="44022"/>
    <cellStyle name="Separador de milhares 2 7 7 3 45" xfId="44023"/>
    <cellStyle name="Separador de milhares 2 7 7 3 46" xfId="44024"/>
    <cellStyle name="Separador de milhares 2 7 7 3 47" xfId="44025"/>
    <cellStyle name="Separador de milhares 2 7 7 3 48" xfId="44026"/>
    <cellStyle name="Separador de milhares 2 7 7 3 5" xfId="44027"/>
    <cellStyle name="Separador de milhares 2 7 7 3 6" xfId="44028"/>
    <cellStyle name="Separador de milhares 2 7 7 3 7" xfId="44029"/>
    <cellStyle name="Separador de milhares 2 7 7 3 8" xfId="44030"/>
    <cellStyle name="Separador de milhares 2 7 7 3 9" xfId="44031"/>
    <cellStyle name="Separador de milhares 2 7 7 30" xfId="44032"/>
    <cellStyle name="Separador de milhares 2 7 7 31" xfId="44033"/>
    <cellStyle name="Separador de milhares 2 7 7 32" xfId="44034"/>
    <cellStyle name="Separador de milhares 2 7 7 33" xfId="44035"/>
    <cellStyle name="Separador de milhares 2 7 7 34" xfId="44036"/>
    <cellStyle name="Separador de milhares 2 7 7 35" xfId="44037"/>
    <cellStyle name="Separador de milhares 2 7 7 36" xfId="44038"/>
    <cellStyle name="Separador de milhares 2 7 7 37" xfId="44039"/>
    <cellStyle name="Separador de milhares 2 7 7 38" xfId="44040"/>
    <cellStyle name="Separador de milhares 2 7 7 39" xfId="44041"/>
    <cellStyle name="Separador de milhares 2 7 7 4" xfId="44042"/>
    <cellStyle name="Separador de milhares 2 7 7 40" xfId="44043"/>
    <cellStyle name="Separador de milhares 2 7 7 41" xfId="44044"/>
    <cellStyle name="Separador de milhares 2 7 7 42" xfId="44045"/>
    <cellStyle name="Separador de milhares 2 7 7 43" xfId="44046"/>
    <cellStyle name="Separador de milhares 2 7 7 44" xfId="44047"/>
    <cellStyle name="Separador de milhares 2 7 7 45" xfId="44048"/>
    <cellStyle name="Separador de milhares 2 7 7 46" xfId="44049"/>
    <cellStyle name="Separador de milhares 2 7 7 47" xfId="44050"/>
    <cellStyle name="Separador de milhares 2 7 7 48" xfId="44051"/>
    <cellStyle name="Separador de milhares 2 7 7 48 10" xfId="44052"/>
    <cellStyle name="Separador de milhares 2 7 7 48 2" xfId="44053"/>
    <cellStyle name="Separador de milhares 2 7 7 48 3" xfId="44054"/>
    <cellStyle name="Separador de milhares 2 7 7 48 4" xfId="44055"/>
    <cellStyle name="Separador de milhares 2 7 7 48 5" xfId="44056"/>
    <cellStyle name="Separador de milhares 2 7 7 48 6" xfId="44057"/>
    <cellStyle name="Separador de milhares 2 7 7 48 7" xfId="44058"/>
    <cellStyle name="Separador de milhares 2 7 7 48 8" xfId="44059"/>
    <cellStyle name="Separador de milhares 2 7 7 48 9" xfId="44060"/>
    <cellStyle name="Separador de milhares 2 7 7 49" xfId="44061"/>
    <cellStyle name="Separador de milhares 2 7 7 49 2" xfId="44062"/>
    <cellStyle name="Separador de milhares 2 7 7 5" xfId="44063"/>
    <cellStyle name="Separador de milhares 2 7 7 50" xfId="44064"/>
    <cellStyle name="Separador de milhares 2 7 7 51" xfId="44065"/>
    <cellStyle name="Separador de milhares 2 7 7 52" xfId="44066"/>
    <cellStyle name="Separador de milhares 2 7 7 53" xfId="44067"/>
    <cellStyle name="Separador de milhares 2 7 7 54" xfId="44068"/>
    <cellStyle name="Separador de milhares 2 7 7 55" xfId="44069"/>
    <cellStyle name="Separador de milhares 2 7 7 56" xfId="44070"/>
    <cellStyle name="Separador de milhares 2 7 7 57" xfId="44071"/>
    <cellStyle name="Separador de milhares 2 7 7 58" xfId="44072"/>
    <cellStyle name="Separador de milhares 2 7 7 6" xfId="44073"/>
    <cellStyle name="Separador de milhares 2 7 7 7" xfId="44074"/>
    <cellStyle name="Separador de milhares 2 7 7 8" xfId="44075"/>
    <cellStyle name="Separador de milhares 2 7 7 9" xfId="44076"/>
    <cellStyle name="Separador de milhares 2 7 8" xfId="44077"/>
    <cellStyle name="Separador de milhares 2 7 8 10" xfId="44078"/>
    <cellStyle name="Separador de milhares 2 7 8 11" xfId="44079"/>
    <cellStyle name="Separador de milhares 2 7 8 12" xfId="44080"/>
    <cellStyle name="Separador de milhares 2 7 8 13" xfId="44081"/>
    <cellStyle name="Separador de milhares 2 7 8 14" xfId="44082"/>
    <cellStyle name="Separador de milhares 2 7 8 15" xfId="44083"/>
    <cellStyle name="Separador de milhares 2 7 8 16" xfId="44084"/>
    <cellStyle name="Separador de milhares 2 7 8 17" xfId="44085"/>
    <cellStyle name="Separador de milhares 2 7 8 18" xfId="44086"/>
    <cellStyle name="Separador de milhares 2 7 8 19" xfId="44087"/>
    <cellStyle name="Separador de milhares 2 7 8 2" xfId="44088"/>
    <cellStyle name="Separador de milhares 2 7 8 2 2" xfId="44089"/>
    <cellStyle name="Separador de milhares 2 7 8 2 3" xfId="44090"/>
    <cellStyle name="Separador de milhares 2 7 8 2 4" xfId="44091"/>
    <cellStyle name="Separador de milhares 2 7 8 2 5" xfId="44092"/>
    <cellStyle name="Separador de milhares 2 7 8 3" xfId="44093"/>
    <cellStyle name="Separador de milhares 2 7 8 4" xfId="44094"/>
    <cellStyle name="Separador de milhares 2 7 8 5" xfId="44095"/>
    <cellStyle name="Separador de milhares 2 7 8 6" xfId="44096"/>
    <cellStyle name="Separador de milhares 2 7 8 7" xfId="44097"/>
    <cellStyle name="Separador de milhares 2 7 8 8" xfId="44098"/>
    <cellStyle name="Separador de milhares 2 7 8 9" xfId="44099"/>
    <cellStyle name="Separador de milhares 2 7 9" xfId="44100"/>
    <cellStyle name="Separador de milhares 2 70" xfId="44101"/>
    <cellStyle name="Separador de milhares 2 71" xfId="44102"/>
    <cellStyle name="Separador de milhares 2 72" xfId="44103"/>
    <cellStyle name="Separador de milhares 2 73" xfId="44104"/>
    <cellStyle name="Separador de milhares 2 74" xfId="44105"/>
    <cellStyle name="Separador de milhares 2 75" xfId="44106"/>
    <cellStyle name="Separador de milhares 2 76" xfId="44107"/>
    <cellStyle name="Separador de milhares 2 77" xfId="44108"/>
    <cellStyle name="Separador de milhares 2 78" xfId="44109"/>
    <cellStyle name="Separador de milhares 2 79" xfId="44110"/>
    <cellStyle name="Separador de milhares 2 8" xfId="44111"/>
    <cellStyle name="Separador de milhares 2 8 10" xfId="44112"/>
    <cellStyle name="Separador de milhares 2 8 11" xfId="44113"/>
    <cellStyle name="Separador de milhares 2 8 12" xfId="44114"/>
    <cellStyle name="Separador de milhares 2 8 13" xfId="44115"/>
    <cellStyle name="Separador de milhares 2 8 14" xfId="44116"/>
    <cellStyle name="Separador de milhares 2 8 15" xfId="44117"/>
    <cellStyle name="Separador de milhares 2 8 16" xfId="44118"/>
    <cellStyle name="Separador de milhares 2 8 17" xfId="44119"/>
    <cellStyle name="Separador de milhares 2 8 18" xfId="44120"/>
    <cellStyle name="Separador de milhares 2 8 19" xfId="44121"/>
    <cellStyle name="Separador de milhares 2 8 2" xfId="44122"/>
    <cellStyle name="Separador de milhares 2 8 2 10" xfId="44123"/>
    <cellStyle name="Separador de milhares 2 8 2 11" xfId="44124"/>
    <cellStyle name="Separador de milhares 2 8 2 12" xfId="44125"/>
    <cellStyle name="Separador de milhares 2 8 2 13" xfId="44126"/>
    <cellStyle name="Separador de milhares 2 8 2 2" xfId="44127"/>
    <cellStyle name="Separador de milhares 2 8 2 3" xfId="44128"/>
    <cellStyle name="Separador de milhares 2 8 2 4" xfId="44129"/>
    <cellStyle name="Separador de milhares 2 8 2 5" xfId="44130"/>
    <cellStyle name="Separador de milhares 2 8 2 6" xfId="44131"/>
    <cellStyle name="Separador de milhares 2 8 2 7" xfId="44132"/>
    <cellStyle name="Separador de milhares 2 8 2 8" xfId="44133"/>
    <cellStyle name="Separador de milhares 2 8 2 9" xfId="44134"/>
    <cellStyle name="Separador de milhares 2 8 20" xfId="44135"/>
    <cellStyle name="Separador de milhares 2 8 21" xfId="44136"/>
    <cellStyle name="Separador de milhares 2 8 22" xfId="44137"/>
    <cellStyle name="Separador de milhares 2 8 23" xfId="44138"/>
    <cellStyle name="Separador de milhares 2 8 24" xfId="44139"/>
    <cellStyle name="Separador de milhares 2 8 25" xfId="44140"/>
    <cellStyle name="Separador de milhares 2 8 26" xfId="44141"/>
    <cellStyle name="Separador de milhares 2 8 27" xfId="44142"/>
    <cellStyle name="Separador de milhares 2 8 28" xfId="44143"/>
    <cellStyle name="Separador de milhares 2 8 29" xfId="44144"/>
    <cellStyle name="Separador de milhares 2 8 3" xfId="44145"/>
    <cellStyle name="Separador de milhares 2 8 30" xfId="44146"/>
    <cellStyle name="Separador de milhares 2 8 31" xfId="44147"/>
    <cellStyle name="Separador de milhares 2 8 32" xfId="44148"/>
    <cellStyle name="Separador de milhares 2 8 33" xfId="44149"/>
    <cellStyle name="Separador de milhares 2 8 34" xfId="44150"/>
    <cellStyle name="Separador de milhares 2 8 4" xfId="44151"/>
    <cellStyle name="Separador de milhares 2 8 5" xfId="44152"/>
    <cellStyle name="Separador de milhares 2 8 6" xfId="44153"/>
    <cellStyle name="Separador de milhares 2 8 7" xfId="44154"/>
    <cellStyle name="Separador de milhares 2 8 8" xfId="44155"/>
    <cellStyle name="Separador de milhares 2 8 9" xfId="44156"/>
    <cellStyle name="Separador de milhares 2 80" xfId="44157"/>
    <cellStyle name="Separador de milhares 2 81" xfId="44158"/>
    <cellStyle name="Separador de milhares 2 82" xfId="44159"/>
    <cellStyle name="Separador de milhares 2 83" xfId="44160"/>
    <cellStyle name="Separador de milhares 2 84" xfId="44161"/>
    <cellStyle name="Separador de milhares 2 85" xfId="44162"/>
    <cellStyle name="Separador de milhares 2 86" xfId="44163"/>
    <cellStyle name="Separador de milhares 2 86 2" xfId="44164"/>
    <cellStyle name="Separador de milhares 2 87" xfId="44165"/>
    <cellStyle name="Separador de milhares 2 87 2" xfId="44166"/>
    <cellStyle name="Separador de milhares 2 88" xfId="44167"/>
    <cellStyle name="Separador de milhares 2 88 2" xfId="44168"/>
    <cellStyle name="Separador de milhares 2 89" xfId="44169"/>
    <cellStyle name="Separador de milhares 2 89 2" xfId="44170"/>
    <cellStyle name="Separador de milhares 2 9" xfId="44171"/>
    <cellStyle name="Separador de milhares 2 90" xfId="44172"/>
    <cellStyle name="Separador de milhares 2 91" xfId="44173"/>
    <cellStyle name="Separador de milhares 2 92" xfId="44174"/>
    <cellStyle name="Separador de milhares 2 93" xfId="44175"/>
    <cellStyle name="Separador de milhares 2 94" xfId="44176"/>
    <cellStyle name="Separador de milhares 2 95" xfId="44177"/>
    <cellStyle name="Separador de milhares 2 96" xfId="44178"/>
    <cellStyle name="Separador de milhares 2 97" xfId="44179"/>
    <cellStyle name="Separador de milhares 2 98" xfId="44180"/>
    <cellStyle name="Separador de milhares 2 99" xfId="44181"/>
    <cellStyle name="Separador de milhares 2_ORÇAMENTO PREFEITURA DE UBERLÂNDIA" xfId="46613"/>
    <cellStyle name="Separador de milhares 22" xfId="44182"/>
    <cellStyle name="Separador de milhares 25" xfId="44183"/>
    <cellStyle name="Separador de milhares 26" xfId="44184"/>
    <cellStyle name="Separador de milhares 26 2" xfId="44185"/>
    <cellStyle name="Separador de milhares 26 3" xfId="44186"/>
    <cellStyle name="Separador de milhares 26 4" xfId="44187"/>
    <cellStyle name="Separador de milhares 26 5" xfId="44188"/>
    <cellStyle name="Separador de milhares 3" xfId="44189"/>
    <cellStyle name="Separador de milhares 3 2" xfId="46614"/>
    <cellStyle name="Separador de milhares 3 3" xfId="46615"/>
    <cellStyle name="Separador de milhares 33" xfId="44190"/>
    <cellStyle name="Separador de milhares 34" xfId="44191"/>
    <cellStyle name="Separador de milhares 4" xfId="44192"/>
    <cellStyle name="Separador de milhares 4 10" xfId="44193"/>
    <cellStyle name="Separador de milhares 4 11" xfId="44194"/>
    <cellStyle name="Separador de milhares 4 12" xfId="44195"/>
    <cellStyle name="Separador de milhares 4 13" xfId="44196"/>
    <cellStyle name="Separador de milhares 4 14" xfId="44197"/>
    <cellStyle name="Separador de milhares 4 15" xfId="44198"/>
    <cellStyle name="Separador de milhares 4 16" xfId="44199"/>
    <cellStyle name="Separador de milhares 4 17" xfId="44200"/>
    <cellStyle name="Separador de milhares 4 18" xfId="44201"/>
    <cellStyle name="Separador de milhares 4 19" xfId="44202"/>
    <cellStyle name="Separador de milhares 4 2" xfId="44203"/>
    <cellStyle name="Separador de milhares 4 2 10" xfId="44204"/>
    <cellStyle name="Separador de milhares 4 2 11" xfId="44205"/>
    <cellStyle name="Separador de milhares 4 2 12" xfId="44206"/>
    <cellStyle name="Separador de milhares 4 2 13" xfId="44207"/>
    <cellStyle name="Separador de milhares 4 2 14" xfId="44208"/>
    <cellStyle name="Separador de milhares 4 2 15" xfId="44209"/>
    <cellStyle name="Separador de milhares 4 2 16" xfId="44210"/>
    <cellStyle name="Separador de milhares 4 2 17" xfId="44211"/>
    <cellStyle name="Separador de milhares 4 2 18" xfId="44212"/>
    <cellStyle name="Separador de milhares 4 2 19" xfId="44213"/>
    <cellStyle name="Separador de milhares 4 2 2" xfId="44214"/>
    <cellStyle name="Separador de milhares 4 2 20" xfId="44215"/>
    <cellStyle name="Separador de milhares 4 2 3" xfId="44216"/>
    <cellStyle name="Separador de milhares 4 2 4" xfId="44217"/>
    <cellStyle name="Separador de milhares 4 2 5" xfId="44218"/>
    <cellStyle name="Separador de milhares 4 2 6" xfId="44219"/>
    <cellStyle name="Separador de milhares 4 2 7" xfId="44220"/>
    <cellStyle name="Separador de milhares 4 2 8" xfId="44221"/>
    <cellStyle name="Separador de milhares 4 2 9" xfId="44222"/>
    <cellStyle name="Separador de milhares 4 20" xfId="44223"/>
    <cellStyle name="Separador de milhares 4 21" xfId="44224"/>
    <cellStyle name="Separador de milhares 4 22" xfId="44225"/>
    <cellStyle name="Separador de milhares 4 23" xfId="44226"/>
    <cellStyle name="Separador de milhares 4 24" xfId="44227"/>
    <cellStyle name="Separador de milhares 4 25" xfId="44228"/>
    <cellStyle name="Separador de milhares 4 26" xfId="44229"/>
    <cellStyle name="Separador de milhares 4 27" xfId="44230"/>
    <cellStyle name="Separador de milhares 4 28" xfId="44231"/>
    <cellStyle name="Separador de milhares 4 29" xfId="44232"/>
    <cellStyle name="Separador de milhares 4 3" xfId="44233"/>
    <cellStyle name="Separador de milhares 4 30" xfId="44234"/>
    <cellStyle name="Separador de milhares 4 31" xfId="44235"/>
    <cellStyle name="Separador de milhares 4 32" xfId="44236"/>
    <cellStyle name="Separador de milhares 4 33" xfId="44237"/>
    <cellStyle name="Separador de milhares 4 34" xfId="44238"/>
    <cellStyle name="Separador de milhares 4 35" xfId="44239"/>
    <cellStyle name="Separador de milhares 4 36" xfId="44240"/>
    <cellStyle name="Separador de milhares 4 37" xfId="44241"/>
    <cellStyle name="Separador de milhares 4 38" xfId="44242"/>
    <cellStyle name="Separador de milhares 4 39" xfId="44243"/>
    <cellStyle name="Separador de milhares 4 4" xfId="44244"/>
    <cellStyle name="Separador de milhares 4 40" xfId="44245"/>
    <cellStyle name="Separador de milhares 4 41" xfId="44246"/>
    <cellStyle name="Separador de milhares 4 42" xfId="44247"/>
    <cellStyle name="Separador de milhares 4 43" xfId="44248"/>
    <cellStyle name="Separador de milhares 4 44" xfId="44249"/>
    <cellStyle name="Separador de milhares 4 5" xfId="44250"/>
    <cellStyle name="Separador de milhares 4 6" xfId="44251"/>
    <cellStyle name="Separador de milhares 4 7" xfId="44252"/>
    <cellStyle name="Separador de milhares 4 8" xfId="44253"/>
    <cellStyle name="Separador de milhares 4 9" xfId="44254"/>
    <cellStyle name="Separador de milhares 5" xfId="44255"/>
    <cellStyle name="Separador de milhares 6" xfId="44256"/>
    <cellStyle name="Separador de milhares 6 10" xfId="44257"/>
    <cellStyle name="Separador de milhares 6 11" xfId="44258"/>
    <cellStyle name="Separador de milhares 6 12" xfId="44259"/>
    <cellStyle name="Separador de milhares 6 13" xfId="44260"/>
    <cellStyle name="Separador de milhares 6 14" xfId="44261"/>
    <cellStyle name="Separador de milhares 6 15" xfId="44262"/>
    <cellStyle name="Separador de milhares 6 16" xfId="44263"/>
    <cellStyle name="Separador de milhares 6 17" xfId="44264"/>
    <cellStyle name="Separador de milhares 6 18" xfId="44265"/>
    <cellStyle name="Separador de milhares 6 2" xfId="44266"/>
    <cellStyle name="Separador de milhares 6 3" xfId="44267"/>
    <cellStyle name="Separador de milhares 6 4" xfId="44268"/>
    <cellStyle name="Separador de milhares 6 5" xfId="44269"/>
    <cellStyle name="Separador de milhares 6 6" xfId="44270"/>
    <cellStyle name="Separador de milhares 6 7" xfId="44271"/>
    <cellStyle name="Separador de milhares 6 8" xfId="44272"/>
    <cellStyle name="Separador de milhares 6 9" xfId="44273"/>
    <cellStyle name="Separador de milhares 7" xfId="44274"/>
    <cellStyle name="Separador de milhares 8" xfId="44275"/>
    <cellStyle name="Separador de milhares 9" xfId="44276"/>
    <cellStyle name="Separador de milhares 9 10" xfId="44277"/>
    <cellStyle name="Separador de milhares 9 11" xfId="44278"/>
    <cellStyle name="Separador de milhares 9 12" xfId="44279"/>
    <cellStyle name="Separador de milhares 9 13" xfId="44280"/>
    <cellStyle name="Separador de milhares 9 14" xfId="44281"/>
    <cellStyle name="Separador de milhares 9 15" xfId="44282"/>
    <cellStyle name="Separador de milhares 9 16" xfId="44283"/>
    <cellStyle name="Separador de milhares 9 17" xfId="44284"/>
    <cellStyle name="Separador de milhares 9 18" xfId="44285"/>
    <cellStyle name="Separador de milhares 9 2" xfId="44286"/>
    <cellStyle name="Separador de milhares 9 3" xfId="44287"/>
    <cellStyle name="Separador de milhares 9 4" xfId="44288"/>
    <cellStyle name="Separador de milhares 9 5" xfId="44289"/>
    <cellStyle name="Separador de milhares 9 6" xfId="44290"/>
    <cellStyle name="Separador de milhares 9 7" xfId="44291"/>
    <cellStyle name="Separador de milhares 9 8" xfId="44292"/>
    <cellStyle name="Separador de milhares 9 9" xfId="44293"/>
    <cellStyle name="Texto de Aviso 10" xfId="44294"/>
    <cellStyle name="Texto de Aviso 11" xfId="44295"/>
    <cellStyle name="Texto de Aviso 12" xfId="44296"/>
    <cellStyle name="Texto de Aviso 13" xfId="44297"/>
    <cellStyle name="Texto de Aviso 14" xfId="44298"/>
    <cellStyle name="Texto de Aviso 15" xfId="44299"/>
    <cellStyle name="Texto de Aviso 16" xfId="44300"/>
    <cellStyle name="Texto de Aviso 17" xfId="44301"/>
    <cellStyle name="Texto de Aviso 18" xfId="44302"/>
    <cellStyle name="Texto de Aviso 19" xfId="44303"/>
    <cellStyle name="Texto de Aviso 2" xfId="44304"/>
    <cellStyle name="Texto de Aviso 20" xfId="44305"/>
    <cellStyle name="Texto de Aviso 21" xfId="44306"/>
    <cellStyle name="Texto de Aviso 22" xfId="44307"/>
    <cellStyle name="Texto de Aviso 3" xfId="44308"/>
    <cellStyle name="Texto de Aviso 4" xfId="44309"/>
    <cellStyle name="Texto de Aviso 5" xfId="44310"/>
    <cellStyle name="Texto de Aviso 6" xfId="44311"/>
    <cellStyle name="Texto de Aviso 7" xfId="44312"/>
    <cellStyle name="Texto de Aviso 8" xfId="44313"/>
    <cellStyle name="Texto de Aviso 9" xfId="44314"/>
    <cellStyle name="Texto Explicativo 10" xfId="44315"/>
    <cellStyle name="Texto Explicativo 11" xfId="44316"/>
    <cellStyle name="Texto Explicativo 12" xfId="44317"/>
    <cellStyle name="Texto Explicativo 13" xfId="44318"/>
    <cellStyle name="Texto Explicativo 14" xfId="44319"/>
    <cellStyle name="Texto Explicativo 15" xfId="44320"/>
    <cellStyle name="Texto Explicativo 16" xfId="44321"/>
    <cellStyle name="Texto Explicativo 17" xfId="44322"/>
    <cellStyle name="Texto Explicativo 18" xfId="44323"/>
    <cellStyle name="Texto Explicativo 19" xfId="44324"/>
    <cellStyle name="Texto Explicativo 2" xfId="44325"/>
    <cellStyle name="Texto Explicativo 20" xfId="44326"/>
    <cellStyle name="Texto Explicativo 21" xfId="44327"/>
    <cellStyle name="Texto Explicativo 22" xfId="44328"/>
    <cellStyle name="Texto Explicativo 3" xfId="44329"/>
    <cellStyle name="Texto Explicativo 4" xfId="44330"/>
    <cellStyle name="Texto Explicativo 5" xfId="44331"/>
    <cellStyle name="Texto Explicativo 6" xfId="44332"/>
    <cellStyle name="Texto Explicativo 7" xfId="44333"/>
    <cellStyle name="Texto Explicativo 8" xfId="44334"/>
    <cellStyle name="Texto Explicativo 9" xfId="44335"/>
    <cellStyle name="Título 1 1" xfId="46616"/>
    <cellStyle name="Título 1 1 1" xfId="46617"/>
    <cellStyle name="Título 1 1 1 1" xfId="46618"/>
    <cellStyle name="Título 1 1 1_MATERIAIS" xfId="46619"/>
    <cellStyle name="Título 1 1_MATERIAIS" xfId="46620"/>
    <cellStyle name="Título 1 10" xfId="44336"/>
    <cellStyle name="Título 1 11" xfId="44337"/>
    <cellStyle name="Título 1 12" xfId="44338"/>
    <cellStyle name="Título 1 13" xfId="44339"/>
    <cellStyle name="Título 1 14" xfId="44340"/>
    <cellStyle name="Título 1 15" xfId="44341"/>
    <cellStyle name="Título 1 16" xfId="44342"/>
    <cellStyle name="Título 1 17" xfId="44343"/>
    <cellStyle name="Título 1 18" xfId="44344"/>
    <cellStyle name="Título 1 19" xfId="44345"/>
    <cellStyle name="Título 1 2" xfId="44346"/>
    <cellStyle name="Título 1 20" xfId="44347"/>
    <cellStyle name="Título 1 21" xfId="44348"/>
    <cellStyle name="Título 1 22" xfId="44349"/>
    <cellStyle name="Título 1 3" xfId="44350"/>
    <cellStyle name="Título 1 4" xfId="44351"/>
    <cellStyle name="Título 1 5" xfId="44352"/>
    <cellStyle name="Título 1 6" xfId="44353"/>
    <cellStyle name="Título 1 7" xfId="44354"/>
    <cellStyle name="Título 1 8" xfId="44355"/>
    <cellStyle name="Título 1 9" xfId="44356"/>
    <cellStyle name="Título 10" xfId="44357"/>
    <cellStyle name="Título 11" xfId="44358"/>
    <cellStyle name="Título 12" xfId="44359"/>
    <cellStyle name="Título 13" xfId="44360"/>
    <cellStyle name="Título 14" xfId="44361"/>
    <cellStyle name="Título 15" xfId="44362"/>
    <cellStyle name="Título 16" xfId="44363"/>
    <cellStyle name="Título 17" xfId="44364"/>
    <cellStyle name="Título 18" xfId="44365"/>
    <cellStyle name="Título 19" xfId="44366"/>
    <cellStyle name="Título 2 10" xfId="44367"/>
    <cellStyle name="Título 2 11" xfId="44368"/>
    <cellStyle name="Título 2 12" xfId="44369"/>
    <cellStyle name="Título 2 13" xfId="44370"/>
    <cellStyle name="Título 2 14" xfId="44371"/>
    <cellStyle name="Título 2 15" xfId="44372"/>
    <cellStyle name="Título 2 16" xfId="44373"/>
    <cellStyle name="Título 2 17" xfId="44374"/>
    <cellStyle name="Título 2 18" xfId="44375"/>
    <cellStyle name="Título 2 19" xfId="44376"/>
    <cellStyle name="Título 2 2" xfId="44377"/>
    <cellStyle name="Título 2 20" xfId="44378"/>
    <cellStyle name="Título 2 21" xfId="44379"/>
    <cellStyle name="Título 2 22" xfId="44380"/>
    <cellStyle name="Título 2 3" xfId="44381"/>
    <cellStyle name="Título 2 4" xfId="44382"/>
    <cellStyle name="Título 2 5" xfId="44383"/>
    <cellStyle name="Título 2 6" xfId="44384"/>
    <cellStyle name="Título 2 7" xfId="44385"/>
    <cellStyle name="Título 2 8" xfId="44386"/>
    <cellStyle name="Título 2 9" xfId="44387"/>
    <cellStyle name="Título 20" xfId="44388"/>
    <cellStyle name="Título 21" xfId="44389"/>
    <cellStyle name="Título 22" xfId="44390"/>
    <cellStyle name="Título 23" xfId="44391"/>
    <cellStyle name="Título 24" xfId="44392"/>
    <cellStyle name="Título 25" xfId="44393"/>
    <cellStyle name="Título 3 10" xfId="44394"/>
    <cellStyle name="Título 3 10 10" xfId="44395"/>
    <cellStyle name="Título 3 10 11" xfId="44396"/>
    <cellStyle name="Título 3 10 12" xfId="44397"/>
    <cellStyle name="Título 3 10 2" xfId="44398"/>
    <cellStyle name="Título 3 10 2 10" xfId="44399"/>
    <cellStyle name="Título 3 10 2 2" xfId="44400"/>
    <cellStyle name="Título 3 10 2 2 2" xfId="44401"/>
    <cellStyle name="Título 3 10 2 3" xfId="44402"/>
    <cellStyle name="Título 3 10 2 4" xfId="44403"/>
    <cellStyle name="Título 3 10 2 5" xfId="44404"/>
    <cellStyle name="Título 3 10 2 6" xfId="44405"/>
    <cellStyle name="Título 3 10 2 7" xfId="44406"/>
    <cellStyle name="Título 3 10 2 8" xfId="44407"/>
    <cellStyle name="Título 3 10 2 9" xfId="44408"/>
    <cellStyle name="Título 3 10 3" xfId="44409"/>
    <cellStyle name="Título 3 10 3 2" xfId="44410"/>
    <cellStyle name="Título 3 10 4" xfId="44411"/>
    <cellStyle name="Título 3 10 4 2" xfId="44412"/>
    <cellStyle name="Título 3 10 5" xfId="44413"/>
    <cellStyle name="Título 3 10 5 2" xfId="44414"/>
    <cellStyle name="Título 3 10 6" xfId="44415"/>
    <cellStyle name="Título 3 10 6 2" xfId="44416"/>
    <cellStyle name="Título 3 10 7" xfId="44417"/>
    <cellStyle name="Título 3 10 7 2" xfId="44418"/>
    <cellStyle name="Título 3 10 8" xfId="44419"/>
    <cellStyle name="Título 3 10 8 2" xfId="44420"/>
    <cellStyle name="Título 3 10 9" xfId="44421"/>
    <cellStyle name="Título 3 10 9 2" xfId="44422"/>
    <cellStyle name="Título 3 11" xfId="44423"/>
    <cellStyle name="Título 3 11 10" xfId="44424"/>
    <cellStyle name="Título 3 11 11" xfId="44425"/>
    <cellStyle name="Título 3 11 12" xfId="44426"/>
    <cellStyle name="Título 3 11 2" xfId="44427"/>
    <cellStyle name="Título 3 11 2 10" xfId="44428"/>
    <cellStyle name="Título 3 11 2 2" xfId="44429"/>
    <cellStyle name="Título 3 11 2 2 2" xfId="44430"/>
    <cellStyle name="Título 3 11 2 3" xfId="44431"/>
    <cellStyle name="Título 3 11 2 4" xfId="44432"/>
    <cellStyle name="Título 3 11 2 5" xfId="44433"/>
    <cellStyle name="Título 3 11 2 6" xfId="44434"/>
    <cellStyle name="Título 3 11 2 7" xfId="44435"/>
    <cellStyle name="Título 3 11 2 8" xfId="44436"/>
    <cellStyle name="Título 3 11 2 9" xfId="44437"/>
    <cellStyle name="Título 3 11 3" xfId="44438"/>
    <cellStyle name="Título 3 11 3 2" xfId="44439"/>
    <cellStyle name="Título 3 11 4" xfId="44440"/>
    <cellStyle name="Título 3 11 4 2" xfId="44441"/>
    <cellStyle name="Título 3 11 5" xfId="44442"/>
    <cellStyle name="Título 3 11 5 2" xfId="44443"/>
    <cellStyle name="Título 3 11 6" xfId="44444"/>
    <cellStyle name="Título 3 11 6 2" xfId="44445"/>
    <cellStyle name="Título 3 11 7" xfId="44446"/>
    <cellStyle name="Título 3 11 7 2" xfId="44447"/>
    <cellStyle name="Título 3 11 8" xfId="44448"/>
    <cellStyle name="Título 3 11 8 2" xfId="44449"/>
    <cellStyle name="Título 3 11 9" xfId="44450"/>
    <cellStyle name="Título 3 11 9 2" xfId="44451"/>
    <cellStyle name="Título 3 12" xfId="44452"/>
    <cellStyle name="Título 3 12 10" xfId="44453"/>
    <cellStyle name="Título 3 12 11" xfId="44454"/>
    <cellStyle name="Título 3 12 12" xfId="44455"/>
    <cellStyle name="Título 3 12 2" xfId="44456"/>
    <cellStyle name="Título 3 12 2 10" xfId="44457"/>
    <cellStyle name="Título 3 12 2 2" xfId="44458"/>
    <cellStyle name="Título 3 12 2 2 2" xfId="44459"/>
    <cellStyle name="Título 3 12 2 3" xfId="44460"/>
    <cellStyle name="Título 3 12 2 4" xfId="44461"/>
    <cellStyle name="Título 3 12 2 5" xfId="44462"/>
    <cellStyle name="Título 3 12 2 6" xfId="44463"/>
    <cellStyle name="Título 3 12 2 7" xfId="44464"/>
    <cellStyle name="Título 3 12 2 8" xfId="44465"/>
    <cellStyle name="Título 3 12 2 9" xfId="44466"/>
    <cellStyle name="Título 3 12 3" xfId="44467"/>
    <cellStyle name="Título 3 12 3 2" xfId="44468"/>
    <cellStyle name="Título 3 12 4" xfId="44469"/>
    <cellStyle name="Título 3 12 4 2" xfId="44470"/>
    <cellStyle name="Título 3 12 5" xfId="44471"/>
    <cellStyle name="Título 3 12 5 2" xfId="44472"/>
    <cellStyle name="Título 3 12 6" xfId="44473"/>
    <cellStyle name="Título 3 12 6 2" xfId="44474"/>
    <cellStyle name="Título 3 12 7" xfId="44475"/>
    <cellStyle name="Título 3 12 7 2" xfId="44476"/>
    <cellStyle name="Título 3 12 8" xfId="44477"/>
    <cellStyle name="Título 3 12 8 2" xfId="44478"/>
    <cellStyle name="Título 3 12 9" xfId="44479"/>
    <cellStyle name="Título 3 12 9 2" xfId="44480"/>
    <cellStyle name="Título 3 13" xfId="44481"/>
    <cellStyle name="Título 3 13 10" xfId="44482"/>
    <cellStyle name="Título 3 13 11" xfId="44483"/>
    <cellStyle name="Título 3 13 12" xfId="44484"/>
    <cellStyle name="Título 3 13 2" xfId="44485"/>
    <cellStyle name="Título 3 13 2 10" xfId="44486"/>
    <cellStyle name="Título 3 13 2 2" xfId="44487"/>
    <cellStyle name="Título 3 13 2 2 2" xfId="44488"/>
    <cellStyle name="Título 3 13 2 3" xfId="44489"/>
    <cellStyle name="Título 3 13 2 4" xfId="44490"/>
    <cellStyle name="Título 3 13 2 5" xfId="44491"/>
    <cellStyle name="Título 3 13 2 6" xfId="44492"/>
    <cellStyle name="Título 3 13 2 7" xfId="44493"/>
    <cellStyle name="Título 3 13 2 8" xfId="44494"/>
    <cellStyle name="Título 3 13 2 9" xfId="44495"/>
    <cellStyle name="Título 3 13 3" xfId="44496"/>
    <cellStyle name="Título 3 13 3 2" xfId="44497"/>
    <cellStyle name="Título 3 13 4" xfId="44498"/>
    <cellStyle name="Título 3 13 4 2" xfId="44499"/>
    <cellStyle name="Título 3 13 5" xfId="44500"/>
    <cellStyle name="Título 3 13 5 2" xfId="44501"/>
    <cellStyle name="Título 3 13 6" xfId="44502"/>
    <cellStyle name="Título 3 13 6 2" xfId="44503"/>
    <cellStyle name="Título 3 13 7" xfId="44504"/>
    <cellStyle name="Título 3 13 7 2" xfId="44505"/>
    <cellStyle name="Título 3 13 8" xfId="44506"/>
    <cellStyle name="Título 3 13 8 2" xfId="44507"/>
    <cellStyle name="Título 3 13 9" xfId="44508"/>
    <cellStyle name="Título 3 13 9 2" xfId="44509"/>
    <cellStyle name="Título 3 14" xfId="44510"/>
    <cellStyle name="Título 3 14 10" xfId="44511"/>
    <cellStyle name="Título 3 14 11" xfId="44512"/>
    <cellStyle name="Título 3 14 12" xfId="44513"/>
    <cellStyle name="Título 3 14 2" xfId="44514"/>
    <cellStyle name="Título 3 14 2 10" xfId="44515"/>
    <cellStyle name="Título 3 14 2 2" xfId="44516"/>
    <cellStyle name="Título 3 14 2 2 2" xfId="44517"/>
    <cellStyle name="Título 3 14 2 3" xfId="44518"/>
    <cellStyle name="Título 3 14 2 4" xfId="44519"/>
    <cellStyle name="Título 3 14 2 5" xfId="44520"/>
    <cellStyle name="Título 3 14 2 6" xfId="44521"/>
    <cellStyle name="Título 3 14 2 7" xfId="44522"/>
    <cellStyle name="Título 3 14 2 8" xfId="44523"/>
    <cellStyle name="Título 3 14 2 9" xfId="44524"/>
    <cellStyle name="Título 3 14 3" xfId="44525"/>
    <cellStyle name="Título 3 14 3 2" xfId="44526"/>
    <cellStyle name="Título 3 14 4" xfId="44527"/>
    <cellStyle name="Título 3 14 4 2" xfId="44528"/>
    <cellStyle name="Título 3 14 5" xfId="44529"/>
    <cellStyle name="Título 3 14 5 2" xfId="44530"/>
    <cellStyle name="Título 3 14 6" xfId="44531"/>
    <cellStyle name="Título 3 14 6 2" xfId="44532"/>
    <cellStyle name="Título 3 14 7" xfId="44533"/>
    <cellStyle name="Título 3 14 7 2" xfId="44534"/>
    <cellStyle name="Título 3 14 8" xfId="44535"/>
    <cellStyle name="Título 3 14 8 2" xfId="44536"/>
    <cellStyle name="Título 3 14 9" xfId="44537"/>
    <cellStyle name="Título 3 14 9 2" xfId="44538"/>
    <cellStyle name="Título 3 15" xfId="44539"/>
    <cellStyle name="Título 3 15 10" xfId="44540"/>
    <cellStyle name="Título 3 15 11" xfId="44541"/>
    <cellStyle name="Título 3 15 12" xfId="44542"/>
    <cellStyle name="Título 3 15 2" xfId="44543"/>
    <cellStyle name="Título 3 15 2 10" xfId="44544"/>
    <cellStyle name="Título 3 15 2 2" xfId="44545"/>
    <cellStyle name="Título 3 15 2 2 2" xfId="44546"/>
    <cellStyle name="Título 3 15 2 3" xfId="44547"/>
    <cellStyle name="Título 3 15 2 4" xfId="44548"/>
    <cellStyle name="Título 3 15 2 5" xfId="44549"/>
    <cellStyle name="Título 3 15 2 6" xfId="44550"/>
    <cellStyle name="Título 3 15 2 7" xfId="44551"/>
    <cellStyle name="Título 3 15 2 8" xfId="44552"/>
    <cellStyle name="Título 3 15 2 9" xfId="44553"/>
    <cellStyle name="Título 3 15 3" xfId="44554"/>
    <cellStyle name="Título 3 15 3 2" xfId="44555"/>
    <cellStyle name="Título 3 15 4" xfId="44556"/>
    <cellStyle name="Título 3 15 4 2" xfId="44557"/>
    <cellStyle name="Título 3 15 5" xfId="44558"/>
    <cellStyle name="Título 3 15 5 2" xfId="44559"/>
    <cellStyle name="Título 3 15 6" xfId="44560"/>
    <cellStyle name="Título 3 15 6 2" xfId="44561"/>
    <cellStyle name="Título 3 15 7" xfId="44562"/>
    <cellStyle name="Título 3 15 7 2" xfId="44563"/>
    <cellStyle name="Título 3 15 8" xfId="44564"/>
    <cellStyle name="Título 3 15 8 2" xfId="44565"/>
    <cellStyle name="Título 3 15 9" xfId="44566"/>
    <cellStyle name="Título 3 15 9 2" xfId="44567"/>
    <cellStyle name="Título 3 16" xfId="44568"/>
    <cellStyle name="Título 3 16 10" xfId="44569"/>
    <cellStyle name="Título 3 16 11" xfId="44570"/>
    <cellStyle name="Título 3 16 12" xfId="44571"/>
    <cellStyle name="Título 3 16 2" xfId="44572"/>
    <cellStyle name="Título 3 16 2 10" xfId="44573"/>
    <cellStyle name="Título 3 16 2 2" xfId="44574"/>
    <cellStyle name="Título 3 16 2 2 2" xfId="44575"/>
    <cellStyle name="Título 3 16 2 3" xfId="44576"/>
    <cellStyle name="Título 3 16 2 4" xfId="44577"/>
    <cellStyle name="Título 3 16 2 5" xfId="44578"/>
    <cellStyle name="Título 3 16 2 6" xfId="44579"/>
    <cellStyle name="Título 3 16 2 7" xfId="44580"/>
    <cellStyle name="Título 3 16 2 8" xfId="44581"/>
    <cellStyle name="Título 3 16 2 9" xfId="44582"/>
    <cellStyle name="Título 3 16 3" xfId="44583"/>
    <cellStyle name="Título 3 16 3 2" xfId="44584"/>
    <cellStyle name="Título 3 16 4" xfId="44585"/>
    <cellStyle name="Título 3 16 4 2" xfId="44586"/>
    <cellStyle name="Título 3 16 5" xfId="44587"/>
    <cellStyle name="Título 3 16 5 2" xfId="44588"/>
    <cellStyle name="Título 3 16 6" xfId="44589"/>
    <cellStyle name="Título 3 16 6 2" xfId="44590"/>
    <cellStyle name="Título 3 16 7" xfId="44591"/>
    <cellStyle name="Título 3 16 7 2" xfId="44592"/>
    <cellStyle name="Título 3 16 8" xfId="44593"/>
    <cellStyle name="Título 3 16 8 2" xfId="44594"/>
    <cellStyle name="Título 3 16 9" xfId="44595"/>
    <cellStyle name="Título 3 16 9 2" xfId="44596"/>
    <cellStyle name="Título 3 17" xfId="44597"/>
    <cellStyle name="Título 3 17 10" xfId="44598"/>
    <cellStyle name="Título 3 17 11" xfId="44599"/>
    <cellStyle name="Título 3 17 12" xfId="44600"/>
    <cellStyle name="Título 3 17 2" xfId="44601"/>
    <cellStyle name="Título 3 17 2 10" xfId="44602"/>
    <cellStyle name="Título 3 17 2 2" xfId="44603"/>
    <cellStyle name="Título 3 17 2 2 2" xfId="44604"/>
    <cellStyle name="Título 3 17 2 3" xfId="44605"/>
    <cellStyle name="Título 3 17 2 4" xfId="44606"/>
    <cellStyle name="Título 3 17 2 5" xfId="44607"/>
    <cellStyle name="Título 3 17 2 6" xfId="44608"/>
    <cellStyle name="Título 3 17 2 7" xfId="44609"/>
    <cellStyle name="Título 3 17 2 8" xfId="44610"/>
    <cellStyle name="Título 3 17 2 9" xfId="44611"/>
    <cellStyle name="Título 3 17 3" xfId="44612"/>
    <cellStyle name="Título 3 17 3 2" xfId="44613"/>
    <cellStyle name="Título 3 17 4" xfId="44614"/>
    <cellStyle name="Título 3 17 4 2" xfId="44615"/>
    <cellStyle name="Título 3 17 5" xfId="44616"/>
    <cellStyle name="Título 3 17 5 2" xfId="44617"/>
    <cellStyle name="Título 3 17 6" xfId="44618"/>
    <cellStyle name="Título 3 17 6 2" xfId="44619"/>
    <cellStyle name="Título 3 17 7" xfId="44620"/>
    <cellStyle name="Título 3 17 7 2" xfId="44621"/>
    <cellStyle name="Título 3 17 8" xfId="44622"/>
    <cellStyle name="Título 3 17 8 2" xfId="44623"/>
    <cellStyle name="Título 3 17 9" xfId="44624"/>
    <cellStyle name="Título 3 17 9 2" xfId="44625"/>
    <cellStyle name="Título 3 18" xfId="44626"/>
    <cellStyle name="Título 3 18 10" xfId="44627"/>
    <cellStyle name="Título 3 18 11" xfId="44628"/>
    <cellStyle name="Título 3 18 12" xfId="44629"/>
    <cellStyle name="Título 3 18 2" xfId="44630"/>
    <cellStyle name="Título 3 18 2 10" xfId="44631"/>
    <cellStyle name="Título 3 18 2 2" xfId="44632"/>
    <cellStyle name="Título 3 18 2 2 2" xfId="44633"/>
    <cellStyle name="Título 3 18 2 3" xfId="44634"/>
    <cellStyle name="Título 3 18 2 4" xfId="44635"/>
    <cellStyle name="Título 3 18 2 5" xfId="44636"/>
    <cellStyle name="Título 3 18 2 6" xfId="44637"/>
    <cellStyle name="Título 3 18 2 7" xfId="44638"/>
    <cellStyle name="Título 3 18 2 8" xfId="44639"/>
    <cellStyle name="Título 3 18 2 9" xfId="44640"/>
    <cellStyle name="Título 3 18 3" xfId="44641"/>
    <cellStyle name="Título 3 18 3 2" xfId="44642"/>
    <cellStyle name="Título 3 18 4" xfId="44643"/>
    <cellStyle name="Título 3 18 4 2" xfId="44644"/>
    <cellStyle name="Título 3 18 5" xfId="44645"/>
    <cellStyle name="Título 3 18 5 2" xfId="44646"/>
    <cellStyle name="Título 3 18 6" xfId="44647"/>
    <cellStyle name="Título 3 18 6 2" xfId="44648"/>
    <cellStyle name="Título 3 18 7" xfId="44649"/>
    <cellStyle name="Título 3 18 7 2" xfId="44650"/>
    <cellStyle name="Título 3 18 8" xfId="44651"/>
    <cellStyle name="Título 3 18 8 2" xfId="44652"/>
    <cellStyle name="Título 3 18 9" xfId="44653"/>
    <cellStyle name="Título 3 18 9 2" xfId="44654"/>
    <cellStyle name="Título 3 19" xfId="44655"/>
    <cellStyle name="Título 3 19 10" xfId="44656"/>
    <cellStyle name="Título 3 19 11" xfId="44657"/>
    <cellStyle name="Título 3 19 12" xfId="44658"/>
    <cellStyle name="Título 3 19 2" xfId="44659"/>
    <cellStyle name="Título 3 19 2 10" xfId="44660"/>
    <cellStyle name="Título 3 19 2 2" xfId="44661"/>
    <cellStyle name="Título 3 19 2 2 2" xfId="44662"/>
    <cellStyle name="Título 3 19 2 3" xfId="44663"/>
    <cellStyle name="Título 3 19 2 4" xfId="44664"/>
    <cellStyle name="Título 3 19 2 5" xfId="44665"/>
    <cellStyle name="Título 3 19 2 6" xfId="44666"/>
    <cellStyle name="Título 3 19 2 7" xfId="44667"/>
    <cellStyle name="Título 3 19 2 8" xfId="44668"/>
    <cellStyle name="Título 3 19 2 9" xfId="44669"/>
    <cellStyle name="Título 3 19 3" xfId="44670"/>
    <cellStyle name="Título 3 19 3 2" xfId="44671"/>
    <cellStyle name="Título 3 19 4" xfId="44672"/>
    <cellStyle name="Título 3 19 4 2" xfId="44673"/>
    <cellStyle name="Título 3 19 5" xfId="44674"/>
    <cellStyle name="Título 3 19 5 2" xfId="44675"/>
    <cellStyle name="Título 3 19 6" xfId="44676"/>
    <cellStyle name="Título 3 19 6 2" xfId="44677"/>
    <cellStyle name="Título 3 19 7" xfId="44678"/>
    <cellStyle name="Título 3 19 7 2" xfId="44679"/>
    <cellStyle name="Título 3 19 8" xfId="44680"/>
    <cellStyle name="Título 3 19 8 2" xfId="44681"/>
    <cellStyle name="Título 3 19 9" xfId="44682"/>
    <cellStyle name="Título 3 19 9 2" xfId="44683"/>
    <cellStyle name="Título 3 2" xfId="44684"/>
    <cellStyle name="Título 3 2 10" xfId="44685"/>
    <cellStyle name="Título 3 2 10 2" xfId="44686"/>
    <cellStyle name="Título 3 2 10 2 2" xfId="44687"/>
    <cellStyle name="Título 3 2 10 3" xfId="44688"/>
    <cellStyle name="Título 3 2 10 4" xfId="44689"/>
    <cellStyle name="Título 3 2 10 5" xfId="44690"/>
    <cellStyle name="Título 3 2 10 6" xfId="44691"/>
    <cellStyle name="Título 3 2 10 7" xfId="44692"/>
    <cellStyle name="Título 3 2 10 8" xfId="44693"/>
    <cellStyle name="Título 3 2 10 9" xfId="44694"/>
    <cellStyle name="Título 3 2 11" xfId="44695"/>
    <cellStyle name="Título 3 2 11 2" xfId="44696"/>
    <cellStyle name="Título 3 2 12" xfId="44697"/>
    <cellStyle name="Título 3 2 12 2" xfId="44698"/>
    <cellStyle name="Título 3 2 13" xfId="44699"/>
    <cellStyle name="Título 3 2 13 2" xfId="44700"/>
    <cellStyle name="Título 3 2 14" xfId="44701"/>
    <cellStyle name="Título 3 2 14 2" xfId="44702"/>
    <cellStyle name="Título 3 2 15" xfId="44703"/>
    <cellStyle name="Título 3 2 15 2" xfId="44704"/>
    <cellStyle name="Título 3 2 16" xfId="44705"/>
    <cellStyle name="Título 3 2 16 2" xfId="44706"/>
    <cellStyle name="Título 3 2 17" xfId="44707"/>
    <cellStyle name="Título 3 2 17 2" xfId="44708"/>
    <cellStyle name="Título 3 2 18" xfId="44709"/>
    <cellStyle name="Título 3 2 19" xfId="44710"/>
    <cellStyle name="Título 3 2 2" xfId="44711"/>
    <cellStyle name="Título 3 2 2 10" xfId="44712"/>
    <cellStyle name="Título 3 2 2 11" xfId="44713"/>
    <cellStyle name="Título 3 2 2 12" xfId="44714"/>
    <cellStyle name="Título 3 2 2 2" xfId="44715"/>
    <cellStyle name="Título 3 2 2 2 10" xfId="44716"/>
    <cellStyle name="Título 3 2 2 2 2" xfId="44717"/>
    <cellStyle name="Título 3 2 2 2 2 2" xfId="44718"/>
    <cellStyle name="Título 3 2 2 2 3" xfId="44719"/>
    <cellStyle name="Título 3 2 2 2 4" xfId="44720"/>
    <cellStyle name="Título 3 2 2 2 5" xfId="44721"/>
    <cellStyle name="Título 3 2 2 2 6" xfId="44722"/>
    <cellStyle name="Título 3 2 2 2 7" xfId="44723"/>
    <cellStyle name="Título 3 2 2 2 8" xfId="44724"/>
    <cellStyle name="Título 3 2 2 2 9" xfId="44725"/>
    <cellStyle name="Título 3 2 2 3" xfId="44726"/>
    <cellStyle name="Título 3 2 2 3 2" xfId="44727"/>
    <cellStyle name="Título 3 2 2 4" xfId="44728"/>
    <cellStyle name="Título 3 2 2 4 2" xfId="44729"/>
    <cellStyle name="Título 3 2 2 5" xfId="44730"/>
    <cellStyle name="Título 3 2 2 5 2" xfId="44731"/>
    <cellStyle name="Título 3 2 2 6" xfId="44732"/>
    <cellStyle name="Título 3 2 2 6 2" xfId="44733"/>
    <cellStyle name="Título 3 2 2 7" xfId="44734"/>
    <cellStyle name="Título 3 2 2 7 2" xfId="44735"/>
    <cellStyle name="Título 3 2 2 8" xfId="44736"/>
    <cellStyle name="Título 3 2 2 8 2" xfId="44737"/>
    <cellStyle name="Título 3 2 2 9" xfId="44738"/>
    <cellStyle name="Título 3 2 2 9 2" xfId="44739"/>
    <cellStyle name="Título 3 2 3" xfId="44740"/>
    <cellStyle name="Título 3 2 3 10" xfId="44741"/>
    <cellStyle name="Título 3 2 3 11" xfId="44742"/>
    <cellStyle name="Título 3 2 3 12" xfId="44743"/>
    <cellStyle name="Título 3 2 3 2" xfId="44744"/>
    <cellStyle name="Título 3 2 3 2 10" xfId="44745"/>
    <cellStyle name="Título 3 2 3 2 2" xfId="44746"/>
    <cellStyle name="Título 3 2 3 2 2 2" xfId="44747"/>
    <cellStyle name="Título 3 2 3 2 3" xfId="44748"/>
    <cellStyle name="Título 3 2 3 2 4" xfId="44749"/>
    <cellStyle name="Título 3 2 3 2 5" xfId="44750"/>
    <cellStyle name="Título 3 2 3 2 6" xfId="44751"/>
    <cellStyle name="Título 3 2 3 2 7" xfId="44752"/>
    <cellStyle name="Título 3 2 3 2 8" xfId="44753"/>
    <cellStyle name="Título 3 2 3 2 9" xfId="44754"/>
    <cellStyle name="Título 3 2 3 3" xfId="44755"/>
    <cellStyle name="Título 3 2 3 3 2" xfId="44756"/>
    <cellStyle name="Título 3 2 3 4" xfId="44757"/>
    <cellStyle name="Título 3 2 3 4 2" xfId="44758"/>
    <cellStyle name="Título 3 2 3 5" xfId="44759"/>
    <cellStyle name="Título 3 2 3 5 2" xfId="44760"/>
    <cellStyle name="Título 3 2 3 6" xfId="44761"/>
    <cellStyle name="Título 3 2 3 6 2" xfId="44762"/>
    <cellStyle name="Título 3 2 3 7" xfId="44763"/>
    <cellStyle name="Título 3 2 3 7 2" xfId="44764"/>
    <cellStyle name="Título 3 2 3 8" xfId="44765"/>
    <cellStyle name="Título 3 2 3 8 2" xfId="44766"/>
    <cellStyle name="Título 3 2 3 9" xfId="44767"/>
    <cellStyle name="Título 3 2 3 9 2" xfId="44768"/>
    <cellStyle name="Título 3 2 4" xfId="44769"/>
    <cellStyle name="Título 3 2 4 10" xfId="44770"/>
    <cellStyle name="Título 3 2 4 11" xfId="44771"/>
    <cellStyle name="Título 3 2 4 12" xfId="44772"/>
    <cellStyle name="Título 3 2 4 2" xfId="44773"/>
    <cellStyle name="Título 3 2 4 2 10" xfId="44774"/>
    <cellStyle name="Título 3 2 4 2 2" xfId="44775"/>
    <cellStyle name="Título 3 2 4 2 2 2" xfId="44776"/>
    <cellStyle name="Título 3 2 4 2 3" xfId="44777"/>
    <cellStyle name="Título 3 2 4 2 4" xfId="44778"/>
    <cellStyle name="Título 3 2 4 2 5" xfId="44779"/>
    <cellStyle name="Título 3 2 4 2 6" xfId="44780"/>
    <cellStyle name="Título 3 2 4 2 7" xfId="44781"/>
    <cellStyle name="Título 3 2 4 2 8" xfId="44782"/>
    <cellStyle name="Título 3 2 4 2 9" xfId="44783"/>
    <cellStyle name="Título 3 2 4 3" xfId="44784"/>
    <cellStyle name="Título 3 2 4 3 2" xfId="44785"/>
    <cellStyle name="Título 3 2 4 4" xfId="44786"/>
    <cellStyle name="Título 3 2 4 4 2" xfId="44787"/>
    <cellStyle name="Título 3 2 4 5" xfId="44788"/>
    <cellStyle name="Título 3 2 4 5 2" xfId="44789"/>
    <cellStyle name="Título 3 2 4 6" xfId="44790"/>
    <cellStyle name="Título 3 2 4 6 2" xfId="44791"/>
    <cellStyle name="Título 3 2 4 7" xfId="44792"/>
    <cellStyle name="Título 3 2 4 7 2" xfId="44793"/>
    <cellStyle name="Título 3 2 4 8" xfId="44794"/>
    <cellStyle name="Título 3 2 4 8 2" xfId="44795"/>
    <cellStyle name="Título 3 2 4 9" xfId="44796"/>
    <cellStyle name="Título 3 2 4 9 2" xfId="44797"/>
    <cellStyle name="Título 3 2 5" xfId="44798"/>
    <cellStyle name="Título 3 2 5 10" xfId="44799"/>
    <cellStyle name="Título 3 2 5 11" xfId="44800"/>
    <cellStyle name="Título 3 2 5 12" xfId="44801"/>
    <cellStyle name="Título 3 2 5 2" xfId="44802"/>
    <cellStyle name="Título 3 2 5 2 10" xfId="44803"/>
    <cellStyle name="Título 3 2 5 2 2" xfId="44804"/>
    <cellStyle name="Título 3 2 5 2 2 2" xfId="44805"/>
    <cellStyle name="Título 3 2 5 2 3" xfId="44806"/>
    <cellStyle name="Título 3 2 5 2 4" xfId="44807"/>
    <cellStyle name="Título 3 2 5 2 5" xfId="44808"/>
    <cellStyle name="Título 3 2 5 2 6" xfId="44809"/>
    <cellStyle name="Título 3 2 5 2 7" xfId="44810"/>
    <cellStyle name="Título 3 2 5 2 8" xfId="44811"/>
    <cellStyle name="Título 3 2 5 2 9" xfId="44812"/>
    <cellStyle name="Título 3 2 5 3" xfId="44813"/>
    <cellStyle name="Título 3 2 5 3 2" xfId="44814"/>
    <cellStyle name="Título 3 2 5 4" xfId="44815"/>
    <cellStyle name="Título 3 2 5 4 2" xfId="44816"/>
    <cellStyle name="Título 3 2 5 5" xfId="44817"/>
    <cellStyle name="Título 3 2 5 5 2" xfId="44818"/>
    <cellStyle name="Título 3 2 5 6" xfId="44819"/>
    <cellStyle name="Título 3 2 5 6 2" xfId="44820"/>
    <cellStyle name="Título 3 2 5 7" xfId="44821"/>
    <cellStyle name="Título 3 2 5 7 2" xfId="44822"/>
    <cellStyle name="Título 3 2 5 8" xfId="44823"/>
    <cellStyle name="Título 3 2 5 8 2" xfId="44824"/>
    <cellStyle name="Título 3 2 5 9" xfId="44825"/>
    <cellStyle name="Título 3 2 5 9 2" xfId="44826"/>
    <cellStyle name="Título 3 2 6" xfId="44827"/>
    <cellStyle name="Título 3 2 6 10" xfId="44828"/>
    <cellStyle name="Título 3 2 6 11" xfId="44829"/>
    <cellStyle name="Título 3 2 6 12" xfId="44830"/>
    <cellStyle name="Título 3 2 6 2" xfId="44831"/>
    <cellStyle name="Título 3 2 6 2 10" xfId="44832"/>
    <cellStyle name="Título 3 2 6 2 2" xfId="44833"/>
    <cellStyle name="Título 3 2 6 2 2 2" xfId="44834"/>
    <cellStyle name="Título 3 2 6 2 3" xfId="44835"/>
    <cellStyle name="Título 3 2 6 2 4" xfId="44836"/>
    <cellStyle name="Título 3 2 6 2 5" xfId="44837"/>
    <cellStyle name="Título 3 2 6 2 6" xfId="44838"/>
    <cellStyle name="Título 3 2 6 2 7" xfId="44839"/>
    <cellStyle name="Título 3 2 6 2 8" xfId="44840"/>
    <cellStyle name="Título 3 2 6 2 9" xfId="44841"/>
    <cellStyle name="Título 3 2 6 3" xfId="44842"/>
    <cellStyle name="Título 3 2 6 3 2" xfId="44843"/>
    <cellStyle name="Título 3 2 6 4" xfId="44844"/>
    <cellStyle name="Título 3 2 6 4 2" xfId="44845"/>
    <cellStyle name="Título 3 2 6 5" xfId="44846"/>
    <cellStyle name="Título 3 2 6 5 2" xfId="44847"/>
    <cellStyle name="Título 3 2 6 6" xfId="44848"/>
    <cellStyle name="Título 3 2 6 6 2" xfId="44849"/>
    <cellStyle name="Título 3 2 6 7" xfId="44850"/>
    <cellStyle name="Título 3 2 6 7 2" xfId="44851"/>
    <cellStyle name="Título 3 2 6 8" xfId="44852"/>
    <cellStyle name="Título 3 2 6 8 2" xfId="44853"/>
    <cellStyle name="Título 3 2 6 9" xfId="44854"/>
    <cellStyle name="Título 3 2 6 9 2" xfId="44855"/>
    <cellStyle name="Título 3 2 7" xfId="44856"/>
    <cellStyle name="Título 3 2 7 10" xfId="44857"/>
    <cellStyle name="Título 3 2 7 11" xfId="44858"/>
    <cellStyle name="Título 3 2 7 12" xfId="44859"/>
    <cellStyle name="Título 3 2 7 2" xfId="44860"/>
    <cellStyle name="Título 3 2 7 2 10" xfId="44861"/>
    <cellStyle name="Título 3 2 7 2 2" xfId="44862"/>
    <cellStyle name="Título 3 2 7 2 2 2" xfId="44863"/>
    <cellStyle name="Título 3 2 7 2 3" xfId="44864"/>
    <cellStyle name="Título 3 2 7 2 4" xfId="44865"/>
    <cellStyle name="Título 3 2 7 2 5" xfId="44866"/>
    <cellStyle name="Título 3 2 7 2 6" xfId="44867"/>
    <cellStyle name="Título 3 2 7 2 7" xfId="44868"/>
    <cellStyle name="Título 3 2 7 2 8" xfId="44869"/>
    <cellStyle name="Título 3 2 7 2 9" xfId="44870"/>
    <cellStyle name="Título 3 2 7 3" xfId="44871"/>
    <cellStyle name="Título 3 2 7 3 2" xfId="44872"/>
    <cellStyle name="Título 3 2 7 4" xfId="44873"/>
    <cellStyle name="Título 3 2 7 4 2" xfId="44874"/>
    <cellStyle name="Título 3 2 7 5" xfId="44875"/>
    <cellStyle name="Título 3 2 7 5 2" xfId="44876"/>
    <cellStyle name="Título 3 2 7 6" xfId="44877"/>
    <cellStyle name="Título 3 2 7 6 2" xfId="44878"/>
    <cellStyle name="Título 3 2 7 7" xfId="44879"/>
    <cellStyle name="Título 3 2 7 7 2" xfId="44880"/>
    <cellStyle name="Título 3 2 7 8" xfId="44881"/>
    <cellStyle name="Título 3 2 7 8 2" xfId="44882"/>
    <cellStyle name="Título 3 2 7 9" xfId="44883"/>
    <cellStyle name="Título 3 2 7 9 2" xfId="44884"/>
    <cellStyle name="Título 3 2 8" xfId="44885"/>
    <cellStyle name="Título 3 2 8 10" xfId="44886"/>
    <cellStyle name="Título 3 2 8 11" xfId="44887"/>
    <cellStyle name="Título 3 2 8 12" xfId="44888"/>
    <cellStyle name="Título 3 2 8 2" xfId="44889"/>
    <cellStyle name="Título 3 2 8 2 10" xfId="44890"/>
    <cellStyle name="Título 3 2 8 2 2" xfId="44891"/>
    <cellStyle name="Título 3 2 8 2 2 2" xfId="44892"/>
    <cellStyle name="Título 3 2 8 2 3" xfId="44893"/>
    <cellStyle name="Título 3 2 8 2 4" xfId="44894"/>
    <cellStyle name="Título 3 2 8 2 5" xfId="44895"/>
    <cellStyle name="Título 3 2 8 2 6" xfId="44896"/>
    <cellStyle name="Título 3 2 8 2 7" xfId="44897"/>
    <cellStyle name="Título 3 2 8 2 8" xfId="44898"/>
    <cellStyle name="Título 3 2 8 2 9" xfId="44899"/>
    <cellStyle name="Título 3 2 8 3" xfId="44900"/>
    <cellStyle name="Título 3 2 8 3 2" xfId="44901"/>
    <cellStyle name="Título 3 2 8 4" xfId="44902"/>
    <cellStyle name="Título 3 2 8 4 2" xfId="44903"/>
    <cellStyle name="Título 3 2 8 5" xfId="44904"/>
    <cellStyle name="Título 3 2 8 5 2" xfId="44905"/>
    <cellStyle name="Título 3 2 8 6" xfId="44906"/>
    <cellStyle name="Título 3 2 8 6 2" xfId="44907"/>
    <cellStyle name="Título 3 2 8 7" xfId="44908"/>
    <cellStyle name="Título 3 2 8 7 2" xfId="44909"/>
    <cellStyle name="Título 3 2 8 8" xfId="44910"/>
    <cellStyle name="Título 3 2 8 8 2" xfId="44911"/>
    <cellStyle name="Título 3 2 8 9" xfId="44912"/>
    <cellStyle name="Título 3 2 8 9 2" xfId="44913"/>
    <cellStyle name="Título 3 2 9" xfId="44914"/>
    <cellStyle name="Título 3 2 9 2" xfId="44915"/>
    <cellStyle name="Título 3 2 9 2 2" xfId="44916"/>
    <cellStyle name="Título 3 2 9 3" xfId="44917"/>
    <cellStyle name="Título 3 2 9 3 2" xfId="44918"/>
    <cellStyle name="Título 3 2 9 4" xfId="44919"/>
    <cellStyle name="Título 3 2 9 4 2" xfId="44920"/>
    <cellStyle name="Título 3 2 9 5" xfId="44921"/>
    <cellStyle name="Título 3 2 9 5 2" xfId="44922"/>
    <cellStyle name="Título 3 2 9 6" xfId="44923"/>
    <cellStyle name="Título 3 2 9 7" xfId="44924"/>
    <cellStyle name="Título 3 2 9 8" xfId="44925"/>
    <cellStyle name="Título 3 2 9 9" xfId="44926"/>
    <cellStyle name="Título 3 20" xfId="44927"/>
    <cellStyle name="Título 3 20 2" xfId="44928"/>
    <cellStyle name="Título 3 20 3" xfId="44929"/>
    <cellStyle name="Título 3 20 4" xfId="44930"/>
    <cellStyle name="Título 3 21" xfId="44931"/>
    <cellStyle name="Título 3 22" xfId="44932"/>
    <cellStyle name="Título 3 23" xfId="44933"/>
    <cellStyle name="Título 3 24" xfId="44934"/>
    <cellStyle name="Título 3 25" xfId="44935"/>
    <cellStyle name="Título 3 26" xfId="44936"/>
    <cellStyle name="Título 3 27" xfId="44937"/>
    <cellStyle name="Título 3 28" xfId="44938"/>
    <cellStyle name="Título 3 29" xfId="44939"/>
    <cellStyle name="Título 3 3" xfId="44940"/>
    <cellStyle name="Título 3 3 10" xfId="44941"/>
    <cellStyle name="Título 3 3 11" xfId="44942"/>
    <cellStyle name="Título 3 3 12" xfId="44943"/>
    <cellStyle name="Título 3 3 2" xfId="44944"/>
    <cellStyle name="Título 3 3 2 10" xfId="44945"/>
    <cellStyle name="Título 3 3 2 2" xfId="44946"/>
    <cellStyle name="Título 3 3 2 2 2" xfId="44947"/>
    <cellStyle name="Título 3 3 2 3" xfId="44948"/>
    <cellStyle name="Título 3 3 2 4" xfId="44949"/>
    <cellStyle name="Título 3 3 2 5" xfId="44950"/>
    <cellStyle name="Título 3 3 2 6" xfId="44951"/>
    <cellStyle name="Título 3 3 2 7" xfId="44952"/>
    <cellStyle name="Título 3 3 2 8" xfId="44953"/>
    <cellStyle name="Título 3 3 2 9" xfId="44954"/>
    <cellStyle name="Título 3 3 3" xfId="44955"/>
    <cellStyle name="Título 3 3 3 2" xfId="44956"/>
    <cellStyle name="Título 3 3 4" xfId="44957"/>
    <cellStyle name="Título 3 3 4 2" xfId="44958"/>
    <cellStyle name="Título 3 3 5" xfId="44959"/>
    <cellStyle name="Título 3 3 5 2" xfId="44960"/>
    <cellStyle name="Título 3 3 6" xfId="44961"/>
    <cellStyle name="Título 3 3 6 2" xfId="44962"/>
    <cellStyle name="Título 3 3 7" xfId="44963"/>
    <cellStyle name="Título 3 3 7 2" xfId="44964"/>
    <cellStyle name="Título 3 3 8" xfId="44965"/>
    <cellStyle name="Título 3 3 8 2" xfId="44966"/>
    <cellStyle name="Título 3 3 9" xfId="44967"/>
    <cellStyle name="Título 3 3 9 2" xfId="44968"/>
    <cellStyle name="Título 3 4" xfId="44969"/>
    <cellStyle name="Título 3 4 10" xfId="44970"/>
    <cellStyle name="Título 3 4 11" xfId="44971"/>
    <cellStyle name="Título 3 4 12" xfId="44972"/>
    <cellStyle name="Título 3 4 2" xfId="44973"/>
    <cellStyle name="Título 3 4 2 10" xfId="44974"/>
    <cellStyle name="Título 3 4 2 2" xfId="44975"/>
    <cellStyle name="Título 3 4 2 2 2" xfId="44976"/>
    <cellStyle name="Título 3 4 2 3" xfId="44977"/>
    <cellStyle name="Título 3 4 2 4" xfId="44978"/>
    <cellStyle name="Título 3 4 2 5" xfId="44979"/>
    <cellStyle name="Título 3 4 2 6" xfId="44980"/>
    <cellStyle name="Título 3 4 2 7" xfId="44981"/>
    <cellStyle name="Título 3 4 2 8" xfId="44982"/>
    <cellStyle name="Título 3 4 2 9" xfId="44983"/>
    <cellStyle name="Título 3 4 3" xfId="44984"/>
    <cellStyle name="Título 3 4 3 2" xfId="44985"/>
    <cellStyle name="Título 3 4 4" xfId="44986"/>
    <cellStyle name="Título 3 4 4 2" xfId="44987"/>
    <cellStyle name="Título 3 4 5" xfId="44988"/>
    <cellStyle name="Título 3 4 5 2" xfId="44989"/>
    <cellStyle name="Título 3 4 6" xfId="44990"/>
    <cellStyle name="Título 3 4 6 2" xfId="44991"/>
    <cellStyle name="Título 3 4 7" xfId="44992"/>
    <cellStyle name="Título 3 4 7 2" xfId="44993"/>
    <cellStyle name="Título 3 4 8" xfId="44994"/>
    <cellStyle name="Título 3 4 8 2" xfId="44995"/>
    <cellStyle name="Título 3 4 9" xfId="44996"/>
    <cellStyle name="Título 3 4 9 2" xfId="44997"/>
    <cellStyle name="Título 3 5" xfId="44998"/>
    <cellStyle name="Título 3 5 10" xfId="44999"/>
    <cellStyle name="Título 3 5 11" xfId="45000"/>
    <cellStyle name="Título 3 5 12" xfId="45001"/>
    <cellStyle name="Título 3 5 2" xfId="45002"/>
    <cellStyle name="Título 3 5 2 10" xfId="45003"/>
    <cellStyle name="Título 3 5 2 2" xfId="45004"/>
    <cellStyle name="Título 3 5 2 2 2" xfId="45005"/>
    <cellStyle name="Título 3 5 2 3" xfId="45006"/>
    <cellStyle name="Título 3 5 2 4" xfId="45007"/>
    <cellStyle name="Título 3 5 2 5" xfId="45008"/>
    <cellStyle name="Título 3 5 2 6" xfId="45009"/>
    <cellStyle name="Título 3 5 2 7" xfId="45010"/>
    <cellStyle name="Título 3 5 2 8" xfId="45011"/>
    <cellStyle name="Título 3 5 2 9" xfId="45012"/>
    <cellStyle name="Título 3 5 3" xfId="45013"/>
    <cellStyle name="Título 3 5 3 2" xfId="45014"/>
    <cellStyle name="Título 3 5 4" xfId="45015"/>
    <cellStyle name="Título 3 5 4 2" xfId="45016"/>
    <cellStyle name="Título 3 5 5" xfId="45017"/>
    <cellStyle name="Título 3 5 5 2" xfId="45018"/>
    <cellStyle name="Título 3 5 6" xfId="45019"/>
    <cellStyle name="Título 3 5 6 2" xfId="45020"/>
    <cellStyle name="Título 3 5 7" xfId="45021"/>
    <cellStyle name="Título 3 5 7 2" xfId="45022"/>
    <cellStyle name="Título 3 5 8" xfId="45023"/>
    <cellStyle name="Título 3 5 8 2" xfId="45024"/>
    <cellStyle name="Título 3 5 9" xfId="45025"/>
    <cellStyle name="Título 3 5 9 2" xfId="45026"/>
    <cellStyle name="Título 3 6" xfId="45027"/>
    <cellStyle name="Título 3 6 10" xfId="45028"/>
    <cellStyle name="Título 3 6 11" xfId="45029"/>
    <cellStyle name="Título 3 6 12" xfId="45030"/>
    <cellStyle name="Título 3 6 2" xfId="45031"/>
    <cellStyle name="Título 3 6 2 10" xfId="45032"/>
    <cellStyle name="Título 3 6 2 2" xfId="45033"/>
    <cellStyle name="Título 3 6 2 2 2" xfId="45034"/>
    <cellStyle name="Título 3 6 2 3" xfId="45035"/>
    <cellStyle name="Título 3 6 2 4" xfId="45036"/>
    <cellStyle name="Título 3 6 2 5" xfId="45037"/>
    <cellStyle name="Título 3 6 2 6" xfId="45038"/>
    <cellStyle name="Título 3 6 2 7" xfId="45039"/>
    <cellStyle name="Título 3 6 2 8" xfId="45040"/>
    <cellStyle name="Título 3 6 2 9" xfId="45041"/>
    <cellStyle name="Título 3 6 3" xfId="45042"/>
    <cellStyle name="Título 3 6 3 2" xfId="45043"/>
    <cellStyle name="Título 3 6 4" xfId="45044"/>
    <cellStyle name="Título 3 6 4 2" xfId="45045"/>
    <cellStyle name="Título 3 6 5" xfId="45046"/>
    <cellStyle name="Título 3 6 5 2" xfId="45047"/>
    <cellStyle name="Título 3 6 6" xfId="45048"/>
    <cellStyle name="Título 3 6 6 2" xfId="45049"/>
    <cellStyle name="Título 3 6 7" xfId="45050"/>
    <cellStyle name="Título 3 6 7 2" xfId="45051"/>
    <cellStyle name="Título 3 6 8" xfId="45052"/>
    <cellStyle name="Título 3 6 8 2" xfId="45053"/>
    <cellStyle name="Título 3 6 9" xfId="45054"/>
    <cellStyle name="Título 3 6 9 2" xfId="45055"/>
    <cellStyle name="Título 3 7" xfId="45056"/>
    <cellStyle name="Título 3 7 10" xfId="45057"/>
    <cellStyle name="Título 3 7 11" xfId="45058"/>
    <cellStyle name="Título 3 7 12" xfId="45059"/>
    <cellStyle name="Título 3 7 2" xfId="45060"/>
    <cellStyle name="Título 3 7 2 10" xfId="45061"/>
    <cellStyle name="Título 3 7 2 2" xfId="45062"/>
    <cellStyle name="Título 3 7 2 2 2" xfId="45063"/>
    <cellStyle name="Título 3 7 2 3" xfId="45064"/>
    <cellStyle name="Título 3 7 2 4" xfId="45065"/>
    <cellStyle name="Título 3 7 2 5" xfId="45066"/>
    <cellStyle name="Título 3 7 2 6" xfId="45067"/>
    <cellStyle name="Título 3 7 2 7" xfId="45068"/>
    <cellStyle name="Título 3 7 2 8" xfId="45069"/>
    <cellStyle name="Título 3 7 2 9" xfId="45070"/>
    <cellStyle name="Título 3 7 3" xfId="45071"/>
    <cellStyle name="Título 3 7 3 2" xfId="45072"/>
    <cellStyle name="Título 3 7 4" xfId="45073"/>
    <cellStyle name="Título 3 7 4 2" xfId="45074"/>
    <cellStyle name="Título 3 7 5" xfId="45075"/>
    <cellStyle name="Título 3 7 5 2" xfId="45076"/>
    <cellStyle name="Título 3 7 6" xfId="45077"/>
    <cellStyle name="Título 3 7 6 2" xfId="45078"/>
    <cellStyle name="Título 3 7 7" xfId="45079"/>
    <cellStyle name="Título 3 7 7 2" xfId="45080"/>
    <cellStyle name="Título 3 7 8" xfId="45081"/>
    <cellStyle name="Título 3 7 8 2" xfId="45082"/>
    <cellStyle name="Título 3 7 9" xfId="45083"/>
    <cellStyle name="Título 3 7 9 2" xfId="45084"/>
    <cellStyle name="Título 3 8" xfId="45085"/>
    <cellStyle name="Título 3 8 10" xfId="45086"/>
    <cellStyle name="Título 3 8 11" xfId="45087"/>
    <cellStyle name="Título 3 8 12" xfId="45088"/>
    <cellStyle name="Título 3 8 2" xfId="45089"/>
    <cellStyle name="Título 3 8 2 10" xfId="45090"/>
    <cellStyle name="Título 3 8 2 2" xfId="45091"/>
    <cellStyle name="Título 3 8 2 2 2" xfId="45092"/>
    <cellStyle name="Título 3 8 2 3" xfId="45093"/>
    <cellStyle name="Título 3 8 2 4" xfId="45094"/>
    <cellStyle name="Título 3 8 2 5" xfId="45095"/>
    <cellStyle name="Título 3 8 2 6" xfId="45096"/>
    <cellStyle name="Título 3 8 2 7" xfId="45097"/>
    <cellStyle name="Título 3 8 2 8" xfId="45098"/>
    <cellStyle name="Título 3 8 2 9" xfId="45099"/>
    <cellStyle name="Título 3 8 3" xfId="45100"/>
    <cellStyle name="Título 3 8 3 2" xfId="45101"/>
    <cellStyle name="Título 3 8 4" xfId="45102"/>
    <cellStyle name="Título 3 8 4 2" xfId="45103"/>
    <cellStyle name="Título 3 8 5" xfId="45104"/>
    <cellStyle name="Título 3 8 5 2" xfId="45105"/>
    <cellStyle name="Título 3 8 6" xfId="45106"/>
    <cellStyle name="Título 3 8 6 2" xfId="45107"/>
    <cellStyle name="Título 3 8 7" xfId="45108"/>
    <cellStyle name="Título 3 8 7 2" xfId="45109"/>
    <cellStyle name="Título 3 8 8" xfId="45110"/>
    <cellStyle name="Título 3 8 8 2" xfId="45111"/>
    <cellStyle name="Título 3 8 9" xfId="45112"/>
    <cellStyle name="Título 3 8 9 2" xfId="45113"/>
    <cellStyle name="Título 3 9" xfId="45114"/>
    <cellStyle name="Título 3 9 10" xfId="45115"/>
    <cellStyle name="Título 3 9 11" xfId="45116"/>
    <cellStyle name="Título 3 9 12" xfId="45117"/>
    <cellStyle name="Título 3 9 2" xfId="45118"/>
    <cellStyle name="Título 3 9 2 10" xfId="45119"/>
    <cellStyle name="Título 3 9 2 2" xfId="45120"/>
    <cellStyle name="Título 3 9 2 2 2" xfId="45121"/>
    <cellStyle name="Título 3 9 2 3" xfId="45122"/>
    <cellStyle name="Título 3 9 2 4" xfId="45123"/>
    <cellStyle name="Título 3 9 2 5" xfId="45124"/>
    <cellStyle name="Título 3 9 2 6" xfId="45125"/>
    <cellStyle name="Título 3 9 2 7" xfId="45126"/>
    <cellStyle name="Título 3 9 2 8" xfId="45127"/>
    <cellStyle name="Título 3 9 2 9" xfId="45128"/>
    <cellStyle name="Título 3 9 3" xfId="45129"/>
    <cellStyle name="Título 3 9 3 2" xfId="45130"/>
    <cellStyle name="Título 3 9 4" xfId="45131"/>
    <cellStyle name="Título 3 9 4 2" xfId="45132"/>
    <cellStyle name="Título 3 9 5" xfId="45133"/>
    <cellStyle name="Título 3 9 5 2" xfId="45134"/>
    <cellStyle name="Título 3 9 6" xfId="45135"/>
    <cellStyle name="Título 3 9 6 2" xfId="45136"/>
    <cellStyle name="Título 3 9 7" xfId="45137"/>
    <cellStyle name="Título 3 9 7 2" xfId="45138"/>
    <cellStyle name="Título 3 9 8" xfId="45139"/>
    <cellStyle name="Título 3 9 8 2" xfId="45140"/>
    <cellStyle name="Título 3 9 9" xfId="45141"/>
    <cellStyle name="Título 3 9 9 2" xfId="45142"/>
    <cellStyle name="Título 4 10" xfId="45143"/>
    <cellStyle name="Título 4 11" xfId="45144"/>
    <cellStyle name="Título 4 12" xfId="45145"/>
    <cellStyle name="Título 4 13" xfId="45146"/>
    <cellStyle name="Título 4 14" xfId="45147"/>
    <cellStyle name="Título 4 15" xfId="45148"/>
    <cellStyle name="Título 4 16" xfId="45149"/>
    <cellStyle name="Título 4 17" xfId="45150"/>
    <cellStyle name="Título 4 18" xfId="45151"/>
    <cellStyle name="Título 4 19" xfId="45152"/>
    <cellStyle name="Título 4 2" xfId="45153"/>
    <cellStyle name="Título 4 20" xfId="45154"/>
    <cellStyle name="Título 4 21" xfId="45155"/>
    <cellStyle name="Título 4 22" xfId="45156"/>
    <cellStyle name="Título 4 3" xfId="45157"/>
    <cellStyle name="Título 4 4" xfId="45158"/>
    <cellStyle name="Título 4 5" xfId="45159"/>
    <cellStyle name="Título 4 6" xfId="45160"/>
    <cellStyle name="Título 4 7" xfId="45161"/>
    <cellStyle name="Título 4 8" xfId="45162"/>
    <cellStyle name="Título 4 9" xfId="45163"/>
    <cellStyle name="Título 5" xfId="45164"/>
    <cellStyle name="Título 6" xfId="45165"/>
    <cellStyle name="Título 7" xfId="45166"/>
    <cellStyle name="Título 8" xfId="45167"/>
    <cellStyle name="Título 9" xfId="45168"/>
    <cellStyle name="Total 10" xfId="45169"/>
    <cellStyle name="Total 10 10" xfId="45170"/>
    <cellStyle name="Total 10 10 2" xfId="45171"/>
    <cellStyle name="Total 10 11" xfId="45172"/>
    <cellStyle name="Total 10 11 2" xfId="45173"/>
    <cellStyle name="Total 10 12" xfId="45174"/>
    <cellStyle name="Total 10 13" xfId="45175"/>
    <cellStyle name="Total 10 2" xfId="45176"/>
    <cellStyle name="Total 10 2 10" xfId="45177"/>
    <cellStyle name="Total 10 2 2" xfId="45178"/>
    <cellStyle name="Total 10 2 2 2" xfId="45179"/>
    <cellStyle name="Total 10 2 3" xfId="45180"/>
    <cellStyle name="Total 10 2 3 2" xfId="45181"/>
    <cellStyle name="Total 10 2 4" xfId="45182"/>
    <cellStyle name="Total 10 2 4 2" xfId="45183"/>
    <cellStyle name="Total 10 2 5" xfId="45184"/>
    <cellStyle name="Total 10 2 5 2" xfId="45185"/>
    <cellStyle name="Total 10 2 6" xfId="45186"/>
    <cellStyle name="Total 10 2 7" xfId="45187"/>
    <cellStyle name="Total 10 2 8" xfId="45188"/>
    <cellStyle name="Total 10 2 9" xfId="45189"/>
    <cellStyle name="Total 10 3" xfId="45190"/>
    <cellStyle name="Total 10 3 10" xfId="45191"/>
    <cellStyle name="Total 10 3 2" xfId="45192"/>
    <cellStyle name="Total 10 3 2 2" xfId="45193"/>
    <cellStyle name="Total 10 3 3" xfId="45194"/>
    <cellStyle name="Total 10 3 4" xfId="45195"/>
    <cellStyle name="Total 10 3 5" xfId="45196"/>
    <cellStyle name="Total 10 3 6" xfId="45197"/>
    <cellStyle name="Total 10 3 7" xfId="45198"/>
    <cellStyle name="Total 10 3 8" xfId="45199"/>
    <cellStyle name="Total 10 3 9" xfId="45200"/>
    <cellStyle name="Total 10 4" xfId="45201"/>
    <cellStyle name="Total 10 4 2" xfId="45202"/>
    <cellStyle name="Total 10 5" xfId="45203"/>
    <cellStyle name="Total 10 5 2" xfId="45204"/>
    <cellStyle name="Total 10 6" xfId="45205"/>
    <cellStyle name="Total 10 6 2" xfId="45206"/>
    <cellStyle name="Total 10 7" xfId="45207"/>
    <cellStyle name="Total 10 7 2" xfId="45208"/>
    <cellStyle name="Total 10 8" xfId="45209"/>
    <cellStyle name="Total 10 8 2" xfId="45210"/>
    <cellStyle name="Total 10 9" xfId="45211"/>
    <cellStyle name="Total 10 9 2" xfId="45212"/>
    <cellStyle name="Total 11" xfId="45213"/>
    <cellStyle name="Total 11 10" xfId="45214"/>
    <cellStyle name="Total 11 10 2" xfId="45215"/>
    <cellStyle name="Total 11 11" xfId="45216"/>
    <cellStyle name="Total 11 11 2" xfId="45217"/>
    <cellStyle name="Total 11 12" xfId="45218"/>
    <cellStyle name="Total 11 13" xfId="45219"/>
    <cellStyle name="Total 11 2" xfId="45220"/>
    <cellStyle name="Total 11 2 10" xfId="45221"/>
    <cellStyle name="Total 11 2 2" xfId="45222"/>
    <cellStyle name="Total 11 2 2 2" xfId="45223"/>
    <cellStyle name="Total 11 2 3" xfId="45224"/>
    <cellStyle name="Total 11 2 3 2" xfId="45225"/>
    <cellStyle name="Total 11 2 4" xfId="45226"/>
    <cellStyle name="Total 11 2 4 2" xfId="45227"/>
    <cellStyle name="Total 11 2 5" xfId="45228"/>
    <cellStyle name="Total 11 2 5 2" xfId="45229"/>
    <cellStyle name="Total 11 2 6" xfId="45230"/>
    <cellStyle name="Total 11 2 7" xfId="45231"/>
    <cellStyle name="Total 11 2 8" xfId="45232"/>
    <cellStyle name="Total 11 2 9" xfId="45233"/>
    <cellStyle name="Total 11 3" xfId="45234"/>
    <cellStyle name="Total 11 3 10" xfId="45235"/>
    <cellStyle name="Total 11 3 2" xfId="45236"/>
    <cellStyle name="Total 11 3 2 2" xfId="45237"/>
    <cellStyle name="Total 11 3 3" xfId="45238"/>
    <cellStyle name="Total 11 3 4" xfId="45239"/>
    <cellStyle name="Total 11 3 5" xfId="45240"/>
    <cellStyle name="Total 11 3 6" xfId="45241"/>
    <cellStyle name="Total 11 3 7" xfId="45242"/>
    <cellStyle name="Total 11 3 8" xfId="45243"/>
    <cellStyle name="Total 11 3 9" xfId="45244"/>
    <cellStyle name="Total 11 4" xfId="45245"/>
    <cellStyle name="Total 11 4 2" xfId="45246"/>
    <cellStyle name="Total 11 5" xfId="45247"/>
    <cellStyle name="Total 11 5 2" xfId="45248"/>
    <cellStyle name="Total 11 6" xfId="45249"/>
    <cellStyle name="Total 11 6 2" xfId="45250"/>
    <cellStyle name="Total 11 7" xfId="45251"/>
    <cellStyle name="Total 11 7 2" xfId="45252"/>
    <cellStyle name="Total 11 8" xfId="45253"/>
    <cellStyle name="Total 11 8 2" xfId="45254"/>
    <cellStyle name="Total 11 9" xfId="45255"/>
    <cellStyle name="Total 11 9 2" xfId="45256"/>
    <cellStyle name="Total 12" xfId="45257"/>
    <cellStyle name="Total 12 10" xfId="45258"/>
    <cellStyle name="Total 12 10 2" xfId="45259"/>
    <cellStyle name="Total 12 11" xfId="45260"/>
    <cellStyle name="Total 12 11 2" xfId="45261"/>
    <cellStyle name="Total 12 12" xfId="45262"/>
    <cellStyle name="Total 12 13" xfId="45263"/>
    <cellStyle name="Total 12 2" xfId="45264"/>
    <cellStyle name="Total 12 2 10" xfId="45265"/>
    <cellStyle name="Total 12 2 2" xfId="45266"/>
    <cellStyle name="Total 12 2 2 2" xfId="45267"/>
    <cellStyle name="Total 12 2 3" xfId="45268"/>
    <cellStyle name="Total 12 2 3 2" xfId="45269"/>
    <cellStyle name="Total 12 2 4" xfId="45270"/>
    <cellStyle name="Total 12 2 4 2" xfId="45271"/>
    <cellStyle name="Total 12 2 5" xfId="45272"/>
    <cellStyle name="Total 12 2 5 2" xfId="45273"/>
    <cellStyle name="Total 12 2 6" xfId="45274"/>
    <cellStyle name="Total 12 2 7" xfId="45275"/>
    <cellStyle name="Total 12 2 8" xfId="45276"/>
    <cellStyle name="Total 12 2 9" xfId="45277"/>
    <cellStyle name="Total 12 3" xfId="45278"/>
    <cellStyle name="Total 12 3 10" xfId="45279"/>
    <cellStyle name="Total 12 3 2" xfId="45280"/>
    <cellStyle name="Total 12 3 2 2" xfId="45281"/>
    <cellStyle name="Total 12 3 3" xfId="45282"/>
    <cellStyle name="Total 12 3 4" xfId="45283"/>
    <cellStyle name="Total 12 3 5" xfId="45284"/>
    <cellStyle name="Total 12 3 6" xfId="45285"/>
    <cellStyle name="Total 12 3 7" xfId="45286"/>
    <cellStyle name="Total 12 3 8" xfId="45287"/>
    <cellStyle name="Total 12 3 9" xfId="45288"/>
    <cellStyle name="Total 12 4" xfId="45289"/>
    <cellStyle name="Total 12 4 2" xfId="45290"/>
    <cellStyle name="Total 12 5" xfId="45291"/>
    <cellStyle name="Total 12 5 2" xfId="45292"/>
    <cellStyle name="Total 12 6" xfId="45293"/>
    <cellStyle name="Total 12 6 2" xfId="45294"/>
    <cellStyle name="Total 12 7" xfId="45295"/>
    <cellStyle name="Total 12 7 2" xfId="45296"/>
    <cellStyle name="Total 12 8" xfId="45297"/>
    <cellStyle name="Total 12 8 2" xfId="45298"/>
    <cellStyle name="Total 12 9" xfId="45299"/>
    <cellStyle name="Total 12 9 2" xfId="45300"/>
    <cellStyle name="Total 13" xfId="45301"/>
    <cellStyle name="Total 13 10" xfId="45302"/>
    <cellStyle name="Total 13 10 2" xfId="45303"/>
    <cellStyle name="Total 13 11" xfId="45304"/>
    <cellStyle name="Total 13 11 2" xfId="45305"/>
    <cellStyle name="Total 13 12" xfId="45306"/>
    <cellStyle name="Total 13 13" xfId="45307"/>
    <cellStyle name="Total 13 2" xfId="45308"/>
    <cellStyle name="Total 13 2 10" xfId="45309"/>
    <cellStyle name="Total 13 2 2" xfId="45310"/>
    <cellStyle name="Total 13 2 2 2" xfId="45311"/>
    <cellStyle name="Total 13 2 3" xfId="45312"/>
    <cellStyle name="Total 13 2 3 2" xfId="45313"/>
    <cellStyle name="Total 13 2 4" xfId="45314"/>
    <cellStyle name="Total 13 2 4 2" xfId="45315"/>
    <cellStyle name="Total 13 2 5" xfId="45316"/>
    <cellStyle name="Total 13 2 5 2" xfId="45317"/>
    <cellStyle name="Total 13 2 6" xfId="45318"/>
    <cellStyle name="Total 13 2 7" xfId="45319"/>
    <cellStyle name="Total 13 2 8" xfId="45320"/>
    <cellStyle name="Total 13 2 9" xfId="45321"/>
    <cellStyle name="Total 13 3" xfId="45322"/>
    <cellStyle name="Total 13 3 10" xfId="45323"/>
    <cellStyle name="Total 13 3 2" xfId="45324"/>
    <cellStyle name="Total 13 3 2 2" xfId="45325"/>
    <cellStyle name="Total 13 3 3" xfId="45326"/>
    <cellStyle name="Total 13 3 4" xfId="45327"/>
    <cellStyle name="Total 13 3 5" xfId="45328"/>
    <cellStyle name="Total 13 3 6" xfId="45329"/>
    <cellStyle name="Total 13 3 7" xfId="45330"/>
    <cellStyle name="Total 13 3 8" xfId="45331"/>
    <cellStyle name="Total 13 3 9" xfId="45332"/>
    <cellStyle name="Total 13 4" xfId="45333"/>
    <cellStyle name="Total 13 4 2" xfId="45334"/>
    <cellStyle name="Total 13 5" xfId="45335"/>
    <cellStyle name="Total 13 5 2" xfId="45336"/>
    <cellStyle name="Total 13 6" xfId="45337"/>
    <cellStyle name="Total 13 6 2" xfId="45338"/>
    <cellStyle name="Total 13 7" xfId="45339"/>
    <cellStyle name="Total 13 7 2" xfId="45340"/>
    <cellStyle name="Total 13 8" xfId="45341"/>
    <cellStyle name="Total 13 8 2" xfId="45342"/>
    <cellStyle name="Total 13 9" xfId="45343"/>
    <cellStyle name="Total 13 9 2" xfId="45344"/>
    <cellStyle name="Total 14" xfId="45345"/>
    <cellStyle name="Total 14 10" xfId="45346"/>
    <cellStyle name="Total 14 10 2" xfId="45347"/>
    <cellStyle name="Total 14 11" xfId="45348"/>
    <cellStyle name="Total 14 11 2" xfId="45349"/>
    <cellStyle name="Total 14 12" xfId="45350"/>
    <cellStyle name="Total 14 13" xfId="45351"/>
    <cellStyle name="Total 14 2" xfId="45352"/>
    <cellStyle name="Total 14 2 10" xfId="45353"/>
    <cellStyle name="Total 14 2 2" xfId="45354"/>
    <cellStyle name="Total 14 2 2 2" xfId="45355"/>
    <cellStyle name="Total 14 2 3" xfId="45356"/>
    <cellStyle name="Total 14 2 3 2" xfId="45357"/>
    <cellStyle name="Total 14 2 4" xfId="45358"/>
    <cellStyle name="Total 14 2 4 2" xfId="45359"/>
    <cellStyle name="Total 14 2 5" xfId="45360"/>
    <cellStyle name="Total 14 2 5 2" xfId="45361"/>
    <cellStyle name="Total 14 2 6" xfId="45362"/>
    <cellStyle name="Total 14 2 7" xfId="45363"/>
    <cellStyle name="Total 14 2 8" xfId="45364"/>
    <cellStyle name="Total 14 2 9" xfId="45365"/>
    <cellStyle name="Total 14 3" xfId="45366"/>
    <cellStyle name="Total 14 3 10" xfId="45367"/>
    <cellStyle name="Total 14 3 2" xfId="45368"/>
    <cellStyle name="Total 14 3 2 2" xfId="45369"/>
    <cellStyle name="Total 14 3 3" xfId="45370"/>
    <cellStyle name="Total 14 3 4" xfId="45371"/>
    <cellStyle name="Total 14 3 5" xfId="45372"/>
    <cellStyle name="Total 14 3 6" xfId="45373"/>
    <cellStyle name="Total 14 3 7" xfId="45374"/>
    <cellStyle name="Total 14 3 8" xfId="45375"/>
    <cellStyle name="Total 14 3 9" xfId="45376"/>
    <cellStyle name="Total 14 4" xfId="45377"/>
    <cellStyle name="Total 14 4 2" xfId="45378"/>
    <cellStyle name="Total 14 5" xfId="45379"/>
    <cellStyle name="Total 14 5 2" xfId="45380"/>
    <cellStyle name="Total 14 6" xfId="45381"/>
    <cellStyle name="Total 14 6 2" xfId="45382"/>
    <cellStyle name="Total 14 7" xfId="45383"/>
    <cellStyle name="Total 14 7 2" xfId="45384"/>
    <cellStyle name="Total 14 8" xfId="45385"/>
    <cellStyle name="Total 14 8 2" xfId="45386"/>
    <cellStyle name="Total 14 9" xfId="45387"/>
    <cellStyle name="Total 14 9 2" xfId="45388"/>
    <cellStyle name="Total 15" xfId="45389"/>
    <cellStyle name="Total 15 10" xfId="45390"/>
    <cellStyle name="Total 15 10 2" xfId="45391"/>
    <cellStyle name="Total 15 11" xfId="45392"/>
    <cellStyle name="Total 15 11 2" xfId="45393"/>
    <cellStyle name="Total 15 12" xfId="45394"/>
    <cellStyle name="Total 15 13" xfId="45395"/>
    <cellStyle name="Total 15 2" xfId="45396"/>
    <cellStyle name="Total 15 2 10" xfId="45397"/>
    <cellStyle name="Total 15 2 2" xfId="45398"/>
    <cellStyle name="Total 15 2 2 2" xfId="45399"/>
    <cellStyle name="Total 15 2 3" xfId="45400"/>
    <cellStyle name="Total 15 2 3 2" xfId="45401"/>
    <cellStyle name="Total 15 2 4" xfId="45402"/>
    <cellStyle name="Total 15 2 4 2" xfId="45403"/>
    <cellStyle name="Total 15 2 5" xfId="45404"/>
    <cellStyle name="Total 15 2 5 2" xfId="45405"/>
    <cellStyle name="Total 15 2 6" xfId="45406"/>
    <cellStyle name="Total 15 2 7" xfId="45407"/>
    <cellStyle name="Total 15 2 8" xfId="45408"/>
    <cellStyle name="Total 15 2 9" xfId="45409"/>
    <cellStyle name="Total 15 3" xfId="45410"/>
    <cellStyle name="Total 15 3 10" xfId="45411"/>
    <cellStyle name="Total 15 3 2" xfId="45412"/>
    <cellStyle name="Total 15 3 2 2" xfId="45413"/>
    <cellStyle name="Total 15 3 3" xfId="45414"/>
    <cellStyle name="Total 15 3 4" xfId="45415"/>
    <cellStyle name="Total 15 3 5" xfId="45416"/>
    <cellStyle name="Total 15 3 6" xfId="45417"/>
    <cellStyle name="Total 15 3 7" xfId="45418"/>
    <cellStyle name="Total 15 3 8" xfId="45419"/>
    <cellStyle name="Total 15 3 9" xfId="45420"/>
    <cellStyle name="Total 15 4" xfId="45421"/>
    <cellStyle name="Total 15 4 2" xfId="45422"/>
    <cellStyle name="Total 15 5" xfId="45423"/>
    <cellStyle name="Total 15 5 2" xfId="45424"/>
    <cellStyle name="Total 15 6" xfId="45425"/>
    <cellStyle name="Total 15 6 2" xfId="45426"/>
    <cellStyle name="Total 15 7" xfId="45427"/>
    <cellStyle name="Total 15 7 2" xfId="45428"/>
    <cellStyle name="Total 15 8" xfId="45429"/>
    <cellStyle name="Total 15 8 2" xfId="45430"/>
    <cellStyle name="Total 15 9" xfId="45431"/>
    <cellStyle name="Total 15 9 2" xfId="45432"/>
    <cellStyle name="Total 16" xfId="45433"/>
    <cellStyle name="Total 16 10" xfId="45434"/>
    <cellStyle name="Total 16 10 2" xfId="45435"/>
    <cellStyle name="Total 16 11" xfId="45436"/>
    <cellStyle name="Total 16 11 2" xfId="45437"/>
    <cellStyle name="Total 16 12" xfId="45438"/>
    <cellStyle name="Total 16 13" xfId="45439"/>
    <cellStyle name="Total 16 2" xfId="45440"/>
    <cellStyle name="Total 16 2 10" xfId="45441"/>
    <cellStyle name="Total 16 2 2" xfId="45442"/>
    <cellStyle name="Total 16 2 2 2" xfId="45443"/>
    <cellStyle name="Total 16 2 3" xfId="45444"/>
    <cellStyle name="Total 16 2 3 2" xfId="45445"/>
    <cellStyle name="Total 16 2 4" xfId="45446"/>
    <cellStyle name="Total 16 2 4 2" xfId="45447"/>
    <cellStyle name="Total 16 2 5" xfId="45448"/>
    <cellStyle name="Total 16 2 5 2" xfId="45449"/>
    <cellStyle name="Total 16 2 6" xfId="45450"/>
    <cellStyle name="Total 16 2 7" xfId="45451"/>
    <cellStyle name="Total 16 2 8" xfId="45452"/>
    <cellStyle name="Total 16 2 9" xfId="45453"/>
    <cellStyle name="Total 16 3" xfId="45454"/>
    <cellStyle name="Total 16 3 10" xfId="45455"/>
    <cellStyle name="Total 16 3 2" xfId="45456"/>
    <cellStyle name="Total 16 3 2 2" xfId="45457"/>
    <cellStyle name="Total 16 3 3" xfId="45458"/>
    <cellStyle name="Total 16 3 4" xfId="45459"/>
    <cellStyle name="Total 16 3 5" xfId="45460"/>
    <cellStyle name="Total 16 3 6" xfId="45461"/>
    <cellStyle name="Total 16 3 7" xfId="45462"/>
    <cellStyle name="Total 16 3 8" xfId="45463"/>
    <cellStyle name="Total 16 3 9" xfId="45464"/>
    <cellStyle name="Total 16 4" xfId="45465"/>
    <cellStyle name="Total 16 4 2" xfId="45466"/>
    <cellStyle name="Total 16 5" xfId="45467"/>
    <cellStyle name="Total 16 5 2" xfId="45468"/>
    <cellStyle name="Total 16 6" xfId="45469"/>
    <cellStyle name="Total 16 6 2" xfId="45470"/>
    <cellStyle name="Total 16 7" xfId="45471"/>
    <cellStyle name="Total 16 7 2" xfId="45472"/>
    <cellStyle name="Total 16 8" xfId="45473"/>
    <cellStyle name="Total 16 8 2" xfId="45474"/>
    <cellStyle name="Total 16 9" xfId="45475"/>
    <cellStyle name="Total 16 9 2" xfId="45476"/>
    <cellStyle name="Total 17" xfId="45477"/>
    <cellStyle name="Total 17 10" xfId="45478"/>
    <cellStyle name="Total 17 10 2" xfId="45479"/>
    <cellStyle name="Total 17 11" xfId="45480"/>
    <cellStyle name="Total 17 11 2" xfId="45481"/>
    <cellStyle name="Total 17 12" xfId="45482"/>
    <cellStyle name="Total 17 13" xfId="45483"/>
    <cellStyle name="Total 17 2" xfId="45484"/>
    <cellStyle name="Total 17 2 10" xfId="45485"/>
    <cellStyle name="Total 17 2 2" xfId="45486"/>
    <cellStyle name="Total 17 2 2 2" xfId="45487"/>
    <cellStyle name="Total 17 2 3" xfId="45488"/>
    <cellStyle name="Total 17 2 3 2" xfId="45489"/>
    <cellStyle name="Total 17 2 4" xfId="45490"/>
    <cellStyle name="Total 17 2 4 2" xfId="45491"/>
    <cellStyle name="Total 17 2 5" xfId="45492"/>
    <cellStyle name="Total 17 2 5 2" xfId="45493"/>
    <cellStyle name="Total 17 2 6" xfId="45494"/>
    <cellStyle name="Total 17 2 7" xfId="45495"/>
    <cellStyle name="Total 17 2 8" xfId="45496"/>
    <cellStyle name="Total 17 2 9" xfId="45497"/>
    <cellStyle name="Total 17 3" xfId="45498"/>
    <cellStyle name="Total 17 3 10" xfId="45499"/>
    <cellStyle name="Total 17 3 2" xfId="45500"/>
    <cellStyle name="Total 17 3 2 2" xfId="45501"/>
    <cellStyle name="Total 17 3 3" xfId="45502"/>
    <cellStyle name="Total 17 3 4" xfId="45503"/>
    <cellStyle name="Total 17 3 5" xfId="45504"/>
    <cellStyle name="Total 17 3 6" xfId="45505"/>
    <cellStyle name="Total 17 3 7" xfId="45506"/>
    <cellStyle name="Total 17 3 8" xfId="45507"/>
    <cellStyle name="Total 17 3 9" xfId="45508"/>
    <cellStyle name="Total 17 4" xfId="45509"/>
    <cellStyle name="Total 17 4 2" xfId="45510"/>
    <cellStyle name="Total 17 5" xfId="45511"/>
    <cellStyle name="Total 17 5 2" xfId="45512"/>
    <cellStyle name="Total 17 6" xfId="45513"/>
    <cellStyle name="Total 17 6 2" xfId="45514"/>
    <cellStyle name="Total 17 7" xfId="45515"/>
    <cellStyle name="Total 17 7 2" xfId="45516"/>
    <cellStyle name="Total 17 8" xfId="45517"/>
    <cellStyle name="Total 17 8 2" xfId="45518"/>
    <cellStyle name="Total 17 9" xfId="45519"/>
    <cellStyle name="Total 17 9 2" xfId="45520"/>
    <cellStyle name="Total 18" xfId="45521"/>
    <cellStyle name="Total 18 10" xfId="45522"/>
    <cellStyle name="Total 18 10 2" xfId="45523"/>
    <cellStyle name="Total 18 11" xfId="45524"/>
    <cellStyle name="Total 18 11 2" xfId="45525"/>
    <cellStyle name="Total 18 12" xfId="45526"/>
    <cellStyle name="Total 18 13" xfId="45527"/>
    <cellStyle name="Total 18 2" xfId="45528"/>
    <cellStyle name="Total 18 2 10" xfId="45529"/>
    <cellStyle name="Total 18 2 2" xfId="45530"/>
    <cellStyle name="Total 18 2 2 2" xfId="45531"/>
    <cellStyle name="Total 18 2 3" xfId="45532"/>
    <cellStyle name="Total 18 2 3 2" xfId="45533"/>
    <cellStyle name="Total 18 2 4" xfId="45534"/>
    <cellStyle name="Total 18 2 4 2" xfId="45535"/>
    <cellStyle name="Total 18 2 5" xfId="45536"/>
    <cellStyle name="Total 18 2 5 2" xfId="45537"/>
    <cellStyle name="Total 18 2 6" xfId="45538"/>
    <cellStyle name="Total 18 2 7" xfId="45539"/>
    <cellStyle name="Total 18 2 8" xfId="45540"/>
    <cellStyle name="Total 18 2 9" xfId="45541"/>
    <cellStyle name="Total 18 3" xfId="45542"/>
    <cellStyle name="Total 18 3 10" xfId="45543"/>
    <cellStyle name="Total 18 3 2" xfId="45544"/>
    <cellStyle name="Total 18 3 2 2" xfId="45545"/>
    <cellStyle name="Total 18 3 3" xfId="45546"/>
    <cellStyle name="Total 18 3 4" xfId="45547"/>
    <cellStyle name="Total 18 3 5" xfId="45548"/>
    <cellStyle name="Total 18 3 6" xfId="45549"/>
    <cellStyle name="Total 18 3 7" xfId="45550"/>
    <cellStyle name="Total 18 3 8" xfId="45551"/>
    <cellStyle name="Total 18 3 9" xfId="45552"/>
    <cellStyle name="Total 18 4" xfId="45553"/>
    <cellStyle name="Total 18 4 2" xfId="45554"/>
    <cellStyle name="Total 18 5" xfId="45555"/>
    <cellStyle name="Total 18 5 2" xfId="45556"/>
    <cellStyle name="Total 18 6" xfId="45557"/>
    <cellStyle name="Total 18 6 2" xfId="45558"/>
    <cellStyle name="Total 18 7" xfId="45559"/>
    <cellStyle name="Total 18 7 2" xfId="45560"/>
    <cellStyle name="Total 18 8" xfId="45561"/>
    <cellStyle name="Total 18 8 2" xfId="45562"/>
    <cellStyle name="Total 18 9" xfId="45563"/>
    <cellStyle name="Total 18 9 2" xfId="45564"/>
    <cellStyle name="Total 19" xfId="45565"/>
    <cellStyle name="Total 19 10" xfId="45566"/>
    <cellStyle name="Total 19 10 2" xfId="45567"/>
    <cellStyle name="Total 19 11" xfId="45568"/>
    <cellStyle name="Total 19 11 2" xfId="45569"/>
    <cellStyle name="Total 19 12" xfId="45570"/>
    <cellStyle name="Total 19 13" xfId="45571"/>
    <cellStyle name="Total 19 2" xfId="45572"/>
    <cellStyle name="Total 19 2 10" xfId="45573"/>
    <cellStyle name="Total 19 2 2" xfId="45574"/>
    <cellStyle name="Total 19 2 2 2" xfId="45575"/>
    <cellStyle name="Total 19 2 3" xfId="45576"/>
    <cellStyle name="Total 19 2 3 2" xfId="45577"/>
    <cellStyle name="Total 19 2 4" xfId="45578"/>
    <cellStyle name="Total 19 2 4 2" xfId="45579"/>
    <cellStyle name="Total 19 2 5" xfId="45580"/>
    <cellStyle name="Total 19 2 5 2" xfId="45581"/>
    <cellStyle name="Total 19 2 6" xfId="45582"/>
    <cellStyle name="Total 19 2 7" xfId="45583"/>
    <cellStyle name="Total 19 2 8" xfId="45584"/>
    <cellStyle name="Total 19 2 9" xfId="45585"/>
    <cellStyle name="Total 19 3" xfId="45586"/>
    <cellStyle name="Total 19 3 10" xfId="45587"/>
    <cellStyle name="Total 19 3 2" xfId="45588"/>
    <cellStyle name="Total 19 3 2 2" xfId="45589"/>
    <cellStyle name="Total 19 3 3" xfId="45590"/>
    <cellStyle name="Total 19 3 4" xfId="45591"/>
    <cellStyle name="Total 19 3 5" xfId="45592"/>
    <cellStyle name="Total 19 3 6" xfId="45593"/>
    <cellStyle name="Total 19 3 7" xfId="45594"/>
    <cellStyle name="Total 19 3 8" xfId="45595"/>
    <cellStyle name="Total 19 3 9" xfId="45596"/>
    <cellStyle name="Total 19 4" xfId="45597"/>
    <cellStyle name="Total 19 4 2" xfId="45598"/>
    <cellStyle name="Total 19 5" xfId="45599"/>
    <cellStyle name="Total 19 5 2" xfId="45600"/>
    <cellStyle name="Total 19 6" xfId="45601"/>
    <cellStyle name="Total 19 6 2" xfId="45602"/>
    <cellStyle name="Total 19 7" xfId="45603"/>
    <cellStyle name="Total 19 7 2" xfId="45604"/>
    <cellStyle name="Total 19 8" xfId="45605"/>
    <cellStyle name="Total 19 8 2" xfId="45606"/>
    <cellStyle name="Total 19 9" xfId="45607"/>
    <cellStyle name="Total 19 9 2" xfId="45608"/>
    <cellStyle name="Total 2" xfId="45609"/>
    <cellStyle name="Total 2 10" xfId="45610"/>
    <cellStyle name="Total 2 10 10" xfId="45611"/>
    <cellStyle name="Total 2 10 10 2" xfId="45612"/>
    <cellStyle name="Total 2 10 11" xfId="45613"/>
    <cellStyle name="Total 2 10 11 2" xfId="45614"/>
    <cellStyle name="Total 2 10 12" xfId="45615"/>
    <cellStyle name="Total 2 10 13" xfId="45616"/>
    <cellStyle name="Total 2 10 2" xfId="45617"/>
    <cellStyle name="Total 2 10 2 10" xfId="45618"/>
    <cellStyle name="Total 2 10 2 11" xfId="45619"/>
    <cellStyle name="Total 2 10 2 2" xfId="45620"/>
    <cellStyle name="Total 2 10 2 2 2" xfId="45621"/>
    <cellStyle name="Total 2 10 2 3" xfId="45622"/>
    <cellStyle name="Total 2 10 2 3 2" xfId="45623"/>
    <cellStyle name="Total 2 10 2 4" xfId="45624"/>
    <cellStyle name="Total 2 10 2 4 2" xfId="45625"/>
    <cellStyle name="Total 2 10 2 5" xfId="45626"/>
    <cellStyle name="Total 2 10 2 5 2" xfId="45627"/>
    <cellStyle name="Total 2 10 2 6" xfId="45628"/>
    <cellStyle name="Total 2 10 2 7" xfId="45629"/>
    <cellStyle name="Total 2 10 2 8" xfId="45630"/>
    <cellStyle name="Total 2 10 2 9" xfId="45631"/>
    <cellStyle name="Total 2 10 3" xfId="45632"/>
    <cellStyle name="Total 2 10 3 10" xfId="45633"/>
    <cellStyle name="Total 2 10 3 2" xfId="45634"/>
    <cellStyle name="Total 2 10 3 2 2" xfId="45635"/>
    <cellStyle name="Total 2 10 3 3" xfId="45636"/>
    <cellStyle name="Total 2 10 3 4" xfId="45637"/>
    <cellStyle name="Total 2 10 3 5" xfId="45638"/>
    <cellStyle name="Total 2 10 3 6" xfId="45639"/>
    <cellStyle name="Total 2 10 3 7" xfId="45640"/>
    <cellStyle name="Total 2 10 3 8" xfId="45641"/>
    <cellStyle name="Total 2 10 3 9" xfId="45642"/>
    <cellStyle name="Total 2 10 4" xfId="45643"/>
    <cellStyle name="Total 2 10 4 2" xfId="45644"/>
    <cellStyle name="Total 2 10 5" xfId="45645"/>
    <cellStyle name="Total 2 10 5 2" xfId="45646"/>
    <cellStyle name="Total 2 10 6" xfId="45647"/>
    <cellStyle name="Total 2 10 6 2" xfId="45648"/>
    <cellStyle name="Total 2 10 7" xfId="45649"/>
    <cellStyle name="Total 2 10 7 2" xfId="45650"/>
    <cellStyle name="Total 2 10 8" xfId="45651"/>
    <cellStyle name="Total 2 10 8 2" xfId="45652"/>
    <cellStyle name="Total 2 10 9" xfId="45653"/>
    <cellStyle name="Total 2 10 9 2" xfId="45654"/>
    <cellStyle name="Total 2 11" xfId="45655"/>
    <cellStyle name="Total 2 11 10" xfId="45656"/>
    <cellStyle name="Total 2 11 10 2" xfId="45657"/>
    <cellStyle name="Total 2 11 11" xfId="45658"/>
    <cellStyle name="Total 2 11 11 2" xfId="45659"/>
    <cellStyle name="Total 2 11 12" xfId="45660"/>
    <cellStyle name="Total 2 11 13" xfId="45661"/>
    <cellStyle name="Total 2 11 2" xfId="45662"/>
    <cellStyle name="Total 2 11 2 10" xfId="45663"/>
    <cellStyle name="Total 2 11 2 11" xfId="45664"/>
    <cellStyle name="Total 2 11 2 2" xfId="45665"/>
    <cellStyle name="Total 2 11 2 2 2" xfId="45666"/>
    <cellStyle name="Total 2 11 2 3" xfId="45667"/>
    <cellStyle name="Total 2 11 2 3 2" xfId="45668"/>
    <cellStyle name="Total 2 11 2 4" xfId="45669"/>
    <cellStyle name="Total 2 11 2 4 2" xfId="45670"/>
    <cellStyle name="Total 2 11 2 5" xfId="45671"/>
    <cellStyle name="Total 2 11 2 5 2" xfId="45672"/>
    <cellStyle name="Total 2 11 2 6" xfId="45673"/>
    <cellStyle name="Total 2 11 2 7" xfId="45674"/>
    <cellStyle name="Total 2 11 2 8" xfId="45675"/>
    <cellStyle name="Total 2 11 2 9" xfId="45676"/>
    <cellStyle name="Total 2 11 3" xfId="45677"/>
    <cellStyle name="Total 2 11 3 10" xfId="45678"/>
    <cellStyle name="Total 2 11 3 2" xfId="45679"/>
    <cellStyle name="Total 2 11 3 2 2" xfId="45680"/>
    <cellStyle name="Total 2 11 3 3" xfId="45681"/>
    <cellStyle name="Total 2 11 3 4" xfId="45682"/>
    <cellStyle name="Total 2 11 3 5" xfId="45683"/>
    <cellStyle name="Total 2 11 3 6" xfId="45684"/>
    <cellStyle name="Total 2 11 3 7" xfId="45685"/>
    <cellStyle name="Total 2 11 3 8" xfId="45686"/>
    <cellStyle name="Total 2 11 3 9" xfId="45687"/>
    <cellStyle name="Total 2 11 4" xfId="45688"/>
    <cellStyle name="Total 2 11 4 2" xfId="45689"/>
    <cellStyle name="Total 2 11 5" xfId="45690"/>
    <cellStyle name="Total 2 11 5 2" xfId="45691"/>
    <cellStyle name="Total 2 11 6" xfId="45692"/>
    <cellStyle name="Total 2 11 6 2" xfId="45693"/>
    <cellStyle name="Total 2 11 7" xfId="45694"/>
    <cellStyle name="Total 2 11 7 2" xfId="45695"/>
    <cellStyle name="Total 2 11 8" xfId="45696"/>
    <cellStyle name="Total 2 11 8 2" xfId="45697"/>
    <cellStyle name="Total 2 11 9" xfId="45698"/>
    <cellStyle name="Total 2 11 9 2" xfId="45699"/>
    <cellStyle name="Total 2 12" xfId="45700"/>
    <cellStyle name="Total 2 12 10" xfId="45701"/>
    <cellStyle name="Total 2 12 10 2" xfId="45702"/>
    <cellStyle name="Total 2 12 11" xfId="45703"/>
    <cellStyle name="Total 2 12 11 2" xfId="45704"/>
    <cellStyle name="Total 2 12 12" xfId="45705"/>
    <cellStyle name="Total 2 12 13" xfId="45706"/>
    <cellStyle name="Total 2 12 2" xfId="45707"/>
    <cellStyle name="Total 2 12 2 10" xfId="45708"/>
    <cellStyle name="Total 2 12 2 11" xfId="45709"/>
    <cellStyle name="Total 2 12 2 2" xfId="45710"/>
    <cellStyle name="Total 2 12 2 2 2" xfId="45711"/>
    <cellStyle name="Total 2 12 2 3" xfId="45712"/>
    <cellStyle name="Total 2 12 2 3 2" xfId="45713"/>
    <cellStyle name="Total 2 12 2 4" xfId="45714"/>
    <cellStyle name="Total 2 12 2 4 2" xfId="45715"/>
    <cellStyle name="Total 2 12 2 5" xfId="45716"/>
    <cellStyle name="Total 2 12 2 5 2" xfId="45717"/>
    <cellStyle name="Total 2 12 2 6" xfId="45718"/>
    <cellStyle name="Total 2 12 2 7" xfId="45719"/>
    <cellStyle name="Total 2 12 2 8" xfId="45720"/>
    <cellStyle name="Total 2 12 2 9" xfId="45721"/>
    <cellStyle name="Total 2 12 3" xfId="45722"/>
    <cellStyle name="Total 2 12 3 10" xfId="45723"/>
    <cellStyle name="Total 2 12 3 2" xfId="45724"/>
    <cellStyle name="Total 2 12 3 2 2" xfId="45725"/>
    <cellStyle name="Total 2 12 3 3" xfId="45726"/>
    <cellStyle name="Total 2 12 3 4" xfId="45727"/>
    <cellStyle name="Total 2 12 3 5" xfId="45728"/>
    <cellStyle name="Total 2 12 3 6" xfId="45729"/>
    <cellStyle name="Total 2 12 3 7" xfId="45730"/>
    <cellStyle name="Total 2 12 3 8" xfId="45731"/>
    <cellStyle name="Total 2 12 3 9" xfId="45732"/>
    <cellStyle name="Total 2 12 4" xfId="45733"/>
    <cellStyle name="Total 2 12 4 2" xfId="45734"/>
    <cellStyle name="Total 2 12 5" xfId="45735"/>
    <cellStyle name="Total 2 12 5 2" xfId="45736"/>
    <cellStyle name="Total 2 12 6" xfId="45737"/>
    <cellStyle name="Total 2 12 6 2" xfId="45738"/>
    <cellStyle name="Total 2 12 7" xfId="45739"/>
    <cellStyle name="Total 2 12 7 2" xfId="45740"/>
    <cellStyle name="Total 2 12 8" xfId="45741"/>
    <cellStyle name="Total 2 12 8 2" xfId="45742"/>
    <cellStyle name="Total 2 12 9" xfId="45743"/>
    <cellStyle name="Total 2 12 9 2" xfId="45744"/>
    <cellStyle name="Total 2 13" xfId="45745"/>
    <cellStyle name="Total 2 13 10" xfId="45746"/>
    <cellStyle name="Total 2 13 10 2" xfId="45747"/>
    <cellStyle name="Total 2 13 11" xfId="45748"/>
    <cellStyle name="Total 2 13 11 2" xfId="45749"/>
    <cellStyle name="Total 2 13 12" xfId="45750"/>
    <cellStyle name="Total 2 13 13" xfId="45751"/>
    <cellStyle name="Total 2 13 2" xfId="45752"/>
    <cellStyle name="Total 2 13 2 10" xfId="45753"/>
    <cellStyle name="Total 2 13 2 11" xfId="45754"/>
    <cellStyle name="Total 2 13 2 2" xfId="45755"/>
    <cellStyle name="Total 2 13 2 2 2" xfId="45756"/>
    <cellStyle name="Total 2 13 2 3" xfId="45757"/>
    <cellStyle name="Total 2 13 2 3 2" xfId="45758"/>
    <cellStyle name="Total 2 13 2 4" xfId="45759"/>
    <cellStyle name="Total 2 13 2 4 2" xfId="45760"/>
    <cellStyle name="Total 2 13 2 5" xfId="45761"/>
    <cellStyle name="Total 2 13 2 5 2" xfId="45762"/>
    <cellStyle name="Total 2 13 2 6" xfId="45763"/>
    <cellStyle name="Total 2 13 2 7" xfId="45764"/>
    <cellStyle name="Total 2 13 2 8" xfId="45765"/>
    <cellStyle name="Total 2 13 2 9" xfId="45766"/>
    <cellStyle name="Total 2 13 3" xfId="45767"/>
    <cellStyle name="Total 2 13 3 10" xfId="45768"/>
    <cellStyle name="Total 2 13 3 2" xfId="45769"/>
    <cellStyle name="Total 2 13 3 2 2" xfId="45770"/>
    <cellStyle name="Total 2 13 3 3" xfId="45771"/>
    <cellStyle name="Total 2 13 3 4" xfId="45772"/>
    <cellStyle name="Total 2 13 3 5" xfId="45773"/>
    <cellStyle name="Total 2 13 3 6" xfId="45774"/>
    <cellStyle name="Total 2 13 3 7" xfId="45775"/>
    <cellStyle name="Total 2 13 3 8" xfId="45776"/>
    <cellStyle name="Total 2 13 3 9" xfId="45777"/>
    <cellStyle name="Total 2 13 4" xfId="45778"/>
    <cellStyle name="Total 2 13 4 2" xfId="45779"/>
    <cellStyle name="Total 2 13 5" xfId="45780"/>
    <cellStyle name="Total 2 13 5 2" xfId="45781"/>
    <cellStyle name="Total 2 13 6" xfId="45782"/>
    <cellStyle name="Total 2 13 6 2" xfId="45783"/>
    <cellStyle name="Total 2 13 7" xfId="45784"/>
    <cellStyle name="Total 2 13 7 2" xfId="45785"/>
    <cellStyle name="Total 2 13 8" xfId="45786"/>
    <cellStyle name="Total 2 13 8 2" xfId="45787"/>
    <cellStyle name="Total 2 13 9" xfId="45788"/>
    <cellStyle name="Total 2 13 9 2" xfId="45789"/>
    <cellStyle name="Total 2 14" xfId="45790"/>
    <cellStyle name="Total 2 14 10" xfId="45791"/>
    <cellStyle name="Total 2 14 10 2" xfId="45792"/>
    <cellStyle name="Total 2 14 11" xfId="45793"/>
    <cellStyle name="Total 2 14 11 2" xfId="45794"/>
    <cellStyle name="Total 2 14 12" xfId="45795"/>
    <cellStyle name="Total 2 14 13" xfId="45796"/>
    <cellStyle name="Total 2 14 2" xfId="45797"/>
    <cellStyle name="Total 2 14 2 10" xfId="45798"/>
    <cellStyle name="Total 2 14 2 11" xfId="45799"/>
    <cellStyle name="Total 2 14 2 2" xfId="45800"/>
    <cellStyle name="Total 2 14 2 2 2" xfId="45801"/>
    <cellStyle name="Total 2 14 2 3" xfId="45802"/>
    <cellStyle name="Total 2 14 2 3 2" xfId="45803"/>
    <cellStyle name="Total 2 14 2 4" xfId="45804"/>
    <cellStyle name="Total 2 14 2 4 2" xfId="45805"/>
    <cellStyle name="Total 2 14 2 5" xfId="45806"/>
    <cellStyle name="Total 2 14 2 5 2" xfId="45807"/>
    <cellStyle name="Total 2 14 2 6" xfId="45808"/>
    <cellStyle name="Total 2 14 2 7" xfId="45809"/>
    <cellStyle name="Total 2 14 2 8" xfId="45810"/>
    <cellStyle name="Total 2 14 2 9" xfId="45811"/>
    <cellStyle name="Total 2 14 3" xfId="45812"/>
    <cellStyle name="Total 2 14 3 10" xfId="45813"/>
    <cellStyle name="Total 2 14 3 2" xfId="45814"/>
    <cellStyle name="Total 2 14 3 2 2" xfId="45815"/>
    <cellStyle name="Total 2 14 3 3" xfId="45816"/>
    <cellStyle name="Total 2 14 3 4" xfId="45817"/>
    <cellStyle name="Total 2 14 3 5" xfId="45818"/>
    <cellStyle name="Total 2 14 3 6" xfId="45819"/>
    <cellStyle name="Total 2 14 3 7" xfId="45820"/>
    <cellStyle name="Total 2 14 3 8" xfId="45821"/>
    <cellStyle name="Total 2 14 3 9" xfId="45822"/>
    <cellStyle name="Total 2 14 4" xfId="45823"/>
    <cellStyle name="Total 2 14 4 2" xfId="45824"/>
    <cellStyle name="Total 2 14 5" xfId="45825"/>
    <cellStyle name="Total 2 14 5 2" xfId="45826"/>
    <cellStyle name="Total 2 14 6" xfId="45827"/>
    <cellStyle name="Total 2 14 6 2" xfId="45828"/>
    <cellStyle name="Total 2 14 7" xfId="45829"/>
    <cellStyle name="Total 2 14 7 2" xfId="45830"/>
    <cellStyle name="Total 2 14 8" xfId="45831"/>
    <cellStyle name="Total 2 14 8 2" xfId="45832"/>
    <cellStyle name="Total 2 14 9" xfId="45833"/>
    <cellStyle name="Total 2 14 9 2" xfId="45834"/>
    <cellStyle name="Total 2 15" xfId="45835"/>
    <cellStyle name="Total 2 15 10" xfId="45836"/>
    <cellStyle name="Total 2 15 10 2" xfId="45837"/>
    <cellStyle name="Total 2 15 11" xfId="45838"/>
    <cellStyle name="Total 2 15 11 2" xfId="45839"/>
    <cellStyle name="Total 2 15 12" xfId="45840"/>
    <cellStyle name="Total 2 15 13" xfId="45841"/>
    <cellStyle name="Total 2 15 2" xfId="45842"/>
    <cellStyle name="Total 2 15 2 10" xfId="45843"/>
    <cellStyle name="Total 2 15 2 11" xfId="45844"/>
    <cellStyle name="Total 2 15 2 2" xfId="45845"/>
    <cellStyle name="Total 2 15 2 2 2" xfId="45846"/>
    <cellStyle name="Total 2 15 2 3" xfId="45847"/>
    <cellStyle name="Total 2 15 2 3 2" xfId="45848"/>
    <cellStyle name="Total 2 15 2 4" xfId="45849"/>
    <cellStyle name="Total 2 15 2 4 2" xfId="45850"/>
    <cellStyle name="Total 2 15 2 5" xfId="45851"/>
    <cellStyle name="Total 2 15 2 5 2" xfId="45852"/>
    <cellStyle name="Total 2 15 2 6" xfId="45853"/>
    <cellStyle name="Total 2 15 2 7" xfId="45854"/>
    <cellStyle name="Total 2 15 2 8" xfId="45855"/>
    <cellStyle name="Total 2 15 2 9" xfId="45856"/>
    <cellStyle name="Total 2 15 3" xfId="45857"/>
    <cellStyle name="Total 2 15 3 10" xfId="45858"/>
    <cellStyle name="Total 2 15 3 2" xfId="45859"/>
    <cellStyle name="Total 2 15 3 2 2" xfId="45860"/>
    <cellStyle name="Total 2 15 3 3" xfId="45861"/>
    <cellStyle name="Total 2 15 3 4" xfId="45862"/>
    <cellStyle name="Total 2 15 3 5" xfId="45863"/>
    <cellStyle name="Total 2 15 3 6" xfId="45864"/>
    <cellStyle name="Total 2 15 3 7" xfId="45865"/>
    <cellStyle name="Total 2 15 3 8" xfId="45866"/>
    <cellStyle name="Total 2 15 3 9" xfId="45867"/>
    <cellStyle name="Total 2 15 4" xfId="45868"/>
    <cellStyle name="Total 2 15 4 2" xfId="45869"/>
    <cellStyle name="Total 2 15 5" xfId="45870"/>
    <cellStyle name="Total 2 15 5 2" xfId="45871"/>
    <cellStyle name="Total 2 15 6" xfId="45872"/>
    <cellStyle name="Total 2 15 6 2" xfId="45873"/>
    <cellStyle name="Total 2 15 7" xfId="45874"/>
    <cellStyle name="Total 2 15 7 2" xfId="45875"/>
    <cellStyle name="Total 2 15 8" xfId="45876"/>
    <cellStyle name="Total 2 15 8 2" xfId="45877"/>
    <cellStyle name="Total 2 15 9" xfId="45878"/>
    <cellStyle name="Total 2 15 9 2" xfId="45879"/>
    <cellStyle name="Total 2 16" xfId="45880"/>
    <cellStyle name="Total 2 16 10" xfId="45881"/>
    <cellStyle name="Total 2 16 11" xfId="45882"/>
    <cellStyle name="Total 2 16 2" xfId="45883"/>
    <cellStyle name="Total 2 16 2 2" xfId="45884"/>
    <cellStyle name="Total 2 16 3" xfId="45885"/>
    <cellStyle name="Total 2 16 3 2" xfId="45886"/>
    <cellStyle name="Total 2 16 4" xfId="45887"/>
    <cellStyle name="Total 2 16 4 2" xfId="45888"/>
    <cellStyle name="Total 2 16 5" xfId="45889"/>
    <cellStyle name="Total 2 16 5 2" xfId="45890"/>
    <cellStyle name="Total 2 16 6" xfId="45891"/>
    <cellStyle name="Total 2 16 7" xfId="45892"/>
    <cellStyle name="Total 2 16 8" xfId="45893"/>
    <cellStyle name="Total 2 16 9" xfId="45894"/>
    <cellStyle name="Total 2 17" xfId="45895"/>
    <cellStyle name="Total 2 17 10" xfId="45896"/>
    <cellStyle name="Total 2 17 2" xfId="45897"/>
    <cellStyle name="Total 2 17 2 2" xfId="45898"/>
    <cellStyle name="Total 2 17 3" xfId="45899"/>
    <cellStyle name="Total 2 17 4" xfId="45900"/>
    <cellStyle name="Total 2 17 5" xfId="45901"/>
    <cellStyle name="Total 2 17 6" xfId="45902"/>
    <cellStyle name="Total 2 17 7" xfId="45903"/>
    <cellStyle name="Total 2 17 8" xfId="45904"/>
    <cellStyle name="Total 2 17 9" xfId="45905"/>
    <cellStyle name="Total 2 18" xfId="45906"/>
    <cellStyle name="Total 2 18 2" xfId="45907"/>
    <cellStyle name="Total 2 19" xfId="45908"/>
    <cellStyle name="Total 2 19 2" xfId="45909"/>
    <cellStyle name="Total 2 2" xfId="45910"/>
    <cellStyle name="Total 2 2 10" xfId="45911"/>
    <cellStyle name="Total 2 2 10 2" xfId="45912"/>
    <cellStyle name="Total 2 2 11" xfId="45913"/>
    <cellStyle name="Total 2 2 11 2" xfId="45914"/>
    <cellStyle name="Total 2 2 12" xfId="45915"/>
    <cellStyle name="Total 2 2 13" xfId="45916"/>
    <cellStyle name="Total 2 2 2" xfId="45917"/>
    <cellStyle name="Total 2 2 2 10" xfId="45918"/>
    <cellStyle name="Total 2 2 2 11" xfId="45919"/>
    <cellStyle name="Total 2 2 2 2" xfId="45920"/>
    <cellStyle name="Total 2 2 2 2 2" xfId="45921"/>
    <cellStyle name="Total 2 2 2 3" xfId="45922"/>
    <cellStyle name="Total 2 2 2 3 2" xfId="45923"/>
    <cellStyle name="Total 2 2 2 4" xfId="45924"/>
    <cellStyle name="Total 2 2 2 4 2" xfId="45925"/>
    <cellStyle name="Total 2 2 2 5" xfId="45926"/>
    <cellStyle name="Total 2 2 2 5 2" xfId="45927"/>
    <cellStyle name="Total 2 2 2 6" xfId="45928"/>
    <cellStyle name="Total 2 2 2 7" xfId="45929"/>
    <cellStyle name="Total 2 2 2 8" xfId="45930"/>
    <cellStyle name="Total 2 2 2 9" xfId="45931"/>
    <cellStyle name="Total 2 2 3" xfId="45932"/>
    <cellStyle name="Total 2 2 3 10" xfId="45933"/>
    <cellStyle name="Total 2 2 3 2" xfId="45934"/>
    <cellStyle name="Total 2 2 3 2 2" xfId="45935"/>
    <cellStyle name="Total 2 2 3 3" xfId="45936"/>
    <cellStyle name="Total 2 2 3 4" xfId="45937"/>
    <cellStyle name="Total 2 2 3 5" xfId="45938"/>
    <cellStyle name="Total 2 2 3 6" xfId="45939"/>
    <cellStyle name="Total 2 2 3 7" xfId="45940"/>
    <cellStyle name="Total 2 2 3 8" xfId="45941"/>
    <cellStyle name="Total 2 2 3 9" xfId="45942"/>
    <cellStyle name="Total 2 2 4" xfId="45943"/>
    <cellStyle name="Total 2 2 4 2" xfId="45944"/>
    <cellStyle name="Total 2 2 5" xfId="45945"/>
    <cellStyle name="Total 2 2 5 2" xfId="45946"/>
    <cellStyle name="Total 2 2 6" xfId="45947"/>
    <cellStyle name="Total 2 2 6 2" xfId="45948"/>
    <cellStyle name="Total 2 2 7" xfId="45949"/>
    <cellStyle name="Total 2 2 7 2" xfId="45950"/>
    <cellStyle name="Total 2 2 8" xfId="45951"/>
    <cellStyle name="Total 2 2 8 2" xfId="45952"/>
    <cellStyle name="Total 2 2 9" xfId="45953"/>
    <cellStyle name="Total 2 2 9 2" xfId="45954"/>
    <cellStyle name="Total 2 20" xfId="45955"/>
    <cellStyle name="Total 2 20 2" xfId="45956"/>
    <cellStyle name="Total 2 21" xfId="45957"/>
    <cellStyle name="Total 2 21 2" xfId="45958"/>
    <cellStyle name="Total 2 22" xfId="45959"/>
    <cellStyle name="Total 2 22 2" xfId="45960"/>
    <cellStyle name="Total 2 23" xfId="45961"/>
    <cellStyle name="Total 2 23 2" xfId="45962"/>
    <cellStyle name="Total 2 24" xfId="45963"/>
    <cellStyle name="Total 2 24 2" xfId="45964"/>
    <cellStyle name="Total 2 25" xfId="45965"/>
    <cellStyle name="Total 2 25 2" xfId="45966"/>
    <cellStyle name="Total 2 26" xfId="45967"/>
    <cellStyle name="Total 2 27" xfId="45968"/>
    <cellStyle name="Total 2 3" xfId="45969"/>
    <cellStyle name="Total 2 3 10" xfId="45970"/>
    <cellStyle name="Total 2 3 10 2" xfId="45971"/>
    <cellStyle name="Total 2 3 11" xfId="45972"/>
    <cellStyle name="Total 2 3 11 2" xfId="45973"/>
    <cellStyle name="Total 2 3 12" xfId="45974"/>
    <cellStyle name="Total 2 3 13" xfId="45975"/>
    <cellStyle name="Total 2 3 2" xfId="45976"/>
    <cellStyle name="Total 2 3 2 10" xfId="45977"/>
    <cellStyle name="Total 2 3 2 11" xfId="45978"/>
    <cellStyle name="Total 2 3 2 2" xfId="45979"/>
    <cellStyle name="Total 2 3 2 2 2" xfId="45980"/>
    <cellStyle name="Total 2 3 2 3" xfId="45981"/>
    <cellStyle name="Total 2 3 2 3 2" xfId="45982"/>
    <cellStyle name="Total 2 3 2 4" xfId="45983"/>
    <cellStyle name="Total 2 3 2 4 2" xfId="45984"/>
    <cellStyle name="Total 2 3 2 5" xfId="45985"/>
    <cellStyle name="Total 2 3 2 5 2" xfId="45986"/>
    <cellStyle name="Total 2 3 2 6" xfId="45987"/>
    <cellStyle name="Total 2 3 2 7" xfId="45988"/>
    <cellStyle name="Total 2 3 2 8" xfId="45989"/>
    <cellStyle name="Total 2 3 2 9" xfId="45990"/>
    <cellStyle name="Total 2 3 3" xfId="45991"/>
    <cellStyle name="Total 2 3 3 10" xfId="45992"/>
    <cellStyle name="Total 2 3 3 2" xfId="45993"/>
    <cellStyle name="Total 2 3 3 2 2" xfId="45994"/>
    <cellStyle name="Total 2 3 3 3" xfId="45995"/>
    <cellStyle name="Total 2 3 3 4" xfId="45996"/>
    <cellStyle name="Total 2 3 3 5" xfId="45997"/>
    <cellStyle name="Total 2 3 3 6" xfId="45998"/>
    <cellStyle name="Total 2 3 3 7" xfId="45999"/>
    <cellStyle name="Total 2 3 3 8" xfId="46000"/>
    <cellStyle name="Total 2 3 3 9" xfId="46001"/>
    <cellStyle name="Total 2 3 4" xfId="46002"/>
    <cellStyle name="Total 2 3 4 2" xfId="46003"/>
    <cellStyle name="Total 2 3 5" xfId="46004"/>
    <cellStyle name="Total 2 3 5 2" xfId="46005"/>
    <cellStyle name="Total 2 3 6" xfId="46006"/>
    <cellStyle name="Total 2 3 6 2" xfId="46007"/>
    <cellStyle name="Total 2 3 7" xfId="46008"/>
    <cellStyle name="Total 2 3 7 2" xfId="46009"/>
    <cellStyle name="Total 2 3 8" xfId="46010"/>
    <cellStyle name="Total 2 3 8 2" xfId="46011"/>
    <cellStyle name="Total 2 3 9" xfId="46012"/>
    <cellStyle name="Total 2 3 9 2" xfId="46013"/>
    <cellStyle name="Total 2 4" xfId="46014"/>
    <cellStyle name="Total 2 4 10" xfId="46015"/>
    <cellStyle name="Total 2 4 10 2" xfId="46016"/>
    <cellStyle name="Total 2 4 11" xfId="46017"/>
    <cellStyle name="Total 2 4 11 2" xfId="46018"/>
    <cellStyle name="Total 2 4 12" xfId="46019"/>
    <cellStyle name="Total 2 4 13" xfId="46020"/>
    <cellStyle name="Total 2 4 2" xfId="46021"/>
    <cellStyle name="Total 2 4 2 10" xfId="46022"/>
    <cellStyle name="Total 2 4 2 11" xfId="46023"/>
    <cellStyle name="Total 2 4 2 2" xfId="46024"/>
    <cellStyle name="Total 2 4 2 2 2" xfId="46025"/>
    <cellStyle name="Total 2 4 2 3" xfId="46026"/>
    <cellStyle name="Total 2 4 2 3 2" xfId="46027"/>
    <cellStyle name="Total 2 4 2 4" xfId="46028"/>
    <cellStyle name="Total 2 4 2 4 2" xfId="46029"/>
    <cellStyle name="Total 2 4 2 5" xfId="46030"/>
    <cellStyle name="Total 2 4 2 5 2" xfId="46031"/>
    <cellStyle name="Total 2 4 2 6" xfId="46032"/>
    <cellStyle name="Total 2 4 2 7" xfId="46033"/>
    <cellStyle name="Total 2 4 2 8" xfId="46034"/>
    <cellStyle name="Total 2 4 2 9" xfId="46035"/>
    <cellStyle name="Total 2 4 3" xfId="46036"/>
    <cellStyle name="Total 2 4 3 10" xfId="46037"/>
    <cellStyle name="Total 2 4 3 2" xfId="46038"/>
    <cellStyle name="Total 2 4 3 2 2" xfId="46039"/>
    <cellStyle name="Total 2 4 3 3" xfId="46040"/>
    <cellStyle name="Total 2 4 3 4" xfId="46041"/>
    <cellStyle name="Total 2 4 3 5" xfId="46042"/>
    <cellStyle name="Total 2 4 3 6" xfId="46043"/>
    <cellStyle name="Total 2 4 3 7" xfId="46044"/>
    <cellStyle name="Total 2 4 3 8" xfId="46045"/>
    <cellStyle name="Total 2 4 3 9" xfId="46046"/>
    <cellStyle name="Total 2 4 4" xfId="46047"/>
    <cellStyle name="Total 2 4 4 2" xfId="46048"/>
    <cellStyle name="Total 2 4 5" xfId="46049"/>
    <cellStyle name="Total 2 4 5 2" xfId="46050"/>
    <cellStyle name="Total 2 4 6" xfId="46051"/>
    <cellStyle name="Total 2 4 6 2" xfId="46052"/>
    <cellStyle name="Total 2 4 7" xfId="46053"/>
    <cellStyle name="Total 2 4 7 2" xfId="46054"/>
    <cellStyle name="Total 2 4 8" xfId="46055"/>
    <cellStyle name="Total 2 4 8 2" xfId="46056"/>
    <cellStyle name="Total 2 4 9" xfId="46057"/>
    <cellStyle name="Total 2 4 9 2" xfId="46058"/>
    <cellStyle name="Total 2 5" xfId="46059"/>
    <cellStyle name="Total 2 5 10" xfId="46060"/>
    <cellStyle name="Total 2 5 10 2" xfId="46061"/>
    <cellStyle name="Total 2 5 11" xfId="46062"/>
    <cellStyle name="Total 2 5 11 2" xfId="46063"/>
    <cellStyle name="Total 2 5 12" xfId="46064"/>
    <cellStyle name="Total 2 5 13" xfId="46065"/>
    <cellStyle name="Total 2 5 2" xfId="46066"/>
    <cellStyle name="Total 2 5 2 10" xfId="46067"/>
    <cellStyle name="Total 2 5 2 11" xfId="46068"/>
    <cellStyle name="Total 2 5 2 2" xfId="46069"/>
    <cellStyle name="Total 2 5 2 2 2" xfId="46070"/>
    <cellStyle name="Total 2 5 2 3" xfId="46071"/>
    <cellStyle name="Total 2 5 2 3 2" xfId="46072"/>
    <cellStyle name="Total 2 5 2 4" xfId="46073"/>
    <cellStyle name="Total 2 5 2 4 2" xfId="46074"/>
    <cellStyle name="Total 2 5 2 5" xfId="46075"/>
    <cellStyle name="Total 2 5 2 5 2" xfId="46076"/>
    <cellStyle name="Total 2 5 2 6" xfId="46077"/>
    <cellStyle name="Total 2 5 2 7" xfId="46078"/>
    <cellStyle name="Total 2 5 2 8" xfId="46079"/>
    <cellStyle name="Total 2 5 2 9" xfId="46080"/>
    <cellStyle name="Total 2 5 3" xfId="46081"/>
    <cellStyle name="Total 2 5 3 10" xfId="46082"/>
    <cellStyle name="Total 2 5 3 2" xfId="46083"/>
    <cellStyle name="Total 2 5 3 2 2" xfId="46084"/>
    <cellStyle name="Total 2 5 3 3" xfId="46085"/>
    <cellStyle name="Total 2 5 3 4" xfId="46086"/>
    <cellStyle name="Total 2 5 3 5" xfId="46087"/>
    <cellStyle name="Total 2 5 3 6" xfId="46088"/>
    <cellStyle name="Total 2 5 3 7" xfId="46089"/>
    <cellStyle name="Total 2 5 3 8" xfId="46090"/>
    <cellStyle name="Total 2 5 3 9" xfId="46091"/>
    <cellStyle name="Total 2 5 4" xfId="46092"/>
    <cellStyle name="Total 2 5 4 2" xfId="46093"/>
    <cellStyle name="Total 2 5 5" xfId="46094"/>
    <cellStyle name="Total 2 5 5 2" xfId="46095"/>
    <cellStyle name="Total 2 5 6" xfId="46096"/>
    <cellStyle name="Total 2 5 6 2" xfId="46097"/>
    <cellStyle name="Total 2 5 7" xfId="46098"/>
    <cellStyle name="Total 2 5 7 2" xfId="46099"/>
    <cellStyle name="Total 2 5 8" xfId="46100"/>
    <cellStyle name="Total 2 5 8 2" xfId="46101"/>
    <cellStyle name="Total 2 5 9" xfId="46102"/>
    <cellStyle name="Total 2 5 9 2" xfId="46103"/>
    <cellStyle name="Total 2 6" xfId="46104"/>
    <cellStyle name="Total 2 6 10" xfId="46105"/>
    <cellStyle name="Total 2 6 10 2" xfId="46106"/>
    <cellStyle name="Total 2 6 11" xfId="46107"/>
    <cellStyle name="Total 2 6 11 2" xfId="46108"/>
    <cellStyle name="Total 2 6 12" xfId="46109"/>
    <cellStyle name="Total 2 6 13" xfId="46110"/>
    <cellStyle name="Total 2 6 2" xfId="46111"/>
    <cellStyle name="Total 2 6 2 10" xfId="46112"/>
    <cellStyle name="Total 2 6 2 11" xfId="46113"/>
    <cellStyle name="Total 2 6 2 2" xfId="46114"/>
    <cellStyle name="Total 2 6 2 2 2" xfId="46115"/>
    <cellStyle name="Total 2 6 2 3" xfId="46116"/>
    <cellStyle name="Total 2 6 2 3 2" xfId="46117"/>
    <cellStyle name="Total 2 6 2 4" xfId="46118"/>
    <cellStyle name="Total 2 6 2 4 2" xfId="46119"/>
    <cellStyle name="Total 2 6 2 5" xfId="46120"/>
    <cellStyle name="Total 2 6 2 5 2" xfId="46121"/>
    <cellStyle name="Total 2 6 2 6" xfId="46122"/>
    <cellStyle name="Total 2 6 2 7" xfId="46123"/>
    <cellStyle name="Total 2 6 2 8" xfId="46124"/>
    <cellStyle name="Total 2 6 2 9" xfId="46125"/>
    <cellStyle name="Total 2 6 3" xfId="46126"/>
    <cellStyle name="Total 2 6 3 10" xfId="46127"/>
    <cellStyle name="Total 2 6 3 2" xfId="46128"/>
    <cellStyle name="Total 2 6 3 2 2" xfId="46129"/>
    <cellStyle name="Total 2 6 3 3" xfId="46130"/>
    <cellStyle name="Total 2 6 3 4" xfId="46131"/>
    <cellStyle name="Total 2 6 3 5" xfId="46132"/>
    <cellStyle name="Total 2 6 3 6" xfId="46133"/>
    <cellStyle name="Total 2 6 3 7" xfId="46134"/>
    <cellStyle name="Total 2 6 3 8" xfId="46135"/>
    <cellStyle name="Total 2 6 3 9" xfId="46136"/>
    <cellStyle name="Total 2 6 4" xfId="46137"/>
    <cellStyle name="Total 2 6 4 2" xfId="46138"/>
    <cellStyle name="Total 2 6 5" xfId="46139"/>
    <cellStyle name="Total 2 6 5 2" xfId="46140"/>
    <cellStyle name="Total 2 6 6" xfId="46141"/>
    <cellStyle name="Total 2 6 6 2" xfId="46142"/>
    <cellStyle name="Total 2 6 7" xfId="46143"/>
    <cellStyle name="Total 2 6 7 2" xfId="46144"/>
    <cellStyle name="Total 2 6 8" xfId="46145"/>
    <cellStyle name="Total 2 6 8 2" xfId="46146"/>
    <cellStyle name="Total 2 6 9" xfId="46147"/>
    <cellStyle name="Total 2 6 9 2" xfId="46148"/>
    <cellStyle name="Total 2 7" xfId="46149"/>
    <cellStyle name="Total 2 7 10" xfId="46150"/>
    <cellStyle name="Total 2 7 10 2" xfId="46151"/>
    <cellStyle name="Total 2 7 11" xfId="46152"/>
    <cellStyle name="Total 2 7 11 2" xfId="46153"/>
    <cellStyle name="Total 2 7 12" xfId="46154"/>
    <cellStyle name="Total 2 7 13" xfId="46155"/>
    <cellStyle name="Total 2 7 2" xfId="46156"/>
    <cellStyle name="Total 2 7 2 10" xfId="46157"/>
    <cellStyle name="Total 2 7 2 11" xfId="46158"/>
    <cellStyle name="Total 2 7 2 2" xfId="46159"/>
    <cellStyle name="Total 2 7 2 2 2" xfId="46160"/>
    <cellStyle name="Total 2 7 2 3" xfId="46161"/>
    <cellStyle name="Total 2 7 2 3 2" xfId="46162"/>
    <cellStyle name="Total 2 7 2 4" xfId="46163"/>
    <cellStyle name="Total 2 7 2 4 2" xfId="46164"/>
    <cellStyle name="Total 2 7 2 5" xfId="46165"/>
    <cellStyle name="Total 2 7 2 5 2" xfId="46166"/>
    <cellStyle name="Total 2 7 2 6" xfId="46167"/>
    <cellStyle name="Total 2 7 2 7" xfId="46168"/>
    <cellStyle name="Total 2 7 2 8" xfId="46169"/>
    <cellStyle name="Total 2 7 2 9" xfId="46170"/>
    <cellStyle name="Total 2 7 3" xfId="46171"/>
    <cellStyle name="Total 2 7 3 10" xfId="46172"/>
    <cellStyle name="Total 2 7 3 2" xfId="46173"/>
    <cellStyle name="Total 2 7 3 2 2" xfId="46174"/>
    <cellStyle name="Total 2 7 3 3" xfId="46175"/>
    <cellStyle name="Total 2 7 3 4" xfId="46176"/>
    <cellStyle name="Total 2 7 3 5" xfId="46177"/>
    <cellStyle name="Total 2 7 3 6" xfId="46178"/>
    <cellStyle name="Total 2 7 3 7" xfId="46179"/>
    <cellStyle name="Total 2 7 3 8" xfId="46180"/>
    <cellStyle name="Total 2 7 3 9" xfId="46181"/>
    <cellStyle name="Total 2 7 4" xfId="46182"/>
    <cellStyle name="Total 2 7 4 2" xfId="46183"/>
    <cellStyle name="Total 2 7 5" xfId="46184"/>
    <cellStyle name="Total 2 7 5 2" xfId="46185"/>
    <cellStyle name="Total 2 7 6" xfId="46186"/>
    <cellStyle name="Total 2 7 6 2" xfId="46187"/>
    <cellStyle name="Total 2 7 7" xfId="46188"/>
    <cellStyle name="Total 2 7 7 2" xfId="46189"/>
    <cellStyle name="Total 2 7 8" xfId="46190"/>
    <cellStyle name="Total 2 7 8 2" xfId="46191"/>
    <cellStyle name="Total 2 7 9" xfId="46192"/>
    <cellStyle name="Total 2 7 9 2" xfId="46193"/>
    <cellStyle name="Total 2 8" xfId="46194"/>
    <cellStyle name="Total 2 8 10" xfId="46195"/>
    <cellStyle name="Total 2 8 10 2" xfId="46196"/>
    <cellStyle name="Total 2 8 11" xfId="46197"/>
    <cellStyle name="Total 2 8 11 2" xfId="46198"/>
    <cellStyle name="Total 2 8 12" xfId="46199"/>
    <cellStyle name="Total 2 8 13" xfId="46200"/>
    <cellStyle name="Total 2 8 2" xfId="46201"/>
    <cellStyle name="Total 2 8 2 10" xfId="46202"/>
    <cellStyle name="Total 2 8 2 11" xfId="46203"/>
    <cellStyle name="Total 2 8 2 2" xfId="46204"/>
    <cellStyle name="Total 2 8 2 2 2" xfId="46205"/>
    <cellStyle name="Total 2 8 2 3" xfId="46206"/>
    <cellStyle name="Total 2 8 2 3 2" xfId="46207"/>
    <cellStyle name="Total 2 8 2 4" xfId="46208"/>
    <cellStyle name="Total 2 8 2 4 2" xfId="46209"/>
    <cellStyle name="Total 2 8 2 5" xfId="46210"/>
    <cellStyle name="Total 2 8 2 5 2" xfId="46211"/>
    <cellStyle name="Total 2 8 2 6" xfId="46212"/>
    <cellStyle name="Total 2 8 2 7" xfId="46213"/>
    <cellStyle name="Total 2 8 2 8" xfId="46214"/>
    <cellStyle name="Total 2 8 2 9" xfId="46215"/>
    <cellStyle name="Total 2 8 3" xfId="46216"/>
    <cellStyle name="Total 2 8 3 10" xfId="46217"/>
    <cellStyle name="Total 2 8 3 2" xfId="46218"/>
    <cellStyle name="Total 2 8 3 2 2" xfId="46219"/>
    <cellStyle name="Total 2 8 3 3" xfId="46220"/>
    <cellStyle name="Total 2 8 3 4" xfId="46221"/>
    <cellStyle name="Total 2 8 3 5" xfId="46222"/>
    <cellStyle name="Total 2 8 3 6" xfId="46223"/>
    <cellStyle name="Total 2 8 3 7" xfId="46224"/>
    <cellStyle name="Total 2 8 3 8" xfId="46225"/>
    <cellStyle name="Total 2 8 3 9" xfId="46226"/>
    <cellStyle name="Total 2 8 4" xfId="46227"/>
    <cellStyle name="Total 2 8 4 2" xfId="46228"/>
    <cellStyle name="Total 2 8 5" xfId="46229"/>
    <cellStyle name="Total 2 8 5 2" xfId="46230"/>
    <cellStyle name="Total 2 8 6" xfId="46231"/>
    <cellStyle name="Total 2 8 6 2" xfId="46232"/>
    <cellStyle name="Total 2 8 7" xfId="46233"/>
    <cellStyle name="Total 2 8 7 2" xfId="46234"/>
    <cellStyle name="Total 2 8 8" xfId="46235"/>
    <cellStyle name="Total 2 8 8 2" xfId="46236"/>
    <cellStyle name="Total 2 8 9" xfId="46237"/>
    <cellStyle name="Total 2 8 9 2" xfId="46238"/>
    <cellStyle name="Total 2 9" xfId="46239"/>
    <cellStyle name="Total 2 9 10" xfId="46240"/>
    <cellStyle name="Total 2 9 10 2" xfId="46241"/>
    <cellStyle name="Total 2 9 11" xfId="46242"/>
    <cellStyle name="Total 2 9 11 2" xfId="46243"/>
    <cellStyle name="Total 2 9 12" xfId="46244"/>
    <cellStyle name="Total 2 9 13" xfId="46245"/>
    <cellStyle name="Total 2 9 2" xfId="46246"/>
    <cellStyle name="Total 2 9 2 10" xfId="46247"/>
    <cellStyle name="Total 2 9 2 11" xfId="46248"/>
    <cellStyle name="Total 2 9 2 2" xfId="46249"/>
    <cellStyle name="Total 2 9 2 2 2" xfId="46250"/>
    <cellStyle name="Total 2 9 2 3" xfId="46251"/>
    <cellStyle name="Total 2 9 2 3 2" xfId="46252"/>
    <cellStyle name="Total 2 9 2 4" xfId="46253"/>
    <cellStyle name="Total 2 9 2 4 2" xfId="46254"/>
    <cellStyle name="Total 2 9 2 5" xfId="46255"/>
    <cellStyle name="Total 2 9 2 5 2" xfId="46256"/>
    <cellStyle name="Total 2 9 2 6" xfId="46257"/>
    <cellStyle name="Total 2 9 2 7" xfId="46258"/>
    <cellStyle name="Total 2 9 2 8" xfId="46259"/>
    <cellStyle name="Total 2 9 2 9" xfId="46260"/>
    <cellStyle name="Total 2 9 3" xfId="46261"/>
    <cellStyle name="Total 2 9 3 10" xfId="46262"/>
    <cellStyle name="Total 2 9 3 2" xfId="46263"/>
    <cellStyle name="Total 2 9 3 2 2" xfId="46264"/>
    <cellStyle name="Total 2 9 3 3" xfId="46265"/>
    <cellStyle name="Total 2 9 3 4" xfId="46266"/>
    <cellStyle name="Total 2 9 3 5" xfId="46267"/>
    <cellStyle name="Total 2 9 3 6" xfId="46268"/>
    <cellStyle name="Total 2 9 3 7" xfId="46269"/>
    <cellStyle name="Total 2 9 3 8" xfId="46270"/>
    <cellStyle name="Total 2 9 3 9" xfId="46271"/>
    <cellStyle name="Total 2 9 4" xfId="46272"/>
    <cellStyle name="Total 2 9 4 2" xfId="46273"/>
    <cellStyle name="Total 2 9 5" xfId="46274"/>
    <cellStyle name="Total 2 9 5 2" xfId="46275"/>
    <cellStyle name="Total 2 9 6" xfId="46276"/>
    <cellStyle name="Total 2 9 6 2" xfId="46277"/>
    <cellStyle name="Total 2 9 7" xfId="46278"/>
    <cellStyle name="Total 2 9 7 2" xfId="46279"/>
    <cellStyle name="Total 2 9 8" xfId="46280"/>
    <cellStyle name="Total 2 9 8 2" xfId="46281"/>
    <cellStyle name="Total 2 9 9" xfId="46282"/>
    <cellStyle name="Total 2 9 9 2" xfId="46283"/>
    <cellStyle name="Total 20" xfId="46284"/>
    <cellStyle name="Total 20 2" xfId="46285"/>
    <cellStyle name="Total 20 3" xfId="46286"/>
    <cellStyle name="Total 20 4" xfId="46287"/>
    <cellStyle name="Total 21" xfId="46288"/>
    <cellStyle name="Total 22" xfId="46289"/>
    <cellStyle name="Total 23" xfId="46290"/>
    <cellStyle name="Total 24" xfId="46291"/>
    <cellStyle name="Total 25" xfId="46292"/>
    <cellStyle name="Total 26" xfId="46293"/>
    <cellStyle name="Total 27" xfId="46294"/>
    <cellStyle name="Total 28" xfId="46295"/>
    <cellStyle name="Total 29" xfId="46296"/>
    <cellStyle name="Total 3" xfId="46297"/>
    <cellStyle name="Total 3 10" xfId="46298"/>
    <cellStyle name="Total 3 10 2" xfId="46299"/>
    <cellStyle name="Total 3 11" xfId="46300"/>
    <cellStyle name="Total 3 11 2" xfId="46301"/>
    <cellStyle name="Total 3 12" xfId="46302"/>
    <cellStyle name="Total 3 13" xfId="46303"/>
    <cellStyle name="Total 3 2" xfId="46304"/>
    <cellStyle name="Total 3 2 10" xfId="46305"/>
    <cellStyle name="Total 3 2 11" xfId="46306"/>
    <cellStyle name="Total 3 2 2" xfId="46307"/>
    <cellStyle name="Total 3 2 2 2" xfId="46308"/>
    <cellStyle name="Total 3 2 3" xfId="46309"/>
    <cellStyle name="Total 3 2 3 2" xfId="46310"/>
    <cellStyle name="Total 3 2 4" xfId="46311"/>
    <cellStyle name="Total 3 2 4 2" xfId="46312"/>
    <cellStyle name="Total 3 2 5" xfId="46313"/>
    <cellStyle name="Total 3 2 5 2" xfId="46314"/>
    <cellStyle name="Total 3 2 6" xfId="46315"/>
    <cellStyle name="Total 3 2 7" xfId="46316"/>
    <cellStyle name="Total 3 2 8" xfId="46317"/>
    <cellStyle name="Total 3 2 9" xfId="46318"/>
    <cellStyle name="Total 3 3" xfId="46319"/>
    <cellStyle name="Total 3 3 10" xfId="46320"/>
    <cellStyle name="Total 3 3 2" xfId="46321"/>
    <cellStyle name="Total 3 3 2 2" xfId="46322"/>
    <cellStyle name="Total 3 3 3" xfId="46323"/>
    <cellStyle name="Total 3 3 4" xfId="46324"/>
    <cellStyle name="Total 3 3 5" xfId="46325"/>
    <cellStyle name="Total 3 3 6" xfId="46326"/>
    <cellStyle name="Total 3 3 7" xfId="46327"/>
    <cellStyle name="Total 3 3 8" xfId="46328"/>
    <cellStyle name="Total 3 3 9" xfId="46329"/>
    <cellStyle name="Total 3 4" xfId="46330"/>
    <cellStyle name="Total 3 4 2" xfId="46331"/>
    <cellStyle name="Total 3 5" xfId="46332"/>
    <cellStyle name="Total 3 5 2" xfId="46333"/>
    <cellStyle name="Total 3 6" xfId="46334"/>
    <cellStyle name="Total 3 6 2" xfId="46335"/>
    <cellStyle name="Total 3 7" xfId="46336"/>
    <cellStyle name="Total 3 7 2" xfId="46337"/>
    <cellStyle name="Total 3 8" xfId="46338"/>
    <cellStyle name="Total 3 8 2" xfId="46339"/>
    <cellStyle name="Total 3 9" xfId="46340"/>
    <cellStyle name="Total 3 9 2" xfId="46341"/>
    <cellStyle name="Total 4" xfId="46342"/>
    <cellStyle name="Total 4 10" xfId="46343"/>
    <cellStyle name="Total 4 10 2" xfId="46344"/>
    <cellStyle name="Total 4 11" xfId="46345"/>
    <cellStyle name="Total 4 11 2" xfId="46346"/>
    <cellStyle name="Total 4 12" xfId="46347"/>
    <cellStyle name="Total 4 13" xfId="46348"/>
    <cellStyle name="Total 4 2" xfId="46349"/>
    <cellStyle name="Total 4 2 10" xfId="46350"/>
    <cellStyle name="Total 4 2 2" xfId="46351"/>
    <cellStyle name="Total 4 2 2 2" xfId="46352"/>
    <cellStyle name="Total 4 2 3" xfId="46353"/>
    <cellStyle name="Total 4 2 3 2" xfId="46354"/>
    <cellStyle name="Total 4 2 4" xfId="46355"/>
    <cellStyle name="Total 4 2 4 2" xfId="46356"/>
    <cellStyle name="Total 4 2 5" xfId="46357"/>
    <cellStyle name="Total 4 2 5 2" xfId="46358"/>
    <cellStyle name="Total 4 2 6" xfId="46359"/>
    <cellStyle name="Total 4 2 7" xfId="46360"/>
    <cellStyle name="Total 4 2 8" xfId="46361"/>
    <cellStyle name="Total 4 2 9" xfId="46362"/>
    <cellStyle name="Total 4 3" xfId="46363"/>
    <cellStyle name="Total 4 3 10" xfId="46364"/>
    <cellStyle name="Total 4 3 2" xfId="46365"/>
    <cellStyle name="Total 4 3 2 2" xfId="46366"/>
    <cellStyle name="Total 4 3 3" xfId="46367"/>
    <cellStyle name="Total 4 3 4" xfId="46368"/>
    <cellStyle name="Total 4 3 5" xfId="46369"/>
    <cellStyle name="Total 4 3 6" xfId="46370"/>
    <cellStyle name="Total 4 3 7" xfId="46371"/>
    <cellStyle name="Total 4 3 8" xfId="46372"/>
    <cellStyle name="Total 4 3 9" xfId="46373"/>
    <cellStyle name="Total 4 4" xfId="46374"/>
    <cellStyle name="Total 4 4 2" xfId="46375"/>
    <cellStyle name="Total 4 5" xfId="46376"/>
    <cellStyle name="Total 4 5 2" xfId="46377"/>
    <cellStyle name="Total 4 6" xfId="46378"/>
    <cellStyle name="Total 4 6 2" xfId="46379"/>
    <cellStyle name="Total 4 7" xfId="46380"/>
    <cellStyle name="Total 4 7 2" xfId="46381"/>
    <cellStyle name="Total 4 8" xfId="46382"/>
    <cellStyle name="Total 4 8 2" xfId="46383"/>
    <cellStyle name="Total 4 9" xfId="46384"/>
    <cellStyle name="Total 4 9 2" xfId="46385"/>
    <cellStyle name="Total 5" xfId="46386"/>
    <cellStyle name="Total 5 10" xfId="46387"/>
    <cellStyle name="Total 5 10 2" xfId="46388"/>
    <cellStyle name="Total 5 11" xfId="46389"/>
    <cellStyle name="Total 5 11 2" xfId="46390"/>
    <cellStyle name="Total 5 12" xfId="46391"/>
    <cellStyle name="Total 5 13" xfId="46392"/>
    <cellStyle name="Total 5 2" xfId="46393"/>
    <cellStyle name="Total 5 2 10" xfId="46394"/>
    <cellStyle name="Total 5 2 2" xfId="46395"/>
    <cellStyle name="Total 5 2 2 2" xfId="46396"/>
    <cellStyle name="Total 5 2 3" xfId="46397"/>
    <cellStyle name="Total 5 2 3 2" xfId="46398"/>
    <cellStyle name="Total 5 2 4" xfId="46399"/>
    <cellStyle name="Total 5 2 4 2" xfId="46400"/>
    <cellStyle name="Total 5 2 5" xfId="46401"/>
    <cellStyle name="Total 5 2 5 2" xfId="46402"/>
    <cellStyle name="Total 5 2 6" xfId="46403"/>
    <cellStyle name="Total 5 2 7" xfId="46404"/>
    <cellStyle name="Total 5 2 8" xfId="46405"/>
    <cellStyle name="Total 5 2 9" xfId="46406"/>
    <cellStyle name="Total 5 3" xfId="46407"/>
    <cellStyle name="Total 5 3 10" xfId="46408"/>
    <cellStyle name="Total 5 3 2" xfId="46409"/>
    <cellStyle name="Total 5 3 2 2" xfId="46410"/>
    <cellStyle name="Total 5 3 3" xfId="46411"/>
    <cellStyle name="Total 5 3 4" xfId="46412"/>
    <cellStyle name="Total 5 3 5" xfId="46413"/>
    <cellStyle name="Total 5 3 6" xfId="46414"/>
    <cellStyle name="Total 5 3 7" xfId="46415"/>
    <cellStyle name="Total 5 3 8" xfId="46416"/>
    <cellStyle name="Total 5 3 9" xfId="46417"/>
    <cellStyle name="Total 5 4" xfId="46418"/>
    <cellStyle name="Total 5 4 2" xfId="46419"/>
    <cellStyle name="Total 5 5" xfId="46420"/>
    <cellStyle name="Total 5 5 2" xfId="46421"/>
    <cellStyle name="Total 5 6" xfId="46422"/>
    <cellStyle name="Total 5 6 2" xfId="46423"/>
    <cellStyle name="Total 5 7" xfId="46424"/>
    <cellStyle name="Total 5 7 2" xfId="46425"/>
    <cellStyle name="Total 5 8" xfId="46426"/>
    <cellStyle name="Total 5 8 2" xfId="46427"/>
    <cellStyle name="Total 5 9" xfId="46428"/>
    <cellStyle name="Total 5 9 2" xfId="46429"/>
    <cellStyle name="Total 6" xfId="46430"/>
    <cellStyle name="Total 6 10" xfId="46431"/>
    <cellStyle name="Total 6 10 2" xfId="46432"/>
    <cellStyle name="Total 6 11" xfId="46433"/>
    <cellStyle name="Total 6 11 2" xfId="46434"/>
    <cellStyle name="Total 6 12" xfId="46435"/>
    <cellStyle name="Total 6 13" xfId="46436"/>
    <cellStyle name="Total 6 2" xfId="46437"/>
    <cellStyle name="Total 6 2 10" xfId="46438"/>
    <cellStyle name="Total 6 2 2" xfId="46439"/>
    <cellStyle name="Total 6 2 2 2" xfId="46440"/>
    <cellStyle name="Total 6 2 3" xfId="46441"/>
    <cellStyle name="Total 6 2 3 2" xfId="46442"/>
    <cellStyle name="Total 6 2 4" xfId="46443"/>
    <cellStyle name="Total 6 2 4 2" xfId="46444"/>
    <cellStyle name="Total 6 2 5" xfId="46445"/>
    <cellStyle name="Total 6 2 5 2" xfId="46446"/>
    <cellStyle name="Total 6 2 6" xfId="46447"/>
    <cellStyle name="Total 6 2 7" xfId="46448"/>
    <cellStyle name="Total 6 2 8" xfId="46449"/>
    <cellStyle name="Total 6 2 9" xfId="46450"/>
    <cellStyle name="Total 6 3" xfId="46451"/>
    <cellStyle name="Total 6 3 10" xfId="46452"/>
    <cellStyle name="Total 6 3 2" xfId="46453"/>
    <cellStyle name="Total 6 3 2 2" xfId="46454"/>
    <cellStyle name="Total 6 3 3" xfId="46455"/>
    <cellStyle name="Total 6 3 4" xfId="46456"/>
    <cellStyle name="Total 6 3 5" xfId="46457"/>
    <cellStyle name="Total 6 3 6" xfId="46458"/>
    <cellStyle name="Total 6 3 7" xfId="46459"/>
    <cellStyle name="Total 6 3 8" xfId="46460"/>
    <cellStyle name="Total 6 3 9" xfId="46461"/>
    <cellStyle name="Total 6 4" xfId="46462"/>
    <cellStyle name="Total 6 4 2" xfId="46463"/>
    <cellStyle name="Total 6 5" xfId="46464"/>
    <cellStyle name="Total 6 5 2" xfId="46465"/>
    <cellStyle name="Total 6 6" xfId="46466"/>
    <cellStyle name="Total 6 6 2" xfId="46467"/>
    <cellStyle name="Total 6 7" xfId="46468"/>
    <cellStyle name="Total 6 7 2" xfId="46469"/>
    <cellStyle name="Total 6 8" xfId="46470"/>
    <cellStyle name="Total 6 8 2" xfId="46471"/>
    <cellStyle name="Total 6 9" xfId="46472"/>
    <cellStyle name="Total 6 9 2" xfId="46473"/>
    <cellStyle name="Total 7" xfId="46474"/>
    <cellStyle name="Total 7 10" xfId="46475"/>
    <cellStyle name="Total 7 10 2" xfId="46476"/>
    <cellStyle name="Total 7 11" xfId="46477"/>
    <cellStyle name="Total 7 11 2" xfId="46478"/>
    <cellStyle name="Total 7 12" xfId="46479"/>
    <cellStyle name="Total 7 13" xfId="46480"/>
    <cellStyle name="Total 7 2" xfId="46481"/>
    <cellStyle name="Total 7 2 10" xfId="46482"/>
    <cellStyle name="Total 7 2 2" xfId="46483"/>
    <cellStyle name="Total 7 2 2 2" xfId="46484"/>
    <cellStyle name="Total 7 2 3" xfId="46485"/>
    <cellStyle name="Total 7 2 3 2" xfId="46486"/>
    <cellStyle name="Total 7 2 4" xfId="46487"/>
    <cellStyle name="Total 7 2 4 2" xfId="46488"/>
    <cellStyle name="Total 7 2 5" xfId="46489"/>
    <cellStyle name="Total 7 2 5 2" xfId="46490"/>
    <cellStyle name="Total 7 2 6" xfId="46491"/>
    <cellStyle name="Total 7 2 7" xfId="46492"/>
    <cellStyle name="Total 7 2 8" xfId="46493"/>
    <cellStyle name="Total 7 2 9" xfId="46494"/>
    <cellStyle name="Total 7 3" xfId="46495"/>
    <cellStyle name="Total 7 3 10" xfId="46496"/>
    <cellStyle name="Total 7 3 2" xfId="46497"/>
    <cellStyle name="Total 7 3 2 2" xfId="46498"/>
    <cellStyle name="Total 7 3 3" xfId="46499"/>
    <cellStyle name="Total 7 3 4" xfId="46500"/>
    <cellStyle name="Total 7 3 5" xfId="46501"/>
    <cellStyle name="Total 7 3 6" xfId="46502"/>
    <cellStyle name="Total 7 3 7" xfId="46503"/>
    <cellStyle name="Total 7 3 8" xfId="46504"/>
    <cellStyle name="Total 7 3 9" xfId="46505"/>
    <cellStyle name="Total 7 4" xfId="46506"/>
    <cellStyle name="Total 7 4 2" xfId="46507"/>
    <cellStyle name="Total 7 5" xfId="46508"/>
    <cellStyle name="Total 7 5 2" xfId="46509"/>
    <cellStyle name="Total 7 6" xfId="46510"/>
    <cellStyle name="Total 7 6 2" xfId="46511"/>
    <cellStyle name="Total 7 7" xfId="46512"/>
    <cellStyle name="Total 7 7 2" xfId="46513"/>
    <cellStyle name="Total 7 8" xfId="46514"/>
    <cellStyle name="Total 7 8 2" xfId="46515"/>
    <cellStyle name="Total 7 9" xfId="46516"/>
    <cellStyle name="Total 7 9 2" xfId="46517"/>
    <cellStyle name="Total 8" xfId="46518"/>
    <cellStyle name="Total 8 10" xfId="46519"/>
    <cellStyle name="Total 8 10 2" xfId="46520"/>
    <cellStyle name="Total 8 11" xfId="46521"/>
    <cellStyle name="Total 8 11 2" xfId="46522"/>
    <cellStyle name="Total 8 12" xfId="46523"/>
    <cellStyle name="Total 8 13" xfId="46524"/>
    <cellStyle name="Total 8 2" xfId="46525"/>
    <cellStyle name="Total 8 2 10" xfId="46526"/>
    <cellStyle name="Total 8 2 2" xfId="46527"/>
    <cellStyle name="Total 8 2 2 2" xfId="46528"/>
    <cellStyle name="Total 8 2 3" xfId="46529"/>
    <cellStyle name="Total 8 2 3 2" xfId="46530"/>
    <cellStyle name="Total 8 2 4" xfId="46531"/>
    <cellStyle name="Total 8 2 4 2" xfId="46532"/>
    <cellStyle name="Total 8 2 5" xfId="46533"/>
    <cellStyle name="Total 8 2 5 2" xfId="46534"/>
    <cellStyle name="Total 8 2 6" xfId="46535"/>
    <cellStyle name="Total 8 2 7" xfId="46536"/>
    <cellStyle name="Total 8 2 8" xfId="46537"/>
    <cellStyle name="Total 8 2 9" xfId="46538"/>
    <cellStyle name="Total 8 3" xfId="46539"/>
    <cellStyle name="Total 8 3 10" xfId="46540"/>
    <cellStyle name="Total 8 3 2" xfId="46541"/>
    <cellStyle name="Total 8 3 2 2" xfId="46542"/>
    <cellStyle name="Total 8 3 3" xfId="46543"/>
    <cellStyle name="Total 8 3 4" xfId="46544"/>
    <cellStyle name="Total 8 3 5" xfId="46545"/>
    <cellStyle name="Total 8 3 6" xfId="46546"/>
    <cellStyle name="Total 8 3 7" xfId="46547"/>
    <cellStyle name="Total 8 3 8" xfId="46548"/>
    <cellStyle name="Total 8 3 9" xfId="46549"/>
    <cellStyle name="Total 8 4" xfId="46550"/>
    <cellStyle name="Total 8 4 2" xfId="46551"/>
    <cellStyle name="Total 8 5" xfId="46552"/>
    <cellStyle name="Total 8 5 2" xfId="46553"/>
    <cellStyle name="Total 8 6" xfId="46554"/>
    <cellStyle name="Total 8 6 2" xfId="46555"/>
    <cellStyle name="Total 8 7" xfId="46556"/>
    <cellStyle name="Total 8 7 2" xfId="46557"/>
    <cellStyle name="Total 8 8" xfId="46558"/>
    <cellStyle name="Total 8 8 2" xfId="46559"/>
    <cellStyle name="Total 8 9" xfId="46560"/>
    <cellStyle name="Total 8 9 2" xfId="46561"/>
    <cellStyle name="Total 9" xfId="46562"/>
    <cellStyle name="Total 9 10" xfId="46563"/>
    <cellStyle name="Total 9 10 2" xfId="46564"/>
    <cellStyle name="Total 9 11" xfId="46565"/>
    <cellStyle name="Total 9 11 2" xfId="46566"/>
    <cellStyle name="Total 9 12" xfId="46567"/>
    <cellStyle name="Total 9 13" xfId="46568"/>
    <cellStyle name="Total 9 2" xfId="46569"/>
    <cellStyle name="Total 9 2 10" xfId="46570"/>
    <cellStyle name="Total 9 2 2" xfId="46571"/>
    <cellStyle name="Total 9 2 2 2" xfId="46572"/>
    <cellStyle name="Total 9 2 3" xfId="46573"/>
    <cellStyle name="Total 9 2 3 2" xfId="46574"/>
    <cellStyle name="Total 9 2 4" xfId="46575"/>
    <cellStyle name="Total 9 2 4 2" xfId="46576"/>
    <cellStyle name="Total 9 2 5" xfId="46577"/>
    <cellStyle name="Total 9 2 5 2" xfId="46578"/>
    <cellStyle name="Total 9 2 6" xfId="46579"/>
    <cellStyle name="Total 9 2 7" xfId="46580"/>
    <cellStyle name="Total 9 2 8" xfId="46581"/>
    <cellStyle name="Total 9 2 9" xfId="46582"/>
    <cellStyle name="Total 9 3" xfId="46583"/>
    <cellStyle name="Total 9 3 10" xfId="46584"/>
    <cellStyle name="Total 9 3 2" xfId="46585"/>
    <cellStyle name="Total 9 3 2 2" xfId="46586"/>
    <cellStyle name="Total 9 3 3" xfId="46587"/>
    <cellStyle name="Total 9 3 4" xfId="46588"/>
    <cellStyle name="Total 9 3 5" xfId="46589"/>
    <cellStyle name="Total 9 3 6" xfId="46590"/>
    <cellStyle name="Total 9 3 7" xfId="46591"/>
    <cellStyle name="Total 9 3 8" xfId="46592"/>
    <cellStyle name="Total 9 3 9" xfId="46593"/>
    <cellStyle name="Total 9 4" xfId="46594"/>
    <cellStyle name="Total 9 4 2" xfId="46595"/>
    <cellStyle name="Total 9 5" xfId="46596"/>
    <cellStyle name="Total 9 5 2" xfId="46597"/>
    <cellStyle name="Total 9 6" xfId="46598"/>
    <cellStyle name="Total 9 6 2" xfId="46599"/>
    <cellStyle name="Total 9 7" xfId="46600"/>
    <cellStyle name="Total 9 7 2" xfId="46601"/>
    <cellStyle name="Total 9 8" xfId="46602"/>
    <cellStyle name="Total 9 8 2" xfId="46603"/>
    <cellStyle name="Total 9 9" xfId="46604"/>
    <cellStyle name="Total 9 9 2" xfId="46605"/>
    <cellStyle name="Vírgula 2" xfId="46607"/>
  </cellStyles>
  <dxfs count="1170">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s>
  <tableStyles count="0" defaultTableStyle="TableStyleMedium9" defaultPivotStyle="PivotStyleLight16"/>
  <colors>
    <mruColors>
      <color rgb="FFFFFFCC"/>
      <color rgb="FFFFFF99"/>
      <color rgb="FFFFC9C9"/>
      <color rgb="FFFFB7B7"/>
      <color rgb="FFFF9393"/>
      <color rgb="FFFFAB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ferna/Downloads/OR&#199;AMENTO%20GERAL%20UNIFICA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erna/Downloads/OR&#199;AMENTO%20GERAL%20UNIFICAD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Fauzi/Downloads/Or&#231;amento%20-%20Sidrol&#226;ndia%20REV2-FINAL%20RI%201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Ç GERAL UNIFICADO"/>
      <sheetName val="CRO-FIS"/>
      <sheetName val="BDI"/>
      <sheetName val="Plan1"/>
    </sheetNames>
    <sheetDataSet>
      <sheetData sheetId="0"/>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Ç GERAL UNIFICADO"/>
      <sheetName val="CRO-FIS"/>
      <sheetName val="BDI"/>
      <sheetName val="Plan1"/>
    </sheetNames>
    <sheetDataSet>
      <sheetData sheetId="0"/>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1 - Dre-Terraplenagem"/>
      <sheetName val="L1 - Dre-Disp Estruturais"/>
      <sheetName val="L1 - Planilha de Cubação"/>
      <sheetName val="L1 - Pav-Terraplenagem"/>
      <sheetName val="L1 - Pav-Pavimentação"/>
      <sheetName val="L1 - Serviços Complementares"/>
      <sheetName val="L1 - Sinalização"/>
      <sheetName val="L2 - Dre-Terraplenagem"/>
      <sheetName val="L2 - Dre-Disp Estruturais"/>
      <sheetName val="L2 - Planilha de Cubação"/>
      <sheetName val="L2 - Pav-Terraplenagem"/>
      <sheetName val="L2 - Pav-Pavimentação"/>
      <sheetName val="L2 - Serviços Complementares"/>
      <sheetName val="L2 - Sinalização"/>
      <sheetName val="L3 - Dre-Terraplenagem"/>
      <sheetName val="L3 - Dre-Disp Estruturais"/>
      <sheetName val="L3 - Planilha de Cubação"/>
      <sheetName val="L3 - Pav-Terraplenagem"/>
      <sheetName val="L3 - Pav-Pavimentação"/>
      <sheetName val="L3 - Serviços Complementares"/>
      <sheetName val="L3 - Sinalização"/>
      <sheetName val="L4 - Dre-Terraplenagem"/>
      <sheetName val="L4 - Dre-Disp Estruturais"/>
      <sheetName val="L4 - Planilha de Cubação"/>
      <sheetName val="L4 - Pav-Terraplenagem"/>
      <sheetName val="L4 - Pav-Pavimentação"/>
      <sheetName val="L4 - Serviços Complementares"/>
      <sheetName val="L4 - Sinalização"/>
      <sheetName val="L5 - Dre-Terraplenagem"/>
      <sheetName val="L5 - Dre-Disp Estruturais"/>
      <sheetName val="L5 - Planilha de Cubação"/>
      <sheetName val="L5 - Pav-Terraplenagem"/>
      <sheetName val="L5 - Pav-Pavimentação"/>
      <sheetName val="L5 - Serviços Complementares"/>
      <sheetName val="L5 - Sinalização"/>
      <sheetName val="Orçamento"/>
      <sheetName val="Tabela Resumo"/>
      <sheetName val="Cronograma"/>
      <sheetName val="Comp. Equipe Técnica"/>
      <sheetName val="Comp. PV-1"/>
      <sheetName val="Comp. BLS"/>
      <sheetName val="Comp. BLD"/>
      <sheetName val="Comp. BLT"/>
      <sheetName val="Comp. DISSIPADOR"/>
      <sheetName val="Comp. MF com Sarjeta"/>
      <sheetName val="Comp. Tento"/>
      <sheetName val="Comp. Recorte"/>
      <sheetName val="Comp. Rampas"/>
      <sheetName val="Comp. Piso ALERTA"/>
      <sheetName val="Comp. Piso DIRECIONAL"/>
      <sheetName val="Comp. Instalação Placa 0,36m²"/>
      <sheetName val="Comp. RECOMPOSIÇÃO PAV."/>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13">
          <cell r="C13" t="str">
            <v>LOTE 1 - BAIRRO JARDIM PARAÍSO II</v>
          </cell>
          <cell r="D13">
            <v>2883351.5500000012</v>
          </cell>
          <cell r="E13">
            <v>0.20800354909620614</v>
          </cell>
        </row>
        <row r="14">
          <cell r="B14">
            <v>1</v>
          </cell>
          <cell r="C14" t="str">
            <v>SERVIÇOS PRELIMINARES</v>
          </cell>
          <cell r="D14">
            <v>7042.8799999999992</v>
          </cell>
          <cell r="E14">
            <v>5.0806986607605613E-4</v>
          </cell>
        </row>
        <row r="15">
          <cell r="B15">
            <v>2</v>
          </cell>
          <cell r="C15" t="str">
            <v>ADMINISTRAÇÃO LOCAL</v>
          </cell>
          <cell r="D15">
            <v>141314.48000000001</v>
          </cell>
          <cell r="E15">
            <v>1.0194356417858534E-2</v>
          </cell>
        </row>
        <row r="16">
          <cell r="B16">
            <v>3</v>
          </cell>
          <cell r="C16" t="str">
            <v>MICRODRENAGEM - TERRAPLENAGEM</v>
          </cell>
          <cell r="D16">
            <v>793670.02999999991</v>
          </cell>
          <cell r="E16">
            <v>5.7254961869388575E-2</v>
          </cell>
        </row>
        <row r="17">
          <cell r="B17">
            <v>4</v>
          </cell>
          <cell r="C17" t="str">
            <v>MICRODRENAGEM - DISPOSITIVOS ESTRUTURAIS</v>
          </cell>
          <cell r="D17">
            <v>1094394.8500000001</v>
          </cell>
          <cell r="E17">
            <v>7.8949101060052929E-2</v>
          </cell>
        </row>
        <row r="18">
          <cell r="B18">
            <v>5</v>
          </cell>
          <cell r="C18" t="str">
            <v>IMPLANTAÇÃO ASFÁLTICA - TERRAPLENAGEM - SISTEMA VIÁRIO</v>
          </cell>
          <cell r="D18">
            <v>58186.12</v>
          </cell>
          <cell r="E18">
            <v>4.1975178046318165E-3</v>
          </cell>
        </row>
        <row r="19">
          <cell r="B19">
            <v>6</v>
          </cell>
          <cell r="C19" t="str">
            <v xml:space="preserve">IMPLANTAÇÃO ASFÁLTICA - PAVIMENTAÇÃO </v>
          </cell>
          <cell r="D19">
            <v>390605.38</v>
          </cell>
          <cell r="E19">
            <v>2.8178078159103524E-2</v>
          </cell>
        </row>
        <row r="20">
          <cell r="B20">
            <v>7</v>
          </cell>
          <cell r="C20" t="str">
            <v>CONTROLE TECNOLÓGICO</v>
          </cell>
          <cell r="D20">
            <v>12655.630000000001</v>
          </cell>
          <cell r="E20">
            <v>9.1297086407948422E-4</v>
          </cell>
        </row>
        <row r="21">
          <cell r="B21">
            <v>8</v>
          </cell>
          <cell r="C21" t="str">
            <v>SERVIÇOS COMPLEMENTARES</v>
          </cell>
          <cell r="D21">
            <v>102779.21</v>
          </cell>
          <cell r="E21">
            <v>7.4144411746477077E-3</v>
          </cell>
        </row>
        <row r="22">
          <cell r="B22">
            <v>9</v>
          </cell>
          <cell r="C22" t="str">
            <v>PASSEIO E ACESSIBILIDADE</v>
          </cell>
          <cell r="D22">
            <v>270529.34000000003</v>
          </cell>
          <cell r="E22">
            <v>1.9515852256952248E-2</v>
          </cell>
        </row>
        <row r="23">
          <cell r="B23">
            <v>10</v>
          </cell>
          <cell r="C23" t="str">
            <v>SINALIZAÇÃO VIÁRIA</v>
          </cell>
          <cell r="D23">
            <v>12173.630000000001</v>
          </cell>
          <cell r="E23">
            <v>8.7819962341534417E-4</v>
          </cell>
        </row>
      </sheetData>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47"/>
  <sheetViews>
    <sheetView showGridLines="0" view="pageBreakPreview" topLeftCell="A10" zoomScale="85" zoomScaleNormal="100" zoomScaleSheetLayoutView="85" workbookViewId="0">
      <selection activeCell="B35" sqref="A35:XFD43"/>
    </sheetView>
  </sheetViews>
  <sheetFormatPr defaultRowHeight="15" x14ac:dyDescent="0.25"/>
  <cols>
    <col min="1" max="2" width="10.7109375" customWidth="1"/>
    <col min="3" max="3" width="12.85546875" customWidth="1"/>
    <col min="4" max="8" width="10.7109375" customWidth="1"/>
    <col min="9" max="15" width="11.7109375" customWidth="1"/>
    <col min="16" max="16" width="11.5703125" customWidth="1"/>
    <col min="17" max="17" width="12" customWidth="1"/>
    <col min="18" max="26" width="10.7109375" customWidth="1"/>
    <col min="27" max="30" width="11.7109375" customWidth="1"/>
    <col min="31" max="31" width="12.7109375" customWidth="1"/>
    <col min="32" max="35" width="11.7109375" hidden="1" customWidth="1"/>
    <col min="36" max="36" width="15.7109375" hidden="1" customWidth="1"/>
    <col min="37" max="37" width="15.7109375" customWidth="1"/>
    <col min="38" max="42" width="15.7109375" hidden="1" customWidth="1"/>
    <col min="43" max="43" width="15.7109375" customWidth="1"/>
    <col min="44" max="47" width="15.7109375" hidden="1" customWidth="1"/>
    <col min="48" max="48" width="11.7109375" customWidth="1"/>
    <col min="49" max="49" width="13.7109375" customWidth="1"/>
    <col min="50" max="50" width="12.5703125" customWidth="1"/>
    <col min="51" max="53" width="15.7109375" hidden="1" customWidth="1"/>
    <col min="54" max="54" width="15.7109375" customWidth="1"/>
    <col min="55" max="55" width="15.7109375" hidden="1" customWidth="1"/>
    <col min="56" max="56" width="15.7109375" customWidth="1"/>
    <col min="57" max="57" width="12.42578125" hidden="1" customWidth="1"/>
    <col min="58" max="58" width="13.85546875" customWidth="1"/>
    <col min="59" max="59" width="13.28515625" customWidth="1"/>
    <col min="60" max="61" width="15.7109375" hidden="1" customWidth="1"/>
    <col min="62" max="62" width="15.7109375" customWidth="1"/>
    <col min="63" max="69" width="15.7109375" hidden="1" customWidth="1"/>
    <col min="70" max="70" width="12.7109375" customWidth="1"/>
    <col min="71" max="71" width="15.7109375" customWidth="1"/>
    <col min="72" max="72" width="16.85546875" customWidth="1"/>
  </cols>
  <sheetData>
    <row r="1" spans="1:88" s="3" customFormat="1" ht="15" customHeight="1" x14ac:dyDescent="0.25">
      <c r="A1" s="4" t="s">
        <v>399</v>
      </c>
      <c r="P1" s="4" t="s">
        <v>399</v>
      </c>
      <c r="AK1" s="4" t="s">
        <v>399</v>
      </c>
    </row>
    <row r="2" spans="1:88" s="3" customFormat="1" ht="15" customHeight="1" x14ac:dyDescent="0.2">
      <c r="A2" s="2" t="s">
        <v>232</v>
      </c>
      <c r="P2" s="2" t="s">
        <v>232</v>
      </c>
      <c r="AG2" s="32"/>
      <c r="AK2" s="2" t="s">
        <v>232</v>
      </c>
      <c r="AW2" s="32"/>
      <c r="AX2" s="32"/>
      <c r="AY2" s="32"/>
      <c r="AZ2" s="32"/>
      <c r="BA2" s="32"/>
      <c r="BB2" s="32"/>
      <c r="BC2" s="32"/>
      <c r="BD2" s="32"/>
      <c r="BE2" s="32"/>
      <c r="BF2" s="32"/>
      <c r="BG2" s="32"/>
      <c r="BH2" s="32"/>
      <c r="BI2" s="32"/>
      <c r="BJ2" s="32"/>
      <c r="BK2" s="32"/>
      <c r="BL2" s="32"/>
      <c r="BM2" s="32"/>
      <c r="BN2" s="32"/>
      <c r="BO2" s="32"/>
      <c r="BP2" s="32"/>
      <c r="BQ2" s="32"/>
      <c r="BR2" s="32"/>
      <c r="BS2" s="285" t="s">
        <v>8</v>
      </c>
      <c r="BT2" s="285"/>
    </row>
    <row r="3" spans="1:88" s="3" customFormat="1" ht="15" customHeight="1" x14ac:dyDescent="0.2">
      <c r="A3" s="2"/>
      <c r="P3" s="2"/>
      <c r="AK3" s="2"/>
      <c r="BS3" s="110" t="s">
        <v>6</v>
      </c>
      <c r="BT3" s="140">
        <v>5</v>
      </c>
    </row>
    <row r="4" spans="1:88" s="3" customFormat="1" ht="15" customHeight="1" x14ac:dyDescent="0.2">
      <c r="A4" s="2" t="s">
        <v>107</v>
      </c>
      <c r="P4" s="2" t="s">
        <v>107</v>
      </c>
      <c r="AK4" s="2" t="s">
        <v>107</v>
      </c>
    </row>
    <row r="5" spans="1:88" s="3" customFormat="1" ht="15" customHeight="1" x14ac:dyDescent="0.2">
      <c r="A5" s="2" t="s">
        <v>233</v>
      </c>
      <c r="P5" s="2" t="s">
        <v>233</v>
      </c>
      <c r="AK5" s="2" t="s">
        <v>233</v>
      </c>
    </row>
    <row r="6" spans="1:88" s="3" customFormat="1" ht="14.25" x14ac:dyDescent="0.2"/>
    <row r="7" spans="1:88" s="3" customFormat="1" ht="20.100000000000001" customHeight="1" x14ac:dyDescent="0.2">
      <c r="C7" s="261" t="s">
        <v>290</v>
      </c>
      <c r="D7" s="261"/>
      <c r="E7" s="261"/>
      <c r="F7" s="261"/>
      <c r="G7" s="261"/>
      <c r="H7" s="261"/>
      <c r="I7" s="261"/>
      <c r="J7" s="261"/>
      <c r="K7" s="261"/>
      <c r="L7" s="261"/>
      <c r="M7" s="261"/>
      <c r="N7" s="226"/>
      <c r="O7" s="226"/>
      <c r="P7" s="226"/>
      <c r="Q7" s="261" t="s">
        <v>290</v>
      </c>
      <c r="R7" s="261"/>
      <c r="S7" s="261"/>
      <c r="T7" s="261"/>
      <c r="U7" s="261"/>
      <c r="V7" s="261"/>
      <c r="W7" s="261"/>
      <c r="X7" s="261"/>
      <c r="Y7" s="261"/>
      <c r="Z7" s="261"/>
      <c r="AA7" s="261"/>
      <c r="AB7" s="261"/>
      <c r="AC7" s="261"/>
      <c r="AD7" s="261"/>
      <c r="AE7" s="226"/>
      <c r="AF7" s="226"/>
      <c r="AG7" s="226"/>
      <c r="AH7" s="226"/>
      <c r="AI7" s="226"/>
      <c r="AJ7" s="226"/>
      <c r="AK7" s="226"/>
      <c r="AL7" s="226"/>
      <c r="AM7" s="226"/>
      <c r="AN7" s="226"/>
      <c r="AO7" s="226"/>
      <c r="AP7" s="226"/>
      <c r="AQ7" s="261" t="s">
        <v>290</v>
      </c>
      <c r="AR7" s="261"/>
      <c r="AS7" s="261"/>
      <c r="AT7" s="261"/>
      <c r="AU7" s="261"/>
      <c r="AV7" s="261"/>
      <c r="AW7" s="261"/>
      <c r="AX7" s="261"/>
      <c r="AY7" s="261"/>
      <c r="AZ7" s="261"/>
      <c r="BA7" s="261"/>
      <c r="BB7" s="261"/>
      <c r="BC7" s="261"/>
      <c r="BD7" s="261"/>
      <c r="BE7" s="261"/>
      <c r="BF7" s="261"/>
      <c r="BG7" s="261"/>
      <c r="BH7" s="261"/>
      <c r="BI7" s="261"/>
      <c r="BJ7" s="261"/>
      <c r="BK7" s="261"/>
      <c r="BL7" s="261"/>
      <c r="BM7" s="261"/>
      <c r="BN7" s="261"/>
      <c r="BO7" s="261"/>
      <c r="BP7" s="261"/>
      <c r="BQ7" s="261"/>
      <c r="BR7" s="261"/>
      <c r="BS7" s="261"/>
      <c r="BT7" s="226"/>
      <c r="BU7" s="226"/>
      <c r="BV7" s="226"/>
      <c r="BW7" s="31"/>
      <c r="BX7" s="31"/>
      <c r="BY7" s="31"/>
      <c r="BZ7" s="31"/>
      <c r="CA7" s="31"/>
      <c r="CB7" s="31"/>
      <c r="CC7" s="31"/>
      <c r="CD7" s="31"/>
      <c r="CE7" s="31"/>
      <c r="CF7" s="31"/>
      <c r="CG7" s="31"/>
      <c r="CH7" s="31"/>
      <c r="CI7" s="31"/>
      <c r="CJ7" s="31"/>
    </row>
    <row r="8" spans="1:88" s="3" customFormat="1" ht="14.25" x14ac:dyDescent="0.2"/>
    <row r="9" spans="1:88" ht="15" customHeight="1" x14ac:dyDescent="0.25">
      <c r="A9" s="286"/>
      <c r="B9" s="268" t="s">
        <v>305</v>
      </c>
      <c r="C9" s="268" t="s">
        <v>22</v>
      </c>
      <c r="D9" s="268" t="s">
        <v>289</v>
      </c>
      <c r="E9" s="268" t="s">
        <v>306</v>
      </c>
      <c r="F9" s="268" t="s">
        <v>307</v>
      </c>
      <c r="G9" s="281" t="s">
        <v>308</v>
      </c>
      <c r="H9" s="281"/>
      <c r="I9" s="281"/>
      <c r="J9" s="281"/>
      <c r="K9" s="281"/>
      <c r="L9" s="281"/>
      <c r="M9" s="281"/>
      <c r="N9" s="281"/>
      <c r="O9" s="281"/>
      <c r="P9" s="270" t="s">
        <v>309</v>
      </c>
      <c r="Q9" s="271"/>
      <c r="R9" s="271"/>
      <c r="S9" s="271"/>
      <c r="T9" s="271"/>
      <c r="U9" s="271"/>
      <c r="V9" s="271"/>
      <c r="W9" s="271"/>
      <c r="X9" s="271"/>
      <c r="Y9" s="272"/>
      <c r="Z9" s="268" t="s">
        <v>310</v>
      </c>
      <c r="AA9" s="270" t="s">
        <v>311</v>
      </c>
      <c r="AB9" s="271"/>
      <c r="AC9" s="271"/>
      <c r="AD9" s="272"/>
      <c r="AE9" s="268" t="s">
        <v>287</v>
      </c>
      <c r="AF9" s="278" t="s">
        <v>3</v>
      </c>
      <c r="AG9" s="279"/>
      <c r="AH9" s="279"/>
      <c r="AI9" s="279"/>
      <c r="AJ9" s="279"/>
      <c r="AK9" s="279"/>
      <c r="AL9" s="279"/>
      <c r="AM9" s="279"/>
      <c r="AN9" s="279"/>
      <c r="AO9" s="279"/>
      <c r="AP9" s="279"/>
      <c r="AQ9" s="279"/>
      <c r="AR9" s="279"/>
      <c r="AS9" s="279"/>
      <c r="AT9" s="279"/>
      <c r="AU9" s="279"/>
      <c r="AV9" s="279"/>
      <c r="AW9" s="279"/>
      <c r="AX9" s="279"/>
      <c r="AY9" s="279"/>
      <c r="AZ9" s="279"/>
      <c r="BA9" s="279"/>
      <c r="BB9" s="279"/>
      <c r="BC9" s="279"/>
      <c r="BD9" s="279"/>
      <c r="BE9" s="279"/>
      <c r="BF9" s="279"/>
      <c r="BG9" s="279"/>
      <c r="BH9" s="279"/>
      <c r="BI9" s="279"/>
      <c r="BJ9" s="279"/>
      <c r="BK9" s="279"/>
      <c r="BL9" s="279"/>
      <c r="BM9" s="279"/>
      <c r="BN9" s="279"/>
      <c r="BO9" s="279"/>
      <c r="BP9" s="279"/>
      <c r="BQ9" s="279"/>
      <c r="BR9" s="279"/>
      <c r="BS9" s="279"/>
      <c r="BT9" s="280"/>
    </row>
    <row r="10" spans="1:88" ht="20.100000000000001" customHeight="1" x14ac:dyDescent="0.25">
      <c r="A10" s="287"/>
      <c r="B10" s="269"/>
      <c r="C10" s="269"/>
      <c r="D10" s="269"/>
      <c r="E10" s="269"/>
      <c r="F10" s="269"/>
      <c r="G10" s="282" t="s">
        <v>378</v>
      </c>
      <c r="H10" s="283"/>
      <c r="I10" s="284"/>
      <c r="J10" s="282" t="s">
        <v>379</v>
      </c>
      <c r="K10" s="283"/>
      <c r="L10" s="284"/>
      <c r="M10" s="262" t="s">
        <v>314</v>
      </c>
      <c r="N10" s="262" t="s">
        <v>315</v>
      </c>
      <c r="O10" s="262" t="s">
        <v>316</v>
      </c>
      <c r="P10" s="268" t="s">
        <v>317</v>
      </c>
      <c r="Q10" s="268" t="s">
        <v>318</v>
      </c>
      <c r="R10" s="270" t="s">
        <v>319</v>
      </c>
      <c r="S10" s="271"/>
      <c r="T10" s="271"/>
      <c r="U10" s="272"/>
      <c r="V10" s="270" t="s">
        <v>320</v>
      </c>
      <c r="W10" s="271"/>
      <c r="X10" s="271"/>
      <c r="Y10" s="272"/>
      <c r="Z10" s="269"/>
      <c r="AA10" s="268" t="s">
        <v>321</v>
      </c>
      <c r="AB10" s="268" t="s">
        <v>322</v>
      </c>
      <c r="AC10" s="268" t="s">
        <v>323</v>
      </c>
      <c r="AD10" s="268" t="s">
        <v>324</v>
      </c>
      <c r="AE10" s="269"/>
      <c r="AF10" s="265" t="s">
        <v>325</v>
      </c>
      <c r="AG10" s="266"/>
      <c r="AH10" s="266"/>
      <c r="AI10" s="266"/>
      <c r="AJ10" s="266"/>
      <c r="AK10" s="266"/>
      <c r="AL10" s="266"/>
      <c r="AM10" s="266"/>
      <c r="AN10" s="266"/>
      <c r="AO10" s="266"/>
      <c r="AP10" s="266"/>
      <c r="AQ10" s="266"/>
      <c r="AR10" s="266"/>
      <c r="AS10" s="266"/>
      <c r="AT10" s="266"/>
      <c r="AU10" s="266"/>
      <c r="AV10" s="267"/>
      <c r="AW10" s="265" t="s">
        <v>133</v>
      </c>
      <c r="AX10" s="267"/>
      <c r="AY10" s="265" t="s">
        <v>326</v>
      </c>
      <c r="AZ10" s="266"/>
      <c r="BA10" s="266"/>
      <c r="BB10" s="266"/>
      <c r="BC10" s="266"/>
      <c r="BD10" s="266"/>
      <c r="BE10" s="267"/>
      <c r="BF10" s="265" t="s">
        <v>327</v>
      </c>
      <c r="BG10" s="266"/>
      <c r="BH10" s="266"/>
      <c r="BI10" s="266"/>
      <c r="BJ10" s="266"/>
      <c r="BK10" s="266"/>
      <c r="BL10" s="266"/>
      <c r="BM10" s="266"/>
      <c r="BN10" s="266"/>
      <c r="BO10" s="266"/>
      <c r="BP10" s="266"/>
      <c r="BQ10" s="267"/>
      <c r="BR10" s="263" t="s">
        <v>328</v>
      </c>
      <c r="BS10" s="263" t="s">
        <v>286</v>
      </c>
      <c r="BT10" s="263" t="s">
        <v>329</v>
      </c>
    </row>
    <row r="11" spans="1:88" ht="20.100000000000001" customHeight="1" x14ac:dyDescent="0.25">
      <c r="A11" s="287"/>
      <c r="B11" s="269"/>
      <c r="C11" s="269"/>
      <c r="D11" s="269"/>
      <c r="E11" s="269"/>
      <c r="F11" s="269"/>
      <c r="G11" s="268" t="s">
        <v>375</v>
      </c>
      <c r="H11" s="268" t="s">
        <v>376</v>
      </c>
      <c r="I11" s="268" t="s">
        <v>377</v>
      </c>
      <c r="J11" s="268" t="s">
        <v>375</v>
      </c>
      <c r="K11" s="268" t="s">
        <v>376</v>
      </c>
      <c r="L11" s="268" t="s">
        <v>377</v>
      </c>
      <c r="M11" s="262"/>
      <c r="N11" s="262"/>
      <c r="O11" s="262"/>
      <c r="P11" s="269"/>
      <c r="Q11" s="269"/>
      <c r="R11" s="268" t="s">
        <v>330</v>
      </c>
      <c r="S11" s="268" t="s">
        <v>331</v>
      </c>
      <c r="T11" s="268" t="s">
        <v>332</v>
      </c>
      <c r="U11" s="268" t="s">
        <v>333</v>
      </c>
      <c r="V11" s="268" t="s">
        <v>330</v>
      </c>
      <c r="W11" s="268" t="s">
        <v>331</v>
      </c>
      <c r="X11" s="268" t="s">
        <v>332</v>
      </c>
      <c r="Y11" s="268" t="s">
        <v>333</v>
      </c>
      <c r="Z11" s="269"/>
      <c r="AA11" s="269"/>
      <c r="AB11" s="269"/>
      <c r="AC11" s="269"/>
      <c r="AD11" s="269"/>
      <c r="AE11" s="269"/>
      <c r="AF11" s="269" t="s">
        <v>333</v>
      </c>
      <c r="AG11" s="263" t="s">
        <v>332</v>
      </c>
      <c r="AH11" s="263" t="s">
        <v>331</v>
      </c>
      <c r="AI11" s="263" t="s">
        <v>330</v>
      </c>
      <c r="AJ11" s="263" t="s">
        <v>334</v>
      </c>
      <c r="AK11" s="263" t="s">
        <v>335</v>
      </c>
      <c r="AL11" s="263" t="s">
        <v>336</v>
      </c>
      <c r="AM11" s="263" t="s">
        <v>337</v>
      </c>
      <c r="AN11" s="263" t="s">
        <v>338</v>
      </c>
      <c r="AO11" s="263" t="s">
        <v>339</v>
      </c>
      <c r="AP11" s="263" t="s">
        <v>340</v>
      </c>
      <c r="AQ11" s="263" t="s">
        <v>341</v>
      </c>
      <c r="AR11" s="263" t="s">
        <v>342</v>
      </c>
      <c r="AS11" s="263" t="s">
        <v>343</v>
      </c>
      <c r="AT11" s="263" t="s">
        <v>344</v>
      </c>
      <c r="AU11" s="263" t="s">
        <v>345</v>
      </c>
      <c r="AV11" s="263" t="s">
        <v>346</v>
      </c>
      <c r="AW11" s="263" t="s">
        <v>347</v>
      </c>
      <c r="AX11" s="263" t="s">
        <v>348</v>
      </c>
      <c r="AY11" s="278" t="s">
        <v>349</v>
      </c>
      <c r="AZ11" s="279"/>
      <c r="BA11" s="279"/>
      <c r="BB11" s="280"/>
      <c r="BC11" s="278" t="s">
        <v>350</v>
      </c>
      <c r="BD11" s="280"/>
      <c r="BE11" s="162" t="s">
        <v>351</v>
      </c>
      <c r="BF11" s="263" t="s">
        <v>352</v>
      </c>
      <c r="BG11" s="263" t="s">
        <v>346</v>
      </c>
      <c r="BH11" s="263" t="s">
        <v>336</v>
      </c>
      <c r="BI11" s="263" t="s">
        <v>337</v>
      </c>
      <c r="BJ11" s="263" t="s">
        <v>338</v>
      </c>
      <c r="BK11" s="263" t="s">
        <v>339</v>
      </c>
      <c r="BL11" s="263" t="s">
        <v>340</v>
      </c>
      <c r="BM11" s="263" t="s">
        <v>341</v>
      </c>
      <c r="BN11" s="263" t="s">
        <v>342</v>
      </c>
      <c r="BO11" s="263" t="s">
        <v>343</v>
      </c>
      <c r="BP11" s="263" t="s">
        <v>344</v>
      </c>
      <c r="BQ11" s="263" t="s">
        <v>345</v>
      </c>
      <c r="BR11" s="269"/>
      <c r="BS11" s="269"/>
      <c r="BT11" s="269"/>
    </row>
    <row r="12" spans="1:88" ht="24.95" customHeight="1" x14ac:dyDescent="0.25">
      <c r="A12" s="287"/>
      <c r="B12" s="269"/>
      <c r="C12" s="269"/>
      <c r="D12" s="269"/>
      <c r="E12" s="269"/>
      <c r="F12" s="269"/>
      <c r="G12" s="264"/>
      <c r="H12" s="264"/>
      <c r="I12" s="264"/>
      <c r="J12" s="264"/>
      <c r="K12" s="264"/>
      <c r="L12" s="264"/>
      <c r="M12" s="262"/>
      <c r="N12" s="262"/>
      <c r="O12" s="262"/>
      <c r="P12" s="269"/>
      <c r="Q12" s="269"/>
      <c r="R12" s="269"/>
      <c r="S12" s="269"/>
      <c r="T12" s="269"/>
      <c r="U12" s="269"/>
      <c r="V12" s="269"/>
      <c r="W12" s="269"/>
      <c r="X12" s="269"/>
      <c r="Y12" s="269"/>
      <c r="Z12" s="269"/>
      <c r="AA12" s="269"/>
      <c r="AB12" s="269"/>
      <c r="AC12" s="269"/>
      <c r="AD12" s="269"/>
      <c r="AE12" s="269"/>
      <c r="AF12" s="264"/>
      <c r="AG12" s="264"/>
      <c r="AH12" s="264"/>
      <c r="AI12" s="264"/>
      <c r="AJ12" s="264"/>
      <c r="AK12" s="264"/>
      <c r="AL12" s="264"/>
      <c r="AM12" s="264"/>
      <c r="AN12" s="264"/>
      <c r="AO12" s="264"/>
      <c r="AP12" s="264"/>
      <c r="AQ12" s="264"/>
      <c r="AR12" s="264"/>
      <c r="AS12" s="264"/>
      <c r="AT12" s="264"/>
      <c r="AU12" s="264"/>
      <c r="AV12" s="264"/>
      <c r="AW12" s="264"/>
      <c r="AX12" s="264"/>
      <c r="AY12" s="161" t="s">
        <v>353</v>
      </c>
      <c r="AZ12" s="161" t="s">
        <v>354</v>
      </c>
      <c r="BA12" s="161" t="s">
        <v>355</v>
      </c>
      <c r="BB12" s="161" t="s">
        <v>356</v>
      </c>
      <c r="BC12" s="161" t="s">
        <v>357</v>
      </c>
      <c r="BD12" s="161" t="s">
        <v>358</v>
      </c>
      <c r="BE12" s="161" t="s">
        <v>359</v>
      </c>
      <c r="BF12" s="264"/>
      <c r="BG12" s="264"/>
      <c r="BH12" s="264"/>
      <c r="BI12" s="264"/>
      <c r="BJ12" s="264"/>
      <c r="BK12" s="264"/>
      <c r="BL12" s="264"/>
      <c r="BM12" s="264"/>
      <c r="BN12" s="264"/>
      <c r="BO12" s="264"/>
      <c r="BP12" s="264"/>
      <c r="BQ12" s="264"/>
      <c r="BR12" s="264"/>
      <c r="BS12" s="264"/>
      <c r="BT12" s="264"/>
    </row>
    <row r="13" spans="1:88" ht="5.0999999999999996" customHeight="1" x14ac:dyDescent="0.25">
      <c r="A13" s="141"/>
      <c r="B13" s="82"/>
      <c r="C13" s="82"/>
      <c r="D13" s="82"/>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row>
    <row r="14" spans="1:88" s="177" customFormat="1" ht="12" x14ac:dyDescent="0.2">
      <c r="A14" s="273" t="s">
        <v>360</v>
      </c>
      <c r="B14" s="181"/>
      <c r="C14" s="166"/>
      <c r="D14" s="166"/>
      <c r="E14" s="175"/>
      <c r="F14" s="176"/>
      <c r="G14" s="182"/>
      <c r="H14" s="182"/>
      <c r="I14" s="166"/>
      <c r="J14" s="182"/>
      <c r="K14" s="182"/>
      <c r="L14" s="166"/>
      <c r="M14" s="166"/>
      <c r="N14" s="166"/>
      <c r="O14" s="166"/>
      <c r="P14" s="166"/>
      <c r="Q14" s="166"/>
      <c r="R14" s="166"/>
      <c r="S14" s="166"/>
      <c r="T14" s="166"/>
      <c r="U14" s="166"/>
      <c r="V14" s="166"/>
      <c r="W14" s="166"/>
      <c r="X14" s="166"/>
      <c r="Y14" s="166"/>
      <c r="Z14" s="175"/>
      <c r="AA14" s="166"/>
      <c r="AB14" s="166"/>
      <c r="AC14" s="166"/>
      <c r="AD14" s="166"/>
      <c r="AE14" s="166"/>
      <c r="AF14" s="166"/>
      <c r="AG14" s="166"/>
      <c r="AH14" s="166"/>
      <c r="AI14" s="166"/>
      <c r="AJ14" s="166"/>
      <c r="AK14" s="166"/>
      <c r="AL14" s="166"/>
      <c r="AM14" s="166"/>
      <c r="AN14" s="166"/>
      <c r="AO14" s="166"/>
      <c r="AP14" s="166"/>
      <c r="AQ14" s="166"/>
      <c r="AR14" s="166"/>
      <c r="AS14" s="166"/>
      <c r="AT14" s="166"/>
      <c r="AU14" s="166"/>
      <c r="AV14" s="166"/>
      <c r="AW14" s="166"/>
      <c r="AX14" s="166"/>
      <c r="AY14" s="166"/>
      <c r="AZ14" s="166"/>
      <c r="BA14" s="166"/>
      <c r="BB14" s="166"/>
      <c r="BC14" s="166"/>
      <c r="BD14" s="166"/>
      <c r="BE14" s="166"/>
      <c r="BF14" s="166"/>
      <c r="BG14" s="166"/>
      <c r="BH14" s="166"/>
      <c r="BI14" s="166"/>
      <c r="BJ14" s="166"/>
      <c r="BK14" s="166"/>
      <c r="BL14" s="166"/>
      <c r="BM14" s="166"/>
      <c r="BN14" s="166"/>
      <c r="BO14" s="166"/>
      <c r="BP14" s="166"/>
      <c r="BQ14" s="166"/>
      <c r="BR14" s="166"/>
      <c r="BS14" s="166"/>
      <c r="BT14" s="166"/>
      <c r="BV14" s="184"/>
    </row>
    <row r="15" spans="1:88" s="177" customFormat="1" ht="12" x14ac:dyDescent="0.2">
      <c r="A15" s="274"/>
      <c r="B15" s="181">
        <v>2</v>
      </c>
      <c r="C15" s="166">
        <v>83.76</v>
      </c>
      <c r="D15" s="166">
        <v>0.8</v>
      </c>
      <c r="E15" s="175">
        <v>1</v>
      </c>
      <c r="F15" s="176" t="s">
        <v>400</v>
      </c>
      <c r="G15" s="182">
        <v>478.53199999999998</v>
      </c>
      <c r="H15" s="182">
        <v>476.63200000000001</v>
      </c>
      <c r="I15" s="166">
        <f t="shared" ref="I15:I34" si="0">G15-H15</f>
        <v>1.8999999999999773</v>
      </c>
      <c r="J15" s="182">
        <v>477.46899999999999</v>
      </c>
      <c r="K15" s="182">
        <v>475.56900000000002</v>
      </c>
      <c r="L15" s="166">
        <f t="shared" ref="L15:L19" si="1">J15-K15</f>
        <v>1.8999999999999773</v>
      </c>
      <c r="M15" s="166">
        <f t="shared" ref="M15:M34" si="2">(L15+I15)/2</f>
        <v>1.8999999999999773</v>
      </c>
      <c r="N15" s="166">
        <v>0.17</v>
      </c>
      <c r="O15" s="166">
        <f t="shared" ref="O15:O34" si="3">N15+M15</f>
        <v>2.0699999999999772</v>
      </c>
      <c r="P15" s="166">
        <f t="shared" ref="P15:P34" si="4">D15+N15+N15+0.3</f>
        <v>1.4400000000000002</v>
      </c>
      <c r="Q15" s="166">
        <f t="shared" ref="Q15:Q34" si="5">M15-P15+N15</f>
        <v>0.62999999999997713</v>
      </c>
      <c r="R15" s="166">
        <v>0</v>
      </c>
      <c r="S15" s="166">
        <f t="shared" ref="S15:S24" si="6">O15</f>
        <v>2.0699999999999772</v>
      </c>
      <c r="T15" s="166">
        <v>0</v>
      </c>
      <c r="U15" s="166">
        <v>0</v>
      </c>
      <c r="V15" s="166">
        <f t="shared" ref="V15:V24" si="7">Q15</f>
        <v>0.62999999999997713</v>
      </c>
      <c r="W15" s="166">
        <v>0</v>
      </c>
      <c r="X15" s="166">
        <v>0</v>
      </c>
      <c r="Y15" s="166">
        <v>0</v>
      </c>
      <c r="Z15" s="175">
        <v>3</v>
      </c>
      <c r="AA15" s="166">
        <f t="shared" ref="AA15:AA34" si="8">D15*2</f>
        <v>1.6</v>
      </c>
      <c r="AB15" s="166">
        <v>0</v>
      </c>
      <c r="AC15" s="166">
        <f t="shared" ref="AC15:AC34" si="9">AA15+P15*0.33333333*2</f>
        <v>2.5599999904000001</v>
      </c>
      <c r="AD15" s="166">
        <f t="shared" ref="AD15:AD34" si="10">AA15+O15*0.333333333333333*2</f>
        <v>2.9799999999999836</v>
      </c>
      <c r="AE15" s="166">
        <f t="shared" ref="AE15:AE24" si="11">(3.1415*(D15+N15)^2)/4</f>
        <v>0.7389593375000002</v>
      </c>
      <c r="AF15" s="166">
        <v>0</v>
      </c>
      <c r="AG15" s="166">
        <v>0</v>
      </c>
      <c r="AH15" s="166">
        <f t="shared" ref="AH15:AH24" si="12">(AA15+AD15)/2*O15*C15</f>
        <v>397.04752799999426</v>
      </c>
      <c r="AI15" s="166">
        <v>0</v>
      </c>
      <c r="AJ15" s="166">
        <v>0</v>
      </c>
      <c r="AK15" s="166">
        <f t="shared" ref="AK15:AK24" si="13">AH15</f>
        <v>397.04752799999426</v>
      </c>
      <c r="AL15" s="166">
        <v>0</v>
      </c>
      <c r="AM15" s="166">
        <v>0</v>
      </c>
      <c r="AN15" s="166">
        <v>0</v>
      </c>
      <c r="AO15" s="166">
        <v>0</v>
      </c>
      <c r="AP15" s="166">
        <v>0</v>
      </c>
      <c r="AQ15" s="166">
        <f t="shared" ref="AQ15:AQ24" si="14">AK15-AV15</f>
        <v>377.19515159999457</v>
      </c>
      <c r="AR15" s="166">
        <v>0</v>
      </c>
      <c r="AS15" s="166">
        <v>0</v>
      </c>
      <c r="AT15" s="166">
        <v>0</v>
      </c>
      <c r="AU15" s="166">
        <v>0</v>
      </c>
      <c r="AV15" s="166">
        <f t="shared" ref="AV15:AV34" si="15">AK15*0.05</f>
        <v>19.852376399999713</v>
      </c>
      <c r="AW15" s="166">
        <v>0</v>
      </c>
      <c r="AX15" s="166">
        <f t="shared" ref="AX15:AX24" si="16">D15*2*C15</f>
        <v>134.01600000000002</v>
      </c>
      <c r="AY15" s="166">
        <v>0</v>
      </c>
      <c r="AZ15" s="166">
        <v>0</v>
      </c>
      <c r="BA15" s="166">
        <v>0</v>
      </c>
      <c r="BB15" s="166">
        <v>0</v>
      </c>
      <c r="BC15" s="166">
        <v>0</v>
      </c>
      <c r="BD15" s="166">
        <f t="shared" ref="BD15:BD24" si="17">O15*C15*2</f>
        <v>346.76639999999622</v>
      </c>
      <c r="BE15" s="166">
        <v>0</v>
      </c>
      <c r="BF15" s="166">
        <f t="shared" ref="BF15:BF34" si="18">AK15-AE15*C15</f>
        <v>335.15229389099426</v>
      </c>
      <c r="BG15" s="166">
        <f t="shared" ref="BG15:BG34" si="19">((AA15+AC15)/2*P15-AE15)*C15</f>
        <v>188.98271731205091</v>
      </c>
      <c r="BH15" s="166">
        <v>0</v>
      </c>
      <c r="BI15" s="166">
        <v>0</v>
      </c>
      <c r="BJ15" s="166">
        <f t="shared" ref="BJ15:BJ24" si="20">BF15-BG15</f>
        <v>146.16957657894335</v>
      </c>
      <c r="BK15" s="166">
        <v>0</v>
      </c>
      <c r="BL15" s="166">
        <v>0</v>
      </c>
      <c r="BM15" s="166">
        <v>0</v>
      </c>
      <c r="BN15" s="166">
        <v>0</v>
      </c>
      <c r="BO15" s="166">
        <v>0</v>
      </c>
      <c r="BP15" s="166">
        <v>0</v>
      </c>
      <c r="BQ15" s="166">
        <v>0</v>
      </c>
      <c r="BR15" s="166">
        <f t="shared" ref="BR15:BR34" si="21">AE15*C15*1.3</f>
        <v>80.463804341700026</v>
      </c>
      <c r="BS15" s="166">
        <f>BR15*$BT$3</f>
        <v>402.31902170850014</v>
      </c>
      <c r="BT15" s="166">
        <f t="shared" ref="BT15:BT34" si="22">BR15</f>
        <v>80.463804341700026</v>
      </c>
      <c r="BV15" s="184"/>
    </row>
    <row r="16" spans="1:88" s="177" customFormat="1" ht="12" x14ac:dyDescent="0.2">
      <c r="A16" s="274"/>
      <c r="B16" s="181">
        <v>3</v>
      </c>
      <c r="C16" s="166">
        <v>78.09</v>
      </c>
      <c r="D16" s="166">
        <v>1</v>
      </c>
      <c r="E16" s="175">
        <v>1</v>
      </c>
      <c r="F16" s="176" t="s">
        <v>400</v>
      </c>
      <c r="G16" s="182">
        <v>477.46899999999999</v>
      </c>
      <c r="H16" s="182">
        <v>475.36900000000003</v>
      </c>
      <c r="I16" s="166">
        <f t="shared" si="0"/>
        <v>2.0999999999999659</v>
      </c>
      <c r="J16" s="182">
        <v>476.35399999999998</v>
      </c>
      <c r="K16" s="182">
        <v>474.25400000000002</v>
      </c>
      <c r="L16" s="166">
        <f t="shared" si="1"/>
        <v>2.0999999999999659</v>
      </c>
      <c r="M16" s="166">
        <f t="shared" si="2"/>
        <v>2.0999999999999659</v>
      </c>
      <c r="N16" s="166">
        <v>0.21</v>
      </c>
      <c r="O16" s="166">
        <f t="shared" si="3"/>
        <v>2.3099999999999659</v>
      </c>
      <c r="P16" s="166">
        <f t="shared" si="4"/>
        <v>1.72</v>
      </c>
      <c r="Q16" s="166">
        <f t="shared" si="5"/>
        <v>0.58999999999996589</v>
      </c>
      <c r="R16" s="166">
        <v>0</v>
      </c>
      <c r="S16" s="166">
        <f t="shared" si="6"/>
        <v>2.3099999999999659</v>
      </c>
      <c r="T16" s="166">
        <v>0</v>
      </c>
      <c r="U16" s="166">
        <v>0</v>
      </c>
      <c r="V16" s="166">
        <f t="shared" si="7"/>
        <v>0.58999999999996589</v>
      </c>
      <c r="W16" s="166">
        <v>0</v>
      </c>
      <c r="X16" s="166">
        <v>0</v>
      </c>
      <c r="Y16" s="166">
        <v>0</v>
      </c>
      <c r="Z16" s="175">
        <v>3</v>
      </c>
      <c r="AA16" s="166">
        <f t="shared" si="8"/>
        <v>2</v>
      </c>
      <c r="AB16" s="166">
        <v>0</v>
      </c>
      <c r="AC16" s="166">
        <f t="shared" si="9"/>
        <v>3.1466666551999998</v>
      </c>
      <c r="AD16" s="166">
        <f t="shared" si="10"/>
        <v>3.5399999999999756</v>
      </c>
      <c r="AE16" s="166">
        <f t="shared" si="11"/>
        <v>1.1498675375</v>
      </c>
      <c r="AF16" s="166">
        <v>0</v>
      </c>
      <c r="AG16" s="166">
        <v>0</v>
      </c>
      <c r="AH16" s="166">
        <f t="shared" si="12"/>
        <v>499.67448299999052</v>
      </c>
      <c r="AI16" s="166">
        <v>0</v>
      </c>
      <c r="AJ16" s="166">
        <v>0</v>
      </c>
      <c r="AK16" s="166">
        <f t="shared" si="13"/>
        <v>499.67448299999052</v>
      </c>
      <c r="AL16" s="166">
        <v>0</v>
      </c>
      <c r="AM16" s="166">
        <v>0</v>
      </c>
      <c r="AN16" s="166">
        <v>0</v>
      </c>
      <c r="AO16" s="166">
        <v>0</v>
      </c>
      <c r="AP16" s="166">
        <v>0</v>
      </c>
      <c r="AQ16" s="166">
        <f t="shared" si="14"/>
        <v>474.69075884999097</v>
      </c>
      <c r="AR16" s="166">
        <v>0</v>
      </c>
      <c r="AS16" s="166">
        <v>0</v>
      </c>
      <c r="AT16" s="166">
        <v>0</v>
      </c>
      <c r="AU16" s="166">
        <v>0</v>
      </c>
      <c r="AV16" s="166">
        <f t="shared" si="15"/>
        <v>24.983724149999528</v>
      </c>
      <c r="AW16" s="166">
        <v>0</v>
      </c>
      <c r="AX16" s="166">
        <f t="shared" si="16"/>
        <v>156.18</v>
      </c>
      <c r="AY16" s="166">
        <v>0</v>
      </c>
      <c r="AZ16" s="166">
        <v>0</v>
      </c>
      <c r="BA16" s="166">
        <v>0</v>
      </c>
      <c r="BB16" s="166">
        <v>0</v>
      </c>
      <c r="BC16" s="166">
        <v>0</v>
      </c>
      <c r="BD16" s="166">
        <f t="shared" si="17"/>
        <v>360.77579999999466</v>
      </c>
      <c r="BE16" s="166">
        <v>0</v>
      </c>
      <c r="BF16" s="166">
        <f t="shared" si="18"/>
        <v>409.88132699661548</v>
      </c>
      <c r="BG16" s="166">
        <f t="shared" si="19"/>
        <v>255.84359522655345</v>
      </c>
      <c r="BH16" s="166">
        <v>0</v>
      </c>
      <c r="BI16" s="166">
        <v>0</v>
      </c>
      <c r="BJ16" s="166">
        <f t="shared" si="20"/>
        <v>154.03773177006204</v>
      </c>
      <c r="BK16" s="166">
        <v>0</v>
      </c>
      <c r="BL16" s="166">
        <v>0</v>
      </c>
      <c r="BM16" s="166">
        <v>0</v>
      </c>
      <c r="BN16" s="166">
        <v>0</v>
      </c>
      <c r="BO16" s="166">
        <v>0</v>
      </c>
      <c r="BP16" s="166">
        <v>0</v>
      </c>
      <c r="BQ16" s="166">
        <v>0</v>
      </c>
      <c r="BR16" s="166">
        <f t="shared" si="21"/>
        <v>116.7311028043875</v>
      </c>
      <c r="BS16" s="166">
        <f t="shared" ref="BS16:BS34" si="23">BR16*$BT$3</f>
        <v>583.65551402193751</v>
      </c>
      <c r="BT16" s="166">
        <f t="shared" si="22"/>
        <v>116.7311028043875</v>
      </c>
      <c r="BV16" s="184"/>
    </row>
    <row r="17" spans="1:74" s="177" customFormat="1" ht="12" x14ac:dyDescent="0.2">
      <c r="A17" s="274"/>
      <c r="B17" s="181">
        <v>4</v>
      </c>
      <c r="C17" s="166">
        <v>72.7</v>
      </c>
      <c r="D17" s="166">
        <v>1</v>
      </c>
      <c r="E17" s="175">
        <v>1</v>
      </c>
      <c r="F17" s="176" t="s">
        <v>400</v>
      </c>
      <c r="G17" s="182">
        <v>476.35399999999998</v>
      </c>
      <c r="H17" s="182">
        <v>474.25400000000002</v>
      </c>
      <c r="I17" s="166">
        <f t="shared" si="0"/>
        <v>2.0999999999999659</v>
      </c>
      <c r="J17" s="182">
        <v>475.31</v>
      </c>
      <c r="K17" s="182">
        <v>473.21</v>
      </c>
      <c r="L17" s="166">
        <f t="shared" si="1"/>
        <v>2.1000000000000227</v>
      </c>
      <c r="M17" s="166">
        <f t="shared" si="2"/>
        <v>2.0999999999999943</v>
      </c>
      <c r="N17" s="166">
        <v>0.21</v>
      </c>
      <c r="O17" s="166">
        <f t="shared" si="3"/>
        <v>2.3099999999999943</v>
      </c>
      <c r="P17" s="166">
        <f t="shared" si="4"/>
        <v>1.72</v>
      </c>
      <c r="Q17" s="166">
        <f t="shared" si="5"/>
        <v>0.58999999999999431</v>
      </c>
      <c r="R17" s="166">
        <v>0</v>
      </c>
      <c r="S17" s="166">
        <f t="shared" si="6"/>
        <v>2.3099999999999943</v>
      </c>
      <c r="T17" s="166">
        <v>0</v>
      </c>
      <c r="U17" s="166">
        <v>0</v>
      </c>
      <c r="V17" s="166">
        <f t="shared" si="7"/>
        <v>0.58999999999999431</v>
      </c>
      <c r="W17" s="166">
        <v>0</v>
      </c>
      <c r="X17" s="166">
        <v>0</v>
      </c>
      <c r="Y17" s="166">
        <v>0</v>
      </c>
      <c r="Z17" s="175">
        <v>3</v>
      </c>
      <c r="AA17" s="166">
        <f t="shared" si="8"/>
        <v>2</v>
      </c>
      <c r="AB17" s="166">
        <v>0</v>
      </c>
      <c r="AC17" s="166">
        <f t="shared" si="9"/>
        <v>3.1466666551999998</v>
      </c>
      <c r="AD17" s="166">
        <f t="shared" si="10"/>
        <v>3.5399999999999947</v>
      </c>
      <c r="AE17" s="166">
        <f t="shared" si="11"/>
        <v>1.1498675375</v>
      </c>
      <c r="AF17" s="166">
        <v>0</v>
      </c>
      <c r="AG17" s="166">
        <v>0</v>
      </c>
      <c r="AH17" s="166">
        <f t="shared" si="12"/>
        <v>465.18548999999837</v>
      </c>
      <c r="AI17" s="166">
        <v>0</v>
      </c>
      <c r="AJ17" s="166">
        <v>0</v>
      </c>
      <c r="AK17" s="166">
        <f t="shared" si="13"/>
        <v>465.18548999999837</v>
      </c>
      <c r="AL17" s="166">
        <v>0</v>
      </c>
      <c r="AM17" s="166">
        <v>0</v>
      </c>
      <c r="AN17" s="166">
        <v>0</v>
      </c>
      <c r="AO17" s="166">
        <v>0</v>
      </c>
      <c r="AP17" s="166">
        <v>0</v>
      </c>
      <c r="AQ17" s="166">
        <f t="shared" si="14"/>
        <v>441.92621549999842</v>
      </c>
      <c r="AR17" s="166">
        <v>0</v>
      </c>
      <c r="AS17" s="166">
        <v>0</v>
      </c>
      <c r="AT17" s="166">
        <v>0</v>
      </c>
      <c r="AU17" s="166">
        <v>0</v>
      </c>
      <c r="AV17" s="166">
        <f t="shared" si="15"/>
        <v>23.259274499999918</v>
      </c>
      <c r="AW17" s="166">
        <v>0</v>
      </c>
      <c r="AX17" s="166">
        <f t="shared" si="16"/>
        <v>145.4</v>
      </c>
      <c r="AY17" s="166">
        <v>0</v>
      </c>
      <c r="AZ17" s="166">
        <v>0</v>
      </c>
      <c r="BA17" s="166">
        <v>0</v>
      </c>
      <c r="BB17" s="166">
        <v>0</v>
      </c>
      <c r="BC17" s="166">
        <v>0</v>
      </c>
      <c r="BD17" s="166">
        <f t="shared" si="17"/>
        <v>335.87399999999917</v>
      </c>
      <c r="BE17" s="166">
        <v>0</v>
      </c>
      <c r="BF17" s="166">
        <f t="shared" si="18"/>
        <v>381.59012002374834</v>
      </c>
      <c r="BG17" s="166">
        <f t="shared" si="19"/>
        <v>238.18452264016437</v>
      </c>
      <c r="BH17" s="166">
        <v>0</v>
      </c>
      <c r="BI17" s="166">
        <v>0</v>
      </c>
      <c r="BJ17" s="166">
        <f t="shared" si="20"/>
        <v>143.40559738358397</v>
      </c>
      <c r="BK17" s="166">
        <v>0</v>
      </c>
      <c r="BL17" s="166">
        <v>0</v>
      </c>
      <c r="BM17" s="166">
        <v>0</v>
      </c>
      <c r="BN17" s="166">
        <v>0</v>
      </c>
      <c r="BO17" s="166">
        <v>0</v>
      </c>
      <c r="BP17" s="166">
        <v>0</v>
      </c>
      <c r="BQ17" s="166">
        <v>0</v>
      </c>
      <c r="BR17" s="166">
        <f t="shared" si="21"/>
        <v>108.67398096912503</v>
      </c>
      <c r="BS17" s="166">
        <f t="shared" si="23"/>
        <v>543.36990484562511</v>
      </c>
      <c r="BT17" s="166">
        <f t="shared" si="22"/>
        <v>108.67398096912503</v>
      </c>
      <c r="BV17" s="184"/>
    </row>
    <row r="18" spans="1:74" s="177" customFormat="1" ht="12" x14ac:dyDescent="0.2">
      <c r="A18" s="274"/>
      <c r="B18" s="181">
        <v>5</v>
      </c>
      <c r="C18" s="166">
        <v>81.66</v>
      </c>
      <c r="D18" s="166">
        <v>1</v>
      </c>
      <c r="E18" s="175">
        <v>1</v>
      </c>
      <c r="F18" s="176" t="s">
        <v>400</v>
      </c>
      <c r="G18" s="182">
        <v>475.31</v>
      </c>
      <c r="H18" s="182">
        <v>473.21</v>
      </c>
      <c r="I18" s="166">
        <f t="shared" si="0"/>
        <v>2.1000000000000227</v>
      </c>
      <c r="J18" s="182">
        <v>474.28899999999999</v>
      </c>
      <c r="K18" s="182">
        <v>472.18900000000002</v>
      </c>
      <c r="L18" s="166">
        <f t="shared" si="1"/>
        <v>2.0999999999999659</v>
      </c>
      <c r="M18" s="166">
        <f t="shared" si="2"/>
        <v>2.0999999999999943</v>
      </c>
      <c r="N18" s="166">
        <v>0.21</v>
      </c>
      <c r="O18" s="166">
        <f t="shared" si="3"/>
        <v>2.3099999999999943</v>
      </c>
      <c r="P18" s="166">
        <f t="shared" si="4"/>
        <v>1.72</v>
      </c>
      <c r="Q18" s="166">
        <f t="shared" si="5"/>
        <v>0.58999999999999431</v>
      </c>
      <c r="R18" s="166">
        <v>0</v>
      </c>
      <c r="S18" s="166">
        <f t="shared" si="6"/>
        <v>2.3099999999999943</v>
      </c>
      <c r="T18" s="166">
        <v>0</v>
      </c>
      <c r="U18" s="166">
        <v>0</v>
      </c>
      <c r="V18" s="166">
        <f t="shared" si="7"/>
        <v>0.58999999999999431</v>
      </c>
      <c r="W18" s="166">
        <v>0</v>
      </c>
      <c r="X18" s="166">
        <v>0</v>
      </c>
      <c r="Y18" s="166">
        <v>0</v>
      </c>
      <c r="Z18" s="175">
        <v>3</v>
      </c>
      <c r="AA18" s="166">
        <f t="shared" si="8"/>
        <v>2</v>
      </c>
      <c r="AB18" s="166">
        <v>0</v>
      </c>
      <c r="AC18" s="166">
        <f t="shared" si="9"/>
        <v>3.1466666551999998</v>
      </c>
      <c r="AD18" s="166">
        <f t="shared" si="10"/>
        <v>3.5399999999999947</v>
      </c>
      <c r="AE18" s="166">
        <f t="shared" si="11"/>
        <v>1.1498675375</v>
      </c>
      <c r="AF18" s="166">
        <v>0</v>
      </c>
      <c r="AG18" s="166">
        <v>0</v>
      </c>
      <c r="AH18" s="166">
        <f t="shared" si="12"/>
        <v>522.51784199999815</v>
      </c>
      <c r="AI18" s="166">
        <v>0</v>
      </c>
      <c r="AJ18" s="166">
        <v>0</v>
      </c>
      <c r="AK18" s="166">
        <f t="shared" si="13"/>
        <v>522.51784199999815</v>
      </c>
      <c r="AL18" s="166">
        <v>0</v>
      </c>
      <c r="AM18" s="166">
        <v>0</v>
      </c>
      <c r="AN18" s="166">
        <v>0</v>
      </c>
      <c r="AO18" s="166">
        <v>0</v>
      </c>
      <c r="AP18" s="166">
        <v>0</v>
      </c>
      <c r="AQ18" s="166">
        <f t="shared" si="14"/>
        <v>496.39194989999822</v>
      </c>
      <c r="AR18" s="166">
        <v>0</v>
      </c>
      <c r="AS18" s="166">
        <v>0</v>
      </c>
      <c r="AT18" s="166">
        <v>0</v>
      </c>
      <c r="AU18" s="166">
        <v>0</v>
      </c>
      <c r="AV18" s="166">
        <f t="shared" si="15"/>
        <v>26.125892099999909</v>
      </c>
      <c r="AW18" s="166">
        <v>0</v>
      </c>
      <c r="AX18" s="166">
        <f t="shared" si="16"/>
        <v>163.32</v>
      </c>
      <c r="AY18" s="166">
        <v>0</v>
      </c>
      <c r="AZ18" s="166">
        <v>0</v>
      </c>
      <c r="BA18" s="166">
        <v>0</v>
      </c>
      <c r="BB18" s="166">
        <v>0</v>
      </c>
      <c r="BC18" s="166">
        <v>0</v>
      </c>
      <c r="BD18" s="166">
        <f t="shared" si="17"/>
        <v>377.26919999999905</v>
      </c>
      <c r="BE18" s="166">
        <v>0</v>
      </c>
      <c r="BF18" s="166">
        <f t="shared" si="18"/>
        <v>428.61965888774819</v>
      </c>
      <c r="BG18" s="166">
        <f t="shared" si="19"/>
        <v>267.53986408247346</v>
      </c>
      <c r="BH18" s="166">
        <v>0</v>
      </c>
      <c r="BI18" s="166">
        <v>0</v>
      </c>
      <c r="BJ18" s="166">
        <f t="shared" si="20"/>
        <v>161.07979480527473</v>
      </c>
      <c r="BK18" s="166">
        <v>0</v>
      </c>
      <c r="BL18" s="166">
        <v>0</v>
      </c>
      <c r="BM18" s="166">
        <v>0</v>
      </c>
      <c r="BN18" s="166">
        <v>0</v>
      </c>
      <c r="BO18" s="166">
        <v>0</v>
      </c>
      <c r="BP18" s="166">
        <v>0</v>
      </c>
      <c r="BQ18" s="166">
        <v>0</v>
      </c>
      <c r="BR18" s="166">
        <f t="shared" si="21"/>
        <v>122.06763804592499</v>
      </c>
      <c r="BS18" s="166">
        <f t="shared" si="23"/>
        <v>610.33819022962496</v>
      </c>
      <c r="BT18" s="166">
        <f t="shared" si="22"/>
        <v>122.06763804592499</v>
      </c>
      <c r="BV18" s="184"/>
    </row>
    <row r="19" spans="1:74" s="177" customFormat="1" ht="12" x14ac:dyDescent="0.2">
      <c r="A19" s="274"/>
      <c r="B19" s="181">
        <v>6</v>
      </c>
      <c r="C19" s="166">
        <v>81.66</v>
      </c>
      <c r="D19" s="166">
        <v>1</v>
      </c>
      <c r="E19" s="175">
        <v>1</v>
      </c>
      <c r="F19" s="176" t="s">
        <v>400</v>
      </c>
      <c r="G19" s="182">
        <v>474.28899999999999</v>
      </c>
      <c r="H19" s="182">
        <v>472.18900000000002</v>
      </c>
      <c r="I19" s="166">
        <f t="shared" si="0"/>
        <v>2.0999999999999659</v>
      </c>
      <c r="J19" s="182">
        <v>473.26799999999997</v>
      </c>
      <c r="K19" s="182">
        <v>471.16800000000001</v>
      </c>
      <c r="L19" s="166">
        <f t="shared" si="1"/>
        <v>2.0999999999999659</v>
      </c>
      <c r="M19" s="166">
        <f t="shared" si="2"/>
        <v>2.0999999999999659</v>
      </c>
      <c r="N19" s="166">
        <v>0.21</v>
      </c>
      <c r="O19" s="166">
        <f t="shared" si="3"/>
        <v>2.3099999999999659</v>
      </c>
      <c r="P19" s="166">
        <f t="shared" si="4"/>
        <v>1.72</v>
      </c>
      <c r="Q19" s="166">
        <f t="shared" si="5"/>
        <v>0.58999999999996589</v>
      </c>
      <c r="R19" s="166">
        <v>0</v>
      </c>
      <c r="S19" s="166">
        <f t="shared" si="6"/>
        <v>2.3099999999999659</v>
      </c>
      <c r="T19" s="166">
        <v>0</v>
      </c>
      <c r="U19" s="166">
        <v>0</v>
      </c>
      <c r="V19" s="166">
        <f t="shared" si="7"/>
        <v>0.58999999999996589</v>
      </c>
      <c r="W19" s="166">
        <v>0</v>
      </c>
      <c r="X19" s="166">
        <v>0</v>
      </c>
      <c r="Y19" s="166">
        <v>0</v>
      </c>
      <c r="Z19" s="175">
        <v>3</v>
      </c>
      <c r="AA19" s="166">
        <f t="shared" si="8"/>
        <v>2</v>
      </c>
      <c r="AB19" s="166">
        <v>0</v>
      </c>
      <c r="AC19" s="166">
        <f t="shared" si="9"/>
        <v>3.1466666551999998</v>
      </c>
      <c r="AD19" s="166">
        <f t="shared" si="10"/>
        <v>3.5399999999999756</v>
      </c>
      <c r="AE19" s="166">
        <f t="shared" si="11"/>
        <v>1.1498675375</v>
      </c>
      <c r="AF19" s="166">
        <v>0</v>
      </c>
      <c r="AG19" s="166">
        <v>0</v>
      </c>
      <c r="AH19" s="166">
        <f t="shared" si="12"/>
        <v>522.51784199999008</v>
      </c>
      <c r="AI19" s="166">
        <v>0</v>
      </c>
      <c r="AJ19" s="166">
        <v>0</v>
      </c>
      <c r="AK19" s="166">
        <f t="shared" si="13"/>
        <v>522.51784199999008</v>
      </c>
      <c r="AL19" s="166">
        <v>0</v>
      </c>
      <c r="AM19" s="166">
        <v>0</v>
      </c>
      <c r="AN19" s="166">
        <v>0</v>
      </c>
      <c r="AO19" s="166">
        <v>0</v>
      </c>
      <c r="AP19" s="166">
        <v>0</v>
      </c>
      <c r="AQ19" s="166">
        <f t="shared" si="14"/>
        <v>496.39194989999055</v>
      </c>
      <c r="AR19" s="166">
        <v>0</v>
      </c>
      <c r="AS19" s="166">
        <v>0</v>
      </c>
      <c r="AT19" s="166">
        <v>0</v>
      </c>
      <c r="AU19" s="166">
        <v>0</v>
      </c>
      <c r="AV19" s="166">
        <f t="shared" si="15"/>
        <v>26.125892099999504</v>
      </c>
      <c r="AW19" s="166">
        <v>0</v>
      </c>
      <c r="AX19" s="166">
        <f t="shared" si="16"/>
        <v>163.32</v>
      </c>
      <c r="AY19" s="166">
        <v>0</v>
      </c>
      <c r="AZ19" s="166">
        <v>0</v>
      </c>
      <c r="BA19" s="166">
        <v>0</v>
      </c>
      <c r="BB19" s="166">
        <v>0</v>
      </c>
      <c r="BC19" s="166">
        <v>0</v>
      </c>
      <c r="BD19" s="166">
        <f t="shared" si="17"/>
        <v>377.26919999999438</v>
      </c>
      <c r="BE19" s="166">
        <v>0</v>
      </c>
      <c r="BF19" s="166">
        <f t="shared" si="18"/>
        <v>428.61965888774012</v>
      </c>
      <c r="BG19" s="166">
        <f t="shared" si="19"/>
        <v>267.53986408247346</v>
      </c>
      <c r="BH19" s="166">
        <v>0</v>
      </c>
      <c r="BI19" s="166">
        <v>0</v>
      </c>
      <c r="BJ19" s="166">
        <f t="shared" si="20"/>
        <v>161.07979480526666</v>
      </c>
      <c r="BK19" s="166">
        <v>0</v>
      </c>
      <c r="BL19" s="166">
        <v>0</v>
      </c>
      <c r="BM19" s="166">
        <v>0</v>
      </c>
      <c r="BN19" s="166">
        <v>0</v>
      </c>
      <c r="BO19" s="166">
        <v>0</v>
      </c>
      <c r="BP19" s="166">
        <v>0</v>
      </c>
      <c r="BQ19" s="166">
        <v>0</v>
      </c>
      <c r="BR19" s="166">
        <f t="shared" si="21"/>
        <v>122.06763804592499</v>
      </c>
      <c r="BS19" s="166">
        <f t="shared" si="23"/>
        <v>610.33819022962496</v>
      </c>
      <c r="BT19" s="166">
        <f t="shared" si="22"/>
        <v>122.06763804592499</v>
      </c>
      <c r="BV19" s="184"/>
    </row>
    <row r="20" spans="1:74" s="177" customFormat="1" ht="12" x14ac:dyDescent="0.2">
      <c r="A20" s="274"/>
      <c r="B20" s="181">
        <v>7</v>
      </c>
      <c r="C20" s="166">
        <v>82.19</v>
      </c>
      <c r="D20" s="166">
        <v>1</v>
      </c>
      <c r="E20" s="175">
        <v>1</v>
      </c>
      <c r="F20" s="176" t="s">
        <v>400</v>
      </c>
      <c r="G20" s="182">
        <v>473.26799999999997</v>
      </c>
      <c r="H20" s="182">
        <v>471.16800000000001</v>
      </c>
      <c r="I20" s="166">
        <f t="shared" si="0"/>
        <v>2.0999999999999659</v>
      </c>
      <c r="J20" s="182">
        <v>472.22899999999998</v>
      </c>
      <c r="K20" s="182">
        <v>470.12900000000002</v>
      </c>
      <c r="L20" s="166">
        <f t="shared" ref="L20:L34" si="24">J20-K20</f>
        <v>2.0999999999999659</v>
      </c>
      <c r="M20" s="166">
        <f t="shared" si="2"/>
        <v>2.0999999999999659</v>
      </c>
      <c r="N20" s="166">
        <v>0.21</v>
      </c>
      <c r="O20" s="166">
        <f t="shared" si="3"/>
        <v>2.3099999999999659</v>
      </c>
      <c r="P20" s="166">
        <f t="shared" si="4"/>
        <v>1.72</v>
      </c>
      <c r="Q20" s="166">
        <f t="shared" si="5"/>
        <v>0.58999999999996589</v>
      </c>
      <c r="R20" s="166">
        <v>0</v>
      </c>
      <c r="S20" s="166">
        <f t="shared" si="6"/>
        <v>2.3099999999999659</v>
      </c>
      <c r="T20" s="166">
        <v>0</v>
      </c>
      <c r="U20" s="166">
        <v>0</v>
      </c>
      <c r="V20" s="166">
        <f t="shared" si="7"/>
        <v>0.58999999999996589</v>
      </c>
      <c r="W20" s="166">
        <v>0</v>
      </c>
      <c r="X20" s="166">
        <v>0</v>
      </c>
      <c r="Y20" s="166">
        <v>0</v>
      </c>
      <c r="Z20" s="175">
        <v>3</v>
      </c>
      <c r="AA20" s="166">
        <f t="shared" si="8"/>
        <v>2</v>
      </c>
      <c r="AB20" s="166">
        <v>0</v>
      </c>
      <c r="AC20" s="166">
        <f t="shared" si="9"/>
        <v>3.1466666551999998</v>
      </c>
      <c r="AD20" s="166">
        <f t="shared" si="10"/>
        <v>3.5399999999999756</v>
      </c>
      <c r="AE20" s="166">
        <f t="shared" si="11"/>
        <v>1.1498675375</v>
      </c>
      <c r="AF20" s="166">
        <v>0</v>
      </c>
      <c r="AG20" s="166">
        <v>0</v>
      </c>
      <c r="AH20" s="166">
        <f t="shared" si="12"/>
        <v>525.90915299998994</v>
      </c>
      <c r="AI20" s="166">
        <v>0</v>
      </c>
      <c r="AJ20" s="166">
        <v>0</v>
      </c>
      <c r="AK20" s="166">
        <f t="shared" si="13"/>
        <v>525.90915299998994</v>
      </c>
      <c r="AL20" s="166">
        <v>0</v>
      </c>
      <c r="AM20" s="166">
        <v>0</v>
      </c>
      <c r="AN20" s="166">
        <v>0</v>
      </c>
      <c r="AO20" s="166">
        <v>0</v>
      </c>
      <c r="AP20" s="166">
        <v>0</v>
      </c>
      <c r="AQ20" s="166">
        <f t="shared" si="14"/>
        <v>499.61369534999045</v>
      </c>
      <c r="AR20" s="166">
        <v>0</v>
      </c>
      <c r="AS20" s="166">
        <v>0</v>
      </c>
      <c r="AT20" s="166">
        <v>0</v>
      </c>
      <c r="AU20" s="166">
        <v>0</v>
      </c>
      <c r="AV20" s="166">
        <f t="shared" si="15"/>
        <v>26.295457649999499</v>
      </c>
      <c r="AW20" s="166">
        <v>0</v>
      </c>
      <c r="AX20" s="166">
        <f t="shared" si="16"/>
        <v>164.38</v>
      </c>
      <c r="AY20" s="166">
        <v>0</v>
      </c>
      <c r="AZ20" s="166">
        <v>0</v>
      </c>
      <c r="BA20" s="166">
        <v>0</v>
      </c>
      <c r="BB20" s="166">
        <v>0</v>
      </c>
      <c r="BC20" s="166">
        <v>0</v>
      </c>
      <c r="BD20" s="166">
        <f t="shared" si="17"/>
        <v>379.71779999999438</v>
      </c>
      <c r="BE20" s="166">
        <v>0</v>
      </c>
      <c r="BF20" s="166">
        <f t="shared" si="18"/>
        <v>431.40154009286493</v>
      </c>
      <c r="BG20" s="166">
        <f t="shared" si="19"/>
        <v>269.27628494903865</v>
      </c>
      <c r="BH20" s="166">
        <v>0</v>
      </c>
      <c r="BI20" s="166">
        <v>0</v>
      </c>
      <c r="BJ20" s="166">
        <f t="shared" si="20"/>
        <v>162.12525514382628</v>
      </c>
      <c r="BK20" s="166">
        <v>0</v>
      </c>
      <c r="BL20" s="166">
        <v>0</v>
      </c>
      <c r="BM20" s="166">
        <v>0</v>
      </c>
      <c r="BN20" s="166">
        <v>0</v>
      </c>
      <c r="BO20" s="166">
        <v>0</v>
      </c>
      <c r="BP20" s="166">
        <v>0</v>
      </c>
      <c r="BQ20" s="166">
        <v>0</v>
      </c>
      <c r="BR20" s="166">
        <f t="shared" si="21"/>
        <v>122.8598967792625</v>
      </c>
      <c r="BS20" s="166">
        <f t="shared" si="23"/>
        <v>614.29948389631249</v>
      </c>
      <c r="BT20" s="166">
        <f t="shared" si="22"/>
        <v>122.8598967792625</v>
      </c>
      <c r="BV20" s="184"/>
    </row>
    <row r="21" spans="1:74" s="177" customFormat="1" ht="12" x14ac:dyDescent="0.2">
      <c r="A21" s="274"/>
      <c r="B21" s="181">
        <v>8</v>
      </c>
      <c r="C21" s="166">
        <v>85.73</v>
      </c>
      <c r="D21" s="166">
        <v>1</v>
      </c>
      <c r="E21" s="175">
        <v>1</v>
      </c>
      <c r="F21" s="176" t="s">
        <v>400</v>
      </c>
      <c r="G21" s="182">
        <v>472.22899999999998</v>
      </c>
      <c r="H21" s="182">
        <v>470.12900000000002</v>
      </c>
      <c r="I21" s="166">
        <f t="shared" si="0"/>
        <v>2.0999999999999659</v>
      </c>
      <c r="J21" s="182">
        <v>471.286</v>
      </c>
      <c r="K21" s="182">
        <v>469.18599999999998</v>
      </c>
      <c r="L21" s="166">
        <f t="shared" si="24"/>
        <v>2.1000000000000227</v>
      </c>
      <c r="M21" s="166">
        <f t="shared" si="2"/>
        <v>2.0999999999999943</v>
      </c>
      <c r="N21" s="166">
        <v>0.21</v>
      </c>
      <c r="O21" s="166">
        <f t="shared" si="3"/>
        <v>2.3099999999999943</v>
      </c>
      <c r="P21" s="166">
        <f t="shared" si="4"/>
        <v>1.72</v>
      </c>
      <c r="Q21" s="166">
        <f t="shared" si="5"/>
        <v>0.58999999999999431</v>
      </c>
      <c r="R21" s="166">
        <v>0</v>
      </c>
      <c r="S21" s="166">
        <f t="shared" si="6"/>
        <v>2.3099999999999943</v>
      </c>
      <c r="T21" s="166">
        <v>0</v>
      </c>
      <c r="U21" s="166">
        <v>0</v>
      </c>
      <c r="V21" s="166">
        <f t="shared" si="7"/>
        <v>0.58999999999999431</v>
      </c>
      <c r="W21" s="166">
        <v>0</v>
      </c>
      <c r="X21" s="166">
        <v>0</v>
      </c>
      <c r="Y21" s="166">
        <v>0</v>
      </c>
      <c r="Z21" s="175">
        <v>3</v>
      </c>
      <c r="AA21" s="166">
        <f t="shared" si="8"/>
        <v>2</v>
      </c>
      <c r="AB21" s="166">
        <v>0</v>
      </c>
      <c r="AC21" s="166">
        <f t="shared" si="9"/>
        <v>3.1466666551999998</v>
      </c>
      <c r="AD21" s="166">
        <f t="shared" si="10"/>
        <v>3.5399999999999947</v>
      </c>
      <c r="AE21" s="166">
        <f t="shared" si="11"/>
        <v>1.1498675375</v>
      </c>
      <c r="AF21" s="166">
        <v>0</v>
      </c>
      <c r="AG21" s="166">
        <v>0</v>
      </c>
      <c r="AH21" s="166">
        <f t="shared" si="12"/>
        <v>548.5605509999981</v>
      </c>
      <c r="AI21" s="166">
        <v>0</v>
      </c>
      <c r="AJ21" s="166">
        <v>0</v>
      </c>
      <c r="AK21" s="166">
        <f t="shared" si="13"/>
        <v>548.5605509999981</v>
      </c>
      <c r="AL21" s="166">
        <v>0</v>
      </c>
      <c r="AM21" s="166">
        <v>0</v>
      </c>
      <c r="AN21" s="166">
        <v>0</v>
      </c>
      <c r="AO21" s="166">
        <v>0</v>
      </c>
      <c r="AP21" s="166">
        <v>0</v>
      </c>
      <c r="AQ21" s="166">
        <f t="shared" si="14"/>
        <v>521.13252344999819</v>
      </c>
      <c r="AR21" s="166">
        <v>0</v>
      </c>
      <c r="AS21" s="166">
        <v>0</v>
      </c>
      <c r="AT21" s="166">
        <v>0</v>
      </c>
      <c r="AU21" s="166">
        <v>0</v>
      </c>
      <c r="AV21" s="166">
        <f t="shared" si="15"/>
        <v>27.428027549999907</v>
      </c>
      <c r="AW21" s="166">
        <v>0</v>
      </c>
      <c r="AX21" s="166">
        <f t="shared" si="16"/>
        <v>171.46</v>
      </c>
      <c r="AY21" s="166">
        <v>0</v>
      </c>
      <c r="AZ21" s="166">
        <v>0</v>
      </c>
      <c r="BA21" s="166">
        <v>0</v>
      </c>
      <c r="BB21" s="166">
        <v>0</v>
      </c>
      <c r="BC21" s="166">
        <v>0</v>
      </c>
      <c r="BD21" s="166">
        <f t="shared" si="17"/>
        <v>396.07259999999906</v>
      </c>
      <c r="BE21" s="166">
        <v>0</v>
      </c>
      <c r="BF21" s="166">
        <f t="shared" si="18"/>
        <v>449.9824070101231</v>
      </c>
      <c r="BG21" s="166">
        <f t="shared" si="19"/>
        <v>280.87426583137955</v>
      </c>
      <c r="BH21" s="166">
        <v>0</v>
      </c>
      <c r="BI21" s="166">
        <v>0</v>
      </c>
      <c r="BJ21" s="166">
        <f t="shared" si="20"/>
        <v>169.10814117874355</v>
      </c>
      <c r="BK21" s="166">
        <v>0</v>
      </c>
      <c r="BL21" s="166">
        <v>0</v>
      </c>
      <c r="BM21" s="166">
        <v>0</v>
      </c>
      <c r="BN21" s="166">
        <v>0</v>
      </c>
      <c r="BO21" s="166">
        <v>0</v>
      </c>
      <c r="BP21" s="166">
        <v>0</v>
      </c>
      <c r="BQ21" s="166">
        <v>0</v>
      </c>
      <c r="BR21" s="166">
        <f t="shared" si="21"/>
        <v>128.1515871868375</v>
      </c>
      <c r="BS21" s="166">
        <f t="shared" si="23"/>
        <v>640.75793593418757</v>
      </c>
      <c r="BT21" s="166">
        <f t="shared" si="22"/>
        <v>128.1515871868375</v>
      </c>
      <c r="BV21" s="184"/>
    </row>
    <row r="22" spans="1:74" s="177" customFormat="1" ht="12" x14ac:dyDescent="0.2">
      <c r="A22" s="274"/>
      <c r="B22" s="181">
        <v>9</v>
      </c>
      <c r="C22" s="166">
        <v>85.73</v>
      </c>
      <c r="D22" s="166">
        <v>1</v>
      </c>
      <c r="E22" s="175">
        <v>1</v>
      </c>
      <c r="F22" s="176" t="s">
        <v>400</v>
      </c>
      <c r="G22" s="182">
        <v>471.286</v>
      </c>
      <c r="H22" s="182">
        <v>469.18599999999998</v>
      </c>
      <c r="I22" s="166">
        <f t="shared" si="0"/>
        <v>2.1000000000000227</v>
      </c>
      <c r="J22" s="182">
        <v>470.34300000000002</v>
      </c>
      <c r="K22" s="182">
        <v>468.24299999999999</v>
      </c>
      <c r="L22" s="166">
        <f t="shared" si="24"/>
        <v>2.1000000000000227</v>
      </c>
      <c r="M22" s="166">
        <f t="shared" si="2"/>
        <v>2.1000000000000227</v>
      </c>
      <c r="N22" s="166">
        <v>0.21</v>
      </c>
      <c r="O22" s="166">
        <f t="shared" si="3"/>
        <v>2.3100000000000227</v>
      </c>
      <c r="P22" s="166">
        <f t="shared" si="4"/>
        <v>1.72</v>
      </c>
      <c r="Q22" s="166">
        <f t="shared" si="5"/>
        <v>0.59000000000002273</v>
      </c>
      <c r="R22" s="166">
        <v>0</v>
      </c>
      <c r="S22" s="166">
        <f t="shared" si="6"/>
        <v>2.3100000000000227</v>
      </c>
      <c r="T22" s="166">
        <v>0</v>
      </c>
      <c r="U22" s="166">
        <v>0</v>
      </c>
      <c r="V22" s="166">
        <f t="shared" si="7"/>
        <v>0.59000000000002273</v>
      </c>
      <c r="W22" s="166">
        <v>0</v>
      </c>
      <c r="X22" s="166">
        <v>0</v>
      </c>
      <c r="Y22" s="166">
        <v>0</v>
      </c>
      <c r="Z22" s="175">
        <v>3</v>
      </c>
      <c r="AA22" s="166">
        <f t="shared" si="8"/>
        <v>2</v>
      </c>
      <c r="AB22" s="166">
        <v>0</v>
      </c>
      <c r="AC22" s="166">
        <f t="shared" si="9"/>
        <v>3.1466666551999998</v>
      </c>
      <c r="AD22" s="166">
        <f t="shared" si="10"/>
        <v>3.5400000000000134</v>
      </c>
      <c r="AE22" s="166">
        <f t="shared" si="11"/>
        <v>1.1498675375</v>
      </c>
      <c r="AF22" s="166">
        <v>0</v>
      </c>
      <c r="AG22" s="166">
        <v>0</v>
      </c>
      <c r="AH22" s="166">
        <f t="shared" si="12"/>
        <v>548.56055100000674</v>
      </c>
      <c r="AI22" s="166">
        <v>0</v>
      </c>
      <c r="AJ22" s="166">
        <v>0</v>
      </c>
      <c r="AK22" s="166">
        <f t="shared" si="13"/>
        <v>548.56055100000674</v>
      </c>
      <c r="AL22" s="166">
        <v>0</v>
      </c>
      <c r="AM22" s="166">
        <v>0</v>
      </c>
      <c r="AN22" s="166">
        <v>0</v>
      </c>
      <c r="AO22" s="166">
        <v>0</v>
      </c>
      <c r="AP22" s="166">
        <v>0</v>
      </c>
      <c r="AQ22" s="166">
        <f t="shared" si="14"/>
        <v>521.13252345000637</v>
      </c>
      <c r="AR22" s="166">
        <v>0</v>
      </c>
      <c r="AS22" s="166">
        <v>0</v>
      </c>
      <c r="AT22" s="166">
        <v>0</v>
      </c>
      <c r="AU22" s="166">
        <v>0</v>
      </c>
      <c r="AV22" s="166">
        <f t="shared" si="15"/>
        <v>27.428027550000337</v>
      </c>
      <c r="AW22" s="166">
        <v>0</v>
      </c>
      <c r="AX22" s="166">
        <f t="shared" si="16"/>
        <v>171.46</v>
      </c>
      <c r="AY22" s="166">
        <v>0</v>
      </c>
      <c r="AZ22" s="166">
        <v>0</v>
      </c>
      <c r="BA22" s="166">
        <v>0</v>
      </c>
      <c r="BB22" s="166">
        <v>0</v>
      </c>
      <c r="BC22" s="166">
        <v>0</v>
      </c>
      <c r="BD22" s="166">
        <f t="shared" si="17"/>
        <v>396.07260000000389</v>
      </c>
      <c r="BE22" s="166">
        <v>0</v>
      </c>
      <c r="BF22" s="166">
        <f t="shared" si="18"/>
        <v>449.98240701013174</v>
      </c>
      <c r="BG22" s="166">
        <f t="shared" si="19"/>
        <v>280.87426583137955</v>
      </c>
      <c r="BH22" s="166">
        <v>0</v>
      </c>
      <c r="BI22" s="166">
        <v>0</v>
      </c>
      <c r="BJ22" s="166">
        <f t="shared" si="20"/>
        <v>169.10814117875219</v>
      </c>
      <c r="BK22" s="166">
        <v>0</v>
      </c>
      <c r="BL22" s="166">
        <v>0</v>
      </c>
      <c r="BM22" s="166">
        <v>0</v>
      </c>
      <c r="BN22" s="166">
        <v>0</v>
      </c>
      <c r="BO22" s="166">
        <v>0</v>
      </c>
      <c r="BP22" s="166">
        <v>0</v>
      </c>
      <c r="BQ22" s="166">
        <v>0</v>
      </c>
      <c r="BR22" s="166">
        <f t="shared" si="21"/>
        <v>128.1515871868375</v>
      </c>
      <c r="BS22" s="166">
        <f t="shared" si="23"/>
        <v>640.75793593418757</v>
      </c>
      <c r="BT22" s="166">
        <f t="shared" si="22"/>
        <v>128.1515871868375</v>
      </c>
      <c r="BV22" s="184"/>
    </row>
    <row r="23" spans="1:74" s="177" customFormat="1" ht="12" x14ac:dyDescent="0.2">
      <c r="A23" s="274"/>
      <c r="B23" s="181">
        <v>10</v>
      </c>
      <c r="C23" s="166">
        <v>85.73</v>
      </c>
      <c r="D23" s="166">
        <v>1</v>
      </c>
      <c r="E23" s="175">
        <v>1</v>
      </c>
      <c r="F23" s="176" t="s">
        <v>400</v>
      </c>
      <c r="G23" s="182">
        <v>470.34300000000002</v>
      </c>
      <c r="H23" s="182">
        <v>468.24299999999999</v>
      </c>
      <c r="I23" s="166">
        <f t="shared" si="0"/>
        <v>2.1000000000000227</v>
      </c>
      <c r="J23" s="182">
        <v>469.4</v>
      </c>
      <c r="K23" s="182">
        <v>467.3</v>
      </c>
      <c r="L23" s="166">
        <f t="shared" si="24"/>
        <v>2.0999999999999659</v>
      </c>
      <c r="M23" s="166">
        <f t="shared" si="2"/>
        <v>2.0999999999999943</v>
      </c>
      <c r="N23" s="166">
        <v>0.21</v>
      </c>
      <c r="O23" s="166">
        <f t="shared" si="3"/>
        <v>2.3099999999999943</v>
      </c>
      <c r="P23" s="166">
        <f t="shared" si="4"/>
        <v>1.72</v>
      </c>
      <c r="Q23" s="166">
        <f t="shared" si="5"/>
        <v>0.58999999999999431</v>
      </c>
      <c r="R23" s="166">
        <v>0</v>
      </c>
      <c r="S23" s="166">
        <f t="shared" si="6"/>
        <v>2.3099999999999943</v>
      </c>
      <c r="T23" s="166">
        <v>0</v>
      </c>
      <c r="U23" s="166">
        <v>0</v>
      </c>
      <c r="V23" s="166">
        <f t="shared" si="7"/>
        <v>0.58999999999999431</v>
      </c>
      <c r="W23" s="166">
        <v>0</v>
      </c>
      <c r="X23" s="166">
        <v>0</v>
      </c>
      <c r="Y23" s="166">
        <v>0</v>
      </c>
      <c r="Z23" s="175">
        <v>3</v>
      </c>
      <c r="AA23" s="166">
        <f t="shared" si="8"/>
        <v>2</v>
      </c>
      <c r="AB23" s="166">
        <v>0</v>
      </c>
      <c r="AC23" s="166">
        <f t="shared" si="9"/>
        <v>3.1466666551999998</v>
      </c>
      <c r="AD23" s="166">
        <f t="shared" si="10"/>
        <v>3.5399999999999947</v>
      </c>
      <c r="AE23" s="166">
        <f t="shared" si="11"/>
        <v>1.1498675375</v>
      </c>
      <c r="AF23" s="166">
        <v>0</v>
      </c>
      <c r="AG23" s="166">
        <v>0</v>
      </c>
      <c r="AH23" s="166">
        <f t="shared" si="12"/>
        <v>548.5605509999981</v>
      </c>
      <c r="AI23" s="166">
        <v>0</v>
      </c>
      <c r="AJ23" s="166">
        <v>0</v>
      </c>
      <c r="AK23" s="166">
        <f t="shared" si="13"/>
        <v>548.5605509999981</v>
      </c>
      <c r="AL23" s="166">
        <v>0</v>
      </c>
      <c r="AM23" s="166">
        <v>0</v>
      </c>
      <c r="AN23" s="166">
        <v>0</v>
      </c>
      <c r="AO23" s="166">
        <v>0</v>
      </c>
      <c r="AP23" s="166">
        <v>0</v>
      </c>
      <c r="AQ23" s="166">
        <f t="shared" si="14"/>
        <v>521.13252344999819</v>
      </c>
      <c r="AR23" s="166">
        <v>0</v>
      </c>
      <c r="AS23" s="166">
        <v>0</v>
      </c>
      <c r="AT23" s="166">
        <v>0</v>
      </c>
      <c r="AU23" s="166">
        <v>0</v>
      </c>
      <c r="AV23" s="166">
        <f t="shared" si="15"/>
        <v>27.428027549999907</v>
      </c>
      <c r="AW23" s="166">
        <v>0</v>
      </c>
      <c r="AX23" s="166">
        <f t="shared" si="16"/>
        <v>171.46</v>
      </c>
      <c r="AY23" s="166">
        <v>0</v>
      </c>
      <c r="AZ23" s="166">
        <v>0</v>
      </c>
      <c r="BA23" s="166">
        <v>0</v>
      </c>
      <c r="BB23" s="166">
        <v>0</v>
      </c>
      <c r="BC23" s="166">
        <v>0</v>
      </c>
      <c r="BD23" s="166">
        <f t="shared" si="17"/>
        <v>396.07259999999906</v>
      </c>
      <c r="BE23" s="166">
        <v>0</v>
      </c>
      <c r="BF23" s="166">
        <f t="shared" si="18"/>
        <v>449.9824070101231</v>
      </c>
      <c r="BG23" s="166">
        <f t="shared" si="19"/>
        <v>280.87426583137955</v>
      </c>
      <c r="BH23" s="166">
        <v>0</v>
      </c>
      <c r="BI23" s="166">
        <v>0</v>
      </c>
      <c r="BJ23" s="166">
        <f t="shared" si="20"/>
        <v>169.10814117874355</v>
      </c>
      <c r="BK23" s="166">
        <v>0</v>
      </c>
      <c r="BL23" s="166">
        <v>0</v>
      </c>
      <c r="BM23" s="166">
        <v>0</v>
      </c>
      <c r="BN23" s="166">
        <v>0</v>
      </c>
      <c r="BO23" s="166">
        <v>0</v>
      </c>
      <c r="BP23" s="166">
        <v>0</v>
      </c>
      <c r="BQ23" s="166">
        <v>0</v>
      </c>
      <c r="BR23" s="166">
        <f t="shared" si="21"/>
        <v>128.1515871868375</v>
      </c>
      <c r="BS23" s="166">
        <f t="shared" si="23"/>
        <v>640.75793593418757</v>
      </c>
      <c r="BT23" s="166">
        <f t="shared" si="22"/>
        <v>128.1515871868375</v>
      </c>
      <c r="BV23" s="184"/>
    </row>
    <row r="24" spans="1:74" s="177" customFormat="1" ht="12" x14ac:dyDescent="0.2">
      <c r="A24" s="274"/>
      <c r="B24" s="181">
        <v>11</v>
      </c>
      <c r="C24" s="166">
        <v>57.97</v>
      </c>
      <c r="D24" s="166">
        <v>1</v>
      </c>
      <c r="E24" s="175">
        <v>1</v>
      </c>
      <c r="F24" s="176" t="s">
        <v>400</v>
      </c>
      <c r="G24" s="182">
        <v>469.4</v>
      </c>
      <c r="H24" s="182">
        <v>467.3</v>
      </c>
      <c r="I24" s="166">
        <f t="shared" si="0"/>
        <v>2.0999999999999659</v>
      </c>
      <c r="J24" s="182">
        <v>467.56700000000001</v>
      </c>
      <c r="K24" s="182">
        <v>465.46699999999998</v>
      </c>
      <c r="L24" s="166">
        <f t="shared" si="24"/>
        <v>2.1000000000000227</v>
      </c>
      <c r="M24" s="166">
        <f t="shared" si="2"/>
        <v>2.0999999999999943</v>
      </c>
      <c r="N24" s="166">
        <v>0.21</v>
      </c>
      <c r="O24" s="166">
        <f t="shared" si="3"/>
        <v>2.3099999999999943</v>
      </c>
      <c r="P24" s="166">
        <f t="shared" si="4"/>
        <v>1.72</v>
      </c>
      <c r="Q24" s="166">
        <f t="shared" si="5"/>
        <v>0.58999999999999431</v>
      </c>
      <c r="R24" s="166">
        <v>0</v>
      </c>
      <c r="S24" s="166">
        <f t="shared" si="6"/>
        <v>2.3099999999999943</v>
      </c>
      <c r="T24" s="166">
        <v>0</v>
      </c>
      <c r="U24" s="166">
        <v>0</v>
      </c>
      <c r="V24" s="166">
        <f t="shared" si="7"/>
        <v>0.58999999999999431</v>
      </c>
      <c r="W24" s="166">
        <v>0</v>
      </c>
      <c r="X24" s="166">
        <v>0</v>
      </c>
      <c r="Y24" s="166">
        <v>0</v>
      </c>
      <c r="Z24" s="175">
        <v>3</v>
      </c>
      <c r="AA24" s="166">
        <f t="shared" si="8"/>
        <v>2</v>
      </c>
      <c r="AB24" s="166">
        <v>0</v>
      </c>
      <c r="AC24" s="166">
        <f t="shared" si="9"/>
        <v>3.1466666551999998</v>
      </c>
      <c r="AD24" s="166">
        <f t="shared" si="10"/>
        <v>3.5399999999999947</v>
      </c>
      <c r="AE24" s="166">
        <f t="shared" si="11"/>
        <v>1.1498675375</v>
      </c>
      <c r="AF24" s="166">
        <v>0</v>
      </c>
      <c r="AG24" s="166">
        <v>0</v>
      </c>
      <c r="AH24" s="166">
        <f t="shared" si="12"/>
        <v>370.93263899999869</v>
      </c>
      <c r="AI24" s="166">
        <v>0</v>
      </c>
      <c r="AJ24" s="166">
        <v>0</v>
      </c>
      <c r="AK24" s="166">
        <f t="shared" si="13"/>
        <v>370.93263899999869</v>
      </c>
      <c r="AL24" s="166">
        <v>0</v>
      </c>
      <c r="AM24" s="166">
        <v>0</v>
      </c>
      <c r="AN24" s="166">
        <v>0</v>
      </c>
      <c r="AO24" s="166">
        <v>0</v>
      </c>
      <c r="AP24" s="166">
        <v>0</v>
      </c>
      <c r="AQ24" s="166">
        <f t="shared" si="14"/>
        <v>352.38600704999874</v>
      </c>
      <c r="AR24" s="166">
        <v>0</v>
      </c>
      <c r="AS24" s="166">
        <v>0</v>
      </c>
      <c r="AT24" s="166">
        <v>0</v>
      </c>
      <c r="AU24" s="166">
        <v>0</v>
      </c>
      <c r="AV24" s="166">
        <f t="shared" si="15"/>
        <v>18.546631949999934</v>
      </c>
      <c r="AW24" s="166">
        <v>0</v>
      </c>
      <c r="AX24" s="166">
        <f t="shared" si="16"/>
        <v>115.94</v>
      </c>
      <c r="AY24" s="166">
        <v>0</v>
      </c>
      <c r="AZ24" s="166">
        <v>0</v>
      </c>
      <c r="BA24" s="166">
        <v>0</v>
      </c>
      <c r="BB24" s="166">
        <v>0</v>
      </c>
      <c r="BC24" s="166">
        <v>0</v>
      </c>
      <c r="BD24" s="166">
        <f t="shared" si="17"/>
        <v>267.82139999999936</v>
      </c>
      <c r="BE24" s="166">
        <v>0</v>
      </c>
      <c r="BF24" s="166">
        <f t="shared" si="18"/>
        <v>304.27481785112366</v>
      </c>
      <c r="BG24" s="166">
        <f t="shared" si="19"/>
        <v>189.92512761279681</v>
      </c>
      <c r="BH24" s="166">
        <v>0</v>
      </c>
      <c r="BI24" s="166">
        <v>0</v>
      </c>
      <c r="BJ24" s="166">
        <f t="shared" si="20"/>
        <v>114.34969023832684</v>
      </c>
      <c r="BK24" s="166">
        <v>0</v>
      </c>
      <c r="BL24" s="166">
        <v>0</v>
      </c>
      <c r="BM24" s="166">
        <v>0</v>
      </c>
      <c r="BN24" s="166">
        <v>0</v>
      </c>
      <c r="BO24" s="166">
        <v>0</v>
      </c>
      <c r="BP24" s="166">
        <v>0</v>
      </c>
      <c r="BQ24" s="166">
        <v>0</v>
      </c>
      <c r="BR24" s="166">
        <f t="shared" si="21"/>
        <v>86.655167493537505</v>
      </c>
      <c r="BS24" s="166">
        <f t="shared" si="23"/>
        <v>433.27583746768755</v>
      </c>
      <c r="BT24" s="166">
        <f t="shared" si="22"/>
        <v>86.655167493537505</v>
      </c>
      <c r="BV24" s="184"/>
    </row>
    <row r="25" spans="1:74" s="177" customFormat="1" ht="12" hidden="1" x14ac:dyDescent="0.2">
      <c r="A25" s="274"/>
      <c r="B25" s="181"/>
      <c r="C25" s="166"/>
      <c r="D25" s="166"/>
      <c r="E25" s="175"/>
      <c r="F25" s="176"/>
      <c r="G25" s="182"/>
      <c r="H25" s="182"/>
      <c r="I25" s="166"/>
      <c r="J25" s="182"/>
      <c r="K25" s="182"/>
      <c r="L25" s="166"/>
      <c r="M25" s="166"/>
      <c r="N25" s="166"/>
      <c r="O25" s="166"/>
      <c r="P25" s="166"/>
      <c r="Q25" s="166"/>
      <c r="R25" s="166"/>
      <c r="S25" s="166"/>
      <c r="T25" s="166"/>
      <c r="U25" s="166"/>
      <c r="V25" s="166"/>
      <c r="W25" s="179"/>
      <c r="X25" s="179"/>
      <c r="Y25" s="179"/>
      <c r="Z25" s="180"/>
      <c r="AA25" s="166"/>
      <c r="AB25" s="166"/>
      <c r="AC25" s="166"/>
      <c r="AD25" s="166"/>
      <c r="AE25" s="166"/>
      <c r="AF25" s="166"/>
      <c r="AG25" s="166"/>
      <c r="AH25" s="166"/>
      <c r="AI25" s="166"/>
      <c r="AJ25" s="166"/>
      <c r="AK25" s="166"/>
      <c r="AL25" s="166"/>
      <c r="AM25" s="166"/>
      <c r="AN25" s="166"/>
      <c r="AO25" s="166"/>
      <c r="AP25" s="166"/>
      <c r="AQ25" s="166"/>
      <c r="AR25" s="166"/>
      <c r="AS25" s="166"/>
      <c r="AT25" s="166"/>
      <c r="AU25" s="166"/>
      <c r="AV25" s="166"/>
      <c r="AW25" s="166"/>
      <c r="AX25" s="166"/>
      <c r="AY25" s="166"/>
      <c r="AZ25" s="166"/>
      <c r="BA25" s="166"/>
      <c r="BB25" s="166"/>
      <c r="BC25" s="166"/>
      <c r="BD25" s="166"/>
      <c r="BE25" s="166"/>
      <c r="BF25" s="166"/>
      <c r="BG25" s="166"/>
      <c r="BH25" s="166"/>
      <c r="BI25" s="166"/>
      <c r="BJ25" s="166"/>
      <c r="BK25" s="166"/>
      <c r="BL25" s="166"/>
      <c r="BM25" s="166"/>
      <c r="BN25" s="166"/>
      <c r="BO25" s="166"/>
      <c r="BP25" s="166"/>
      <c r="BQ25" s="166"/>
      <c r="BR25" s="166"/>
      <c r="BS25" s="166"/>
      <c r="BT25" s="166"/>
      <c r="BV25" s="184"/>
    </row>
    <row r="26" spans="1:74" s="177" customFormat="1" ht="12" hidden="1" x14ac:dyDescent="0.2">
      <c r="A26" s="274"/>
      <c r="B26" s="181"/>
      <c r="C26" s="166"/>
      <c r="D26" s="166"/>
      <c r="E26" s="175"/>
      <c r="F26" s="176"/>
      <c r="G26" s="182"/>
      <c r="H26" s="182"/>
      <c r="I26" s="166"/>
      <c r="J26" s="182"/>
      <c r="K26" s="182"/>
      <c r="L26" s="166"/>
      <c r="M26" s="166"/>
      <c r="N26" s="166"/>
      <c r="O26" s="166"/>
      <c r="P26" s="166"/>
      <c r="Q26" s="166"/>
      <c r="R26" s="166"/>
      <c r="S26" s="166"/>
      <c r="T26" s="166"/>
      <c r="U26" s="166"/>
      <c r="V26" s="166"/>
      <c r="W26" s="179"/>
      <c r="X26" s="179"/>
      <c r="Y26" s="179"/>
      <c r="Z26" s="180"/>
      <c r="AA26" s="166"/>
      <c r="AB26" s="166"/>
      <c r="AC26" s="166"/>
      <c r="AD26" s="166"/>
      <c r="AE26" s="166"/>
      <c r="AF26" s="166"/>
      <c r="AG26" s="166"/>
      <c r="AH26" s="166"/>
      <c r="AI26" s="166"/>
      <c r="AJ26" s="166"/>
      <c r="AK26" s="166"/>
      <c r="AL26" s="166"/>
      <c r="AM26" s="166"/>
      <c r="AN26" s="166"/>
      <c r="AO26" s="166"/>
      <c r="AP26" s="166"/>
      <c r="AQ26" s="166"/>
      <c r="AR26" s="166"/>
      <c r="AS26" s="166"/>
      <c r="AT26" s="166"/>
      <c r="AU26" s="166"/>
      <c r="AV26" s="166"/>
      <c r="AW26" s="166"/>
      <c r="AX26" s="166"/>
      <c r="AY26" s="166"/>
      <c r="AZ26" s="166"/>
      <c r="BA26" s="166"/>
      <c r="BB26" s="166"/>
      <c r="BC26" s="166"/>
      <c r="BD26" s="166"/>
      <c r="BE26" s="166"/>
      <c r="BF26" s="166"/>
      <c r="BG26" s="166"/>
      <c r="BH26" s="166"/>
      <c r="BI26" s="166"/>
      <c r="BJ26" s="166"/>
      <c r="BK26" s="166"/>
      <c r="BL26" s="166"/>
      <c r="BM26" s="166"/>
      <c r="BN26" s="166"/>
      <c r="BO26" s="166"/>
      <c r="BP26" s="166"/>
      <c r="BQ26" s="166"/>
      <c r="BR26" s="166"/>
      <c r="BS26" s="166"/>
      <c r="BT26" s="166"/>
      <c r="BV26" s="184"/>
    </row>
    <row r="27" spans="1:74" s="177" customFormat="1" ht="12" hidden="1" x14ac:dyDescent="0.2">
      <c r="A27" s="274"/>
      <c r="B27" s="181"/>
      <c r="C27" s="166"/>
      <c r="D27" s="166"/>
      <c r="E27" s="175"/>
      <c r="F27" s="176"/>
      <c r="G27" s="182"/>
      <c r="H27" s="182"/>
      <c r="I27" s="166"/>
      <c r="J27" s="182"/>
      <c r="K27" s="182"/>
      <c r="L27" s="166"/>
      <c r="M27" s="166"/>
      <c r="N27" s="166"/>
      <c r="O27" s="166"/>
      <c r="P27" s="166"/>
      <c r="Q27" s="166"/>
      <c r="R27" s="166"/>
      <c r="S27" s="166"/>
      <c r="T27" s="166"/>
      <c r="U27" s="166"/>
      <c r="V27" s="166"/>
      <c r="W27" s="179"/>
      <c r="X27" s="179"/>
      <c r="Y27" s="179"/>
      <c r="Z27" s="180"/>
      <c r="AA27" s="166"/>
      <c r="AB27" s="166"/>
      <c r="AC27" s="166"/>
      <c r="AD27" s="166"/>
      <c r="AE27" s="166"/>
      <c r="AF27" s="166"/>
      <c r="AG27" s="166"/>
      <c r="AH27" s="166"/>
      <c r="AI27" s="166"/>
      <c r="AJ27" s="166"/>
      <c r="AK27" s="166"/>
      <c r="AL27" s="166"/>
      <c r="AM27" s="166"/>
      <c r="AN27" s="166"/>
      <c r="AO27" s="166"/>
      <c r="AP27" s="166"/>
      <c r="AQ27" s="166"/>
      <c r="AR27" s="166"/>
      <c r="AS27" s="166"/>
      <c r="AT27" s="166"/>
      <c r="AU27" s="166"/>
      <c r="AV27" s="166"/>
      <c r="AW27" s="166"/>
      <c r="AX27" s="166"/>
      <c r="AY27" s="166"/>
      <c r="AZ27" s="166"/>
      <c r="BA27" s="166"/>
      <c r="BB27" s="166"/>
      <c r="BC27" s="166"/>
      <c r="BD27" s="166"/>
      <c r="BE27" s="166"/>
      <c r="BF27" s="166"/>
      <c r="BG27" s="166"/>
      <c r="BH27" s="166"/>
      <c r="BI27" s="166"/>
      <c r="BJ27" s="166"/>
      <c r="BK27" s="166"/>
      <c r="BL27" s="166"/>
      <c r="BM27" s="166"/>
      <c r="BN27" s="166"/>
      <c r="BO27" s="166"/>
      <c r="BP27" s="166"/>
      <c r="BQ27" s="166"/>
      <c r="BR27" s="166"/>
      <c r="BS27" s="166"/>
      <c r="BT27" s="166"/>
      <c r="BV27" s="184"/>
    </row>
    <row r="28" spans="1:74" s="177" customFormat="1" ht="12" x14ac:dyDescent="0.2">
      <c r="A28" s="274"/>
      <c r="B28" s="181">
        <v>15</v>
      </c>
      <c r="C28" s="166">
        <v>27.46</v>
      </c>
      <c r="D28" s="166">
        <v>0.6</v>
      </c>
      <c r="E28" s="175">
        <v>1</v>
      </c>
      <c r="F28" s="176" t="s">
        <v>401</v>
      </c>
      <c r="G28" s="182">
        <v>479.82900000000001</v>
      </c>
      <c r="H28" s="182">
        <v>478.12900000000002</v>
      </c>
      <c r="I28" s="166">
        <f t="shared" si="0"/>
        <v>1.6999999999999886</v>
      </c>
      <c r="J28" s="182">
        <v>479.553</v>
      </c>
      <c r="K28" s="182">
        <v>477.85300000000001</v>
      </c>
      <c r="L28" s="166">
        <f t="shared" si="24"/>
        <v>1.6999999999999886</v>
      </c>
      <c r="M28" s="166">
        <f t="shared" si="2"/>
        <v>1.6999999999999886</v>
      </c>
      <c r="N28" s="166">
        <v>0.13</v>
      </c>
      <c r="O28" s="166">
        <f t="shared" si="3"/>
        <v>1.8299999999999885</v>
      </c>
      <c r="P28" s="166">
        <f t="shared" si="4"/>
        <v>1.1599999999999999</v>
      </c>
      <c r="Q28" s="166">
        <f t="shared" si="5"/>
        <v>0.66999999999998872</v>
      </c>
      <c r="R28" s="166">
        <v>0</v>
      </c>
      <c r="S28" s="166">
        <f t="shared" ref="S28:S34" si="25">O28</f>
        <v>1.8299999999999885</v>
      </c>
      <c r="T28" s="166">
        <v>0</v>
      </c>
      <c r="U28" s="166">
        <v>0</v>
      </c>
      <c r="V28" s="166">
        <f t="shared" ref="V28:V34" si="26">Q28</f>
        <v>0.66999999999998872</v>
      </c>
      <c r="W28" s="179">
        <v>0</v>
      </c>
      <c r="X28" s="179">
        <v>0</v>
      </c>
      <c r="Y28" s="179">
        <v>0</v>
      </c>
      <c r="Z28" s="180">
        <v>3</v>
      </c>
      <c r="AA28" s="166">
        <f t="shared" si="8"/>
        <v>1.2</v>
      </c>
      <c r="AB28" s="166">
        <v>0</v>
      </c>
      <c r="AC28" s="166">
        <f t="shared" si="9"/>
        <v>1.9733333255999999</v>
      </c>
      <c r="AD28" s="166">
        <f t="shared" si="10"/>
        <v>2.419999999999991</v>
      </c>
      <c r="AE28" s="166">
        <f t="shared" ref="AE28:AE34" si="27">(3.1415*(D28+N28)^2)/4</f>
        <v>0.41852633749999996</v>
      </c>
      <c r="AF28" s="166">
        <v>0</v>
      </c>
      <c r="AG28" s="166">
        <v>0</v>
      </c>
      <c r="AH28" s="166">
        <f t="shared" ref="AH28:AH34" si="28">(AA28+AD28)/2*O28*C28</f>
        <v>90.955757999999207</v>
      </c>
      <c r="AI28" s="166">
        <v>0</v>
      </c>
      <c r="AJ28" s="166">
        <v>0</v>
      </c>
      <c r="AK28" s="166">
        <f t="shared" ref="AK28:AK34" si="29">AH28</f>
        <v>90.955757999999207</v>
      </c>
      <c r="AL28" s="166">
        <v>0</v>
      </c>
      <c r="AM28" s="166">
        <v>0</v>
      </c>
      <c r="AN28" s="166">
        <v>0</v>
      </c>
      <c r="AO28" s="166">
        <v>0</v>
      </c>
      <c r="AP28" s="166">
        <v>0</v>
      </c>
      <c r="AQ28" s="166">
        <f t="shared" ref="AQ28:AQ34" si="30">AK28-AV28</f>
        <v>86.407970099999247</v>
      </c>
      <c r="AR28" s="166">
        <v>0</v>
      </c>
      <c r="AS28" s="166">
        <v>0</v>
      </c>
      <c r="AT28" s="166">
        <v>0</v>
      </c>
      <c r="AU28" s="166">
        <v>0</v>
      </c>
      <c r="AV28" s="166">
        <f t="shared" si="15"/>
        <v>4.5477878999999604</v>
      </c>
      <c r="AW28" s="166">
        <f t="shared" ref="AW28:AW34" si="31">AA28*C28</f>
        <v>32.951999999999998</v>
      </c>
      <c r="AX28" s="166">
        <v>0</v>
      </c>
      <c r="AY28" s="166">
        <v>0</v>
      </c>
      <c r="AZ28" s="166">
        <v>0</v>
      </c>
      <c r="BA28" s="166">
        <v>0</v>
      </c>
      <c r="BB28" s="166">
        <f t="shared" ref="BB28:BB34" si="32">O28*C28*2</f>
        <v>100.50359999999937</v>
      </c>
      <c r="BC28" s="166">
        <v>0</v>
      </c>
      <c r="BD28" s="166">
        <v>0</v>
      </c>
      <c r="BE28" s="166">
        <v>0</v>
      </c>
      <c r="BF28" s="166">
        <f t="shared" si="18"/>
        <v>79.463024772249213</v>
      </c>
      <c r="BG28" s="166">
        <f t="shared" si="19"/>
        <v>39.048311982416074</v>
      </c>
      <c r="BH28" s="166">
        <v>0</v>
      </c>
      <c r="BI28" s="166">
        <v>0</v>
      </c>
      <c r="BJ28" s="166">
        <f t="shared" ref="BJ28:BJ34" si="33">BF28-BG28</f>
        <v>40.414712789833139</v>
      </c>
      <c r="BK28" s="166">
        <v>0</v>
      </c>
      <c r="BL28" s="166">
        <v>0</v>
      </c>
      <c r="BM28" s="166">
        <v>0</v>
      </c>
      <c r="BN28" s="166">
        <v>0</v>
      </c>
      <c r="BO28" s="166">
        <v>0</v>
      </c>
      <c r="BP28" s="166">
        <v>0</v>
      </c>
      <c r="BQ28" s="166">
        <v>0</v>
      </c>
      <c r="BR28" s="166">
        <f t="shared" si="21"/>
        <v>14.940553196074999</v>
      </c>
      <c r="BS28" s="166">
        <f t="shared" si="23"/>
        <v>74.702765980374991</v>
      </c>
      <c r="BT28" s="166">
        <f t="shared" si="22"/>
        <v>14.940553196074999</v>
      </c>
      <c r="BV28" s="184"/>
    </row>
    <row r="29" spans="1:74" s="177" customFormat="1" ht="12" x14ac:dyDescent="0.2">
      <c r="A29" s="274"/>
      <c r="B29" s="181">
        <v>16</v>
      </c>
      <c r="C29" s="166">
        <v>35.67</v>
      </c>
      <c r="D29" s="166">
        <v>0.6</v>
      </c>
      <c r="E29" s="175">
        <v>1</v>
      </c>
      <c r="F29" s="176" t="s">
        <v>401</v>
      </c>
      <c r="G29" s="182">
        <v>479.553</v>
      </c>
      <c r="H29" s="182">
        <v>477.85300000000001</v>
      </c>
      <c r="I29" s="166">
        <f t="shared" si="0"/>
        <v>1.6999999999999886</v>
      </c>
      <c r="J29" s="182">
        <v>479.149</v>
      </c>
      <c r="K29" s="182">
        <v>477.44900000000001</v>
      </c>
      <c r="L29" s="166">
        <f t="shared" si="24"/>
        <v>1.6999999999999886</v>
      </c>
      <c r="M29" s="166">
        <f t="shared" si="2"/>
        <v>1.6999999999999886</v>
      </c>
      <c r="N29" s="166">
        <v>0.13</v>
      </c>
      <c r="O29" s="166">
        <f t="shared" si="3"/>
        <v>1.8299999999999885</v>
      </c>
      <c r="P29" s="166">
        <f t="shared" si="4"/>
        <v>1.1599999999999999</v>
      </c>
      <c r="Q29" s="166">
        <f t="shared" si="5"/>
        <v>0.66999999999998872</v>
      </c>
      <c r="R29" s="166">
        <v>0</v>
      </c>
      <c r="S29" s="166">
        <f t="shared" si="25"/>
        <v>1.8299999999999885</v>
      </c>
      <c r="T29" s="166">
        <v>0</v>
      </c>
      <c r="U29" s="166">
        <v>0</v>
      </c>
      <c r="V29" s="166">
        <f t="shared" si="26"/>
        <v>0.66999999999998872</v>
      </c>
      <c r="W29" s="179">
        <v>0</v>
      </c>
      <c r="X29" s="179">
        <v>0</v>
      </c>
      <c r="Y29" s="179">
        <v>0</v>
      </c>
      <c r="Z29" s="180">
        <v>3</v>
      </c>
      <c r="AA29" s="166">
        <f t="shared" si="8"/>
        <v>1.2</v>
      </c>
      <c r="AB29" s="166">
        <v>0</v>
      </c>
      <c r="AC29" s="166">
        <f t="shared" si="9"/>
        <v>1.9733333255999999</v>
      </c>
      <c r="AD29" s="166">
        <f t="shared" si="10"/>
        <v>2.419999999999991</v>
      </c>
      <c r="AE29" s="166">
        <f t="shared" si="27"/>
        <v>0.41852633749999996</v>
      </c>
      <c r="AF29" s="166">
        <v>0</v>
      </c>
      <c r="AG29" s="166">
        <v>0</v>
      </c>
      <c r="AH29" s="166">
        <f t="shared" si="28"/>
        <v>118.14974099999898</v>
      </c>
      <c r="AI29" s="166">
        <v>0</v>
      </c>
      <c r="AJ29" s="166">
        <v>0</v>
      </c>
      <c r="AK29" s="166">
        <f t="shared" si="29"/>
        <v>118.14974099999898</v>
      </c>
      <c r="AL29" s="166">
        <v>0</v>
      </c>
      <c r="AM29" s="166">
        <v>0</v>
      </c>
      <c r="AN29" s="166">
        <v>0</v>
      </c>
      <c r="AO29" s="166">
        <v>0</v>
      </c>
      <c r="AP29" s="166">
        <v>0</v>
      </c>
      <c r="AQ29" s="166">
        <f t="shared" si="30"/>
        <v>112.24225394999904</v>
      </c>
      <c r="AR29" s="166">
        <v>0</v>
      </c>
      <c r="AS29" s="166">
        <v>0</v>
      </c>
      <c r="AT29" s="166">
        <v>0</v>
      </c>
      <c r="AU29" s="166">
        <v>0</v>
      </c>
      <c r="AV29" s="166">
        <f t="shared" si="15"/>
        <v>5.9074870499999497</v>
      </c>
      <c r="AW29" s="166">
        <f t="shared" si="31"/>
        <v>42.804000000000002</v>
      </c>
      <c r="AX29" s="166">
        <v>0</v>
      </c>
      <c r="AY29" s="166">
        <v>0</v>
      </c>
      <c r="AZ29" s="166">
        <v>0</v>
      </c>
      <c r="BA29" s="166">
        <v>0</v>
      </c>
      <c r="BB29" s="166">
        <f t="shared" si="32"/>
        <v>130.55219999999917</v>
      </c>
      <c r="BC29" s="166">
        <v>0</v>
      </c>
      <c r="BD29" s="166">
        <v>0</v>
      </c>
      <c r="BE29" s="166">
        <v>0</v>
      </c>
      <c r="BF29" s="166">
        <f t="shared" si="18"/>
        <v>103.22090654137398</v>
      </c>
      <c r="BG29" s="166">
        <f t="shared" si="19"/>
        <v>50.722989381383158</v>
      </c>
      <c r="BH29" s="166">
        <v>0</v>
      </c>
      <c r="BI29" s="166">
        <v>0</v>
      </c>
      <c r="BJ29" s="166">
        <f t="shared" si="33"/>
        <v>52.49791715999082</v>
      </c>
      <c r="BK29" s="166">
        <v>0</v>
      </c>
      <c r="BL29" s="166">
        <v>0</v>
      </c>
      <c r="BM29" s="166">
        <v>0</v>
      </c>
      <c r="BN29" s="166">
        <v>0</v>
      </c>
      <c r="BO29" s="166">
        <v>0</v>
      </c>
      <c r="BP29" s="166">
        <v>0</v>
      </c>
      <c r="BQ29" s="166">
        <v>0</v>
      </c>
      <c r="BR29" s="166">
        <f t="shared" si="21"/>
        <v>19.407484796212501</v>
      </c>
      <c r="BS29" s="166">
        <f t="shared" si="23"/>
        <v>97.037423981062503</v>
      </c>
      <c r="BT29" s="166">
        <f t="shared" si="22"/>
        <v>19.407484796212501</v>
      </c>
      <c r="BV29" s="184"/>
    </row>
    <row r="30" spans="1:74" s="177" customFormat="1" ht="12" x14ac:dyDescent="0.2">
      <c r="A30" s="274"/>
      <c r="B30" s="181">
        <v>17</v>
      </c>
      <c r="C30" s="166">
        <v>75.11</v>
      </c>
      <c r="D30" s="166">
        <v>0.6</v>
      </c>
      <c r="E30" s="175">
        <v>1</v>
      </c>
      <c r="F30" s="176" t="s">
        <v>401</v>
      </c>
      <c r="G30" s="182">
        <v>479.149</v>
      </c>
      <c r="H30" s="182">
        <v>477.44900000000001</v>
      </c>
      <c r="I30" s="166">
        <f t="shared" si="0"/>
        <v>1.6999999999999886</v>
      </c>
      <c r="J30" s="182">
        <v>478.30599999999998</v>
      </c>
      <c r="K30" s="182">
        <v>476.60599999999999</v>
      </c>
      <c r="L30" s="166">
        <f t="shared" si="24"/>
        <v>1.6999999999999886</v>
      </c>
      <c r="M30" s="166">
        <f t="shared" si="2"/>
        <v>1.6999999999999886</v>
      </c>
      <c r="N30" s="166">
        <v>0.13</v>
      </c>
      <c r="O30" s="166">
        <f t="shared" si="3"/>
        <v>1.8299999999999885</v>
      </c>
      <c r="P30" s="166">
        <f t="shared" si="4"/>
        <v>1.1599999999999999</v>
      </c>
      <c r="Q30" s="166">
        <f t="shared" si="5"/>
        <v>0.66999999999998872</v>
      </c>
      <c r="R30" s="166">
        <v>0</v>
      </c>
      <c r="S30" s="166">
        <f t="shared" si="25"/>
        <v>1.8299999999999885</v>
      </c>
      <c r="T30" s="166">
        <v>0</v>
      </c>
      <c r="U30" s="166">
        <v>0</v>
      </c>
      <c r="V30" s="166">
        <f t="shared" si="26"/>
        <v>0.66999999999998872</v>
      </c>
      <c r="W30" s="179">
        <v>0</v>
      </c>
      <c r="X30" s="179">
        <v>0</v>
      </c>
      <c r="Y30" s="179">
        <v>0</v>
      </c>
      <c r="Z30" s="180">
        <v>3</v>
      </c>
      <c r="AA30" s="166">
        <f t="shared" si="8"/>
        <v>1.2</v>
      </c>
      <c r="AB30" s="166">
        <v>0</v>
      </c>
      <c r="AC30" s="166">
        <f t="shared" si="9"/>
        <v>1.9733333255999999</v>
      </c>
      <c r="AD30" s="166">
        <f t="shared" si="10"/>
        <v>2.419999999999991</v>
      </c>
      <c r="AE30" s="166">
        <f t="shared" si="27"/>
        <v>0.41852633749999996</v>
      </c>
      <c r="AF30" s="166">
        <v>0</v>
      </c>
      <c r="AG30" s="166">
        <v>0</v>
      </c>
      <c r="AH30" s="166">
        <f t="shared" si="28"/>
        <v>248.78685299999782</v>
      </c>
      <c r="AI30" s="166">
        <v>0</v>
      </c>
      <c r="AJ30" s="166">
        <v>0</v>
      </c>
      <c r="AK30" s="166">
        <f t="shared" si="29"/>
        <v>248.78685299999782</v>
      </c>
      <c r="AL30" s="166">
        <v>0</v>
      </c>
      <c r="AM30" s="166">
        <v>0</v>
      </c>
      <c r="AN30" s="166">
        <v>0</v>
      </c>
      <c r="AO30" s="166">
        <v>0</v>
      </c>
      <c r="AP30" s="166">
        <v>0</v>
      </c>
      <c r="AQ30" s="166">
        <f t="shared" si="30"/>
        <v>236.34751034999792</v>
      </c>
      <c r="AR30" s="166">
        <v>0</v>
      </c>
      <c r="AS30" s="166">
        <v>0</v>
      </c>
      <c r="AT30" s="166">
        <v>0</v>
      </c>
      <c r="AU30" s="166">
        <v>0</v>
      </c>
      <c r="AV30" s="166">
        <f t="shared" si="15"/>
        <v>12.439342649999892</v>
      </c>
      <c r="AW30" s="166">
        <f t="shared" si="31"/>
        <v>90.131999999999991</v>
      </c>
      <c r="AX30" s="166">
        <v>0</v>
      </c>
      <c r="AY30" s="166">
        <v>0</v>
      </c>
      <c r="AZ30" s="166">
        <v>0</v>
      </c>
      <c r="BA30" s="166">
        <v>0</v>
      </c>
      <c r="BB30" s="166">
        <f t="shared" si="32"/>
        <v>274.9025999999983</v>
      </c>
      <c r="BC30" s="166">
        <v>0</v>
      </c>
      <c r="BD30" s="166">
        <v>0</v>
      </c>
      <c r="BE30" s="166">
        <v>0</v>
      </c>
      <c r="BF30" s="166">
        <f t="shared" si="18"/>
        <v>217.35133979037283</v>
      </c>
      <c r="BG30" s="166">
        <f t="shared" si="19"/>
        <v>106.80694512014827</v>
      </c>
      <c r="BH30" s="166">
        <v>0</v>
      </c>
      <c r="BI30" s="166">
        <v>0</v>
      </c>
      <c r="BJ30" s="166">
        <f t="shared" si="33"/>
        <v>110.54439467022456</v>
      </c>
      <c r="BK30" s="166">
        <v>0</v>
      </c>
      <c r="BL30" s="166">
        <v>0</v>
      </c>
      <c r="BM30" s="166">
        <v>0</v>
      </c>
      <c r="BN30" s="166">
        <v>0</v>
      </c>
      <c r="BO30" s="166">
        <v>0</v>
      </c>
      <c r="BP30" s="166">
        <v>0</v>
      </c>
      <c r="BQ30" s="166">
        <v>0</v>
      </c>
      <c r="BR30" s="166">
        <f t="shared" si="21"/>
        <v>40.866167172512498</v>
      </c>
      <c r="BS30" s="166">
        <f t="shared" si="23"/>
        <v>204.33083586256248</v>
      </c>
      <c r="BT30" s="166">
        <f t="shared" si="22"/>
        <v>40.866167172512498</v>
      </c>
      <c r="BV30" s="184"/>
    </row>
    <row r="31" spans="1:74" s="177" customFormat="1" ht="12" x14ac:dyDescent="0.2">
      <c r="A31" s="274"/>
      <c r="B31" s="181">
        <v>18</v>
      </c>
      <c r="C31" s="166">
        <v>69.38</v>
      </c>
      <c r="D31" s="166">
        <v>0.6</v>
      </c>
      <c r="E31" s="175">
        <v>1</v>
      </c>
      <c r="F31" s="176" t="s">
        <v>401</v>
      </c>
      <c r="G31" s="182">
        <v>478.30599999999998</v>
      </c>
      <c r="H31" s="182">
        <v>476.60599999999999</v>
      </c>
      <c r="I31" s="166">
        <f t="shared" si="0"/>
        <v>1.6999999999999886</v>
      </c>
      <c r="J31" s="182">
        <v>477.32499999999999</v>
      </c>
      <c r="K31" s="182">
        <v>475.625</v>
      </c>
      <c r="L31" s="166">
        <f t="shared" si="24"/>
        <v>1.6999999999999886</v>
      </c>
      <c r="M31" s="166">
        <f t="shared" si="2"/>
        <v>1.6999999999999886</v>
      </c>
      <c r="N31" s="166">
        <v>0.13</v>
      </c>
      <c r="O31" s="166">
        <f t="shared" si="3"/>
        <v>1.8299999999999885</v>
      </c>
      <c r="P31" s="166">
        <f t="shared" si="4"/>
        <v>1.1599999999999999</v>
      </c>
      <c r="Q31" s="166">
        <f t="shared" si="5"/>
        <v>0.66999999999998872</v>
      </c>
      <c r="R31" s="166">
        <v>0</v>
      </c>
      <c r="S31" s="166">
        <f t="shared" si="25"/>
        <v>1.8299999999999885</v>
      </c>
      <c r="T31" s="166">
        <v>0</v>
      </c>
      <c r="U31" s="166">
        <v>0</v>
      </c>
      <c r="V31" s="166">
        <f t="shared" si="26"/>
        <v>0.66999999999998872</v>
      </c>
      <c r="W31" s="179">
        <v>0</v>
      </c>
      <c r="X31" s="179">
        <v>0</v>
      </c>
      <c r="Y31" s="179">
        <v>0</v>
      </c>
      <c r="Z31" s="180">
        <v>3</v>
      </c>
      <c r="AA31" s="166">
        <f t="shared" si="8"/>
        <v>1.2</v>
      </c>
      <c r="AB31" s="166">
        <v>0</v>
      </c>
      <c r="AC31" s="166">
        <f t="shared" si="9"/>
        <v>1.9733333255999999</v>
      </c>
      <c r="AD31" s="166">
        <f t="shared" si="10"/>
        <v>2.419999999999991</v>
      </c>
      <c r="AE31" s="166">
        <f t="shared" si="27"/>
        <v>0.41852633749999996</v>
      </c>
      <c r="AF31" s="166">
        <v>0</v>
      </c>
      <c r="AG31" s="166">
        <v>0</v>
      </c>
      <c r="AH31" s="166">
        <f t="shared" si="28"/>
        <v>229.80737399999799</v>
      </c>
      <c r="AI31" s="166">
        <v>0</v>
      </c>
      <c r="AJ31" s="166">
        <v>0</v>
      </c>
      <c r="AK31" s="166">
        <f t="shared" si="29"/>
        <v>229.80737399999799</v>
      </c>
      <c r="AL31" s="166">
        <v>0</v>
      </c>
      <c r="AM31" s="166">
        <v>0</v>
      </c>
      <c r="AN31" s="166">
        <v>0</v>
      </c>
      <c r="AO31" s="166">
        <v>0</v>
      </c>
      <c r="AP31" s="166">
        <v>0</v>
      </c>
      <c r="AQ31" s="166">
        <f t="shared" si="30"/>
        <v>218.3170052999981</v>
      </c>
      <c r="AR31" s="166">
        <v>0</v>
      </c>
      <c r="AS31" s="166">
        <v>0</v>
      </c>
      <c r="AT31" s="166">
        <v>0</v>
      </c>
      <c r="AU31" s="166">
        <v>0</v>
      </c>
      <c r="AV31" s="166">
        <f t="shared" si="15"/>
        <v>11.4903686999999</v>
      </c>
      <c r="AW31" s="166">
        <f t="shared" si="31"/>
        <v>83.255999999999986</v>
      </c>
      <c r="AX31" s="166">
        <v>0</v>
      </c>
      <c r="AY31" s="166">
        <v>0</v>
      </c>
      <c r="AZ31" s="166">
        <v>0</v>
      </c>
      <c r="BA31" s="166">
        <v>0</v>
      </c>
      <c r="BB31" s="166">
        <f t="shared" si="32"/>
        <v>253.93079999999838</v>
      </c>
      <c r="BC31" s="166">
        <v>0</v>
      </c>
      <c r="BD31" s="166">
        <v>0</v>
      </c>
      <c r="BE31" s="166">
        <v>0</v>
      </c>
      <c r="BF31" s="166">
        <f t="shared" si="18"/>
        <v>200.77001670424801</v>
      </c>
      <c r="BG31" s="166">
        <f t="shared" si="19"/>
        <v>98.658845059724214</v>
      </c>
      <c r="BH31" s="166">
        <v>0</v>
      </c>
      <c r="BI31" s="166">
        <v>0</v>
      </c>
      <c r="BJ31" s="166">
        <f t="shared" si="33"/>
        <v>102.11117164452379</v>
      </c>
      <c r="BK31" s="166">
        <v>0</v>
      </c>
      <c r="BL31" s="166">
        <v>0</v>
      </c>
      <c r="BM31" s="166">
        <v>0</v>
      </c>
      <c r="BN31" s="166">
        <v>0</v>
      </c>
      <c r="BO31" s="166">
        <v>0</v>
      </c>
      <c r="BP31" s="166">
        <v>0</v>
      </c>
      <c r="BQ31" s="166">
        <v>0</v>
      </c>
      <c r="BR31" s="166">
        <f t="shared" si="21"/>
        <v>37.748564484474997</v>
      </c>
      <c r="BS31" s="166">
        <f t="shared" si="23"/>
        <v>188.74282242237499</v>
      </c>
      <c r="BT31" s="166">
        <f t="shared" si="22"/>
        <v>37.748564484474997</v>
      </c>
      <c r="BV31" s="184"/>
    </row>
    <row r="32" spans="1:74" s="177" customFormat="1" ht="12" x14ac:dyDescent="0.2">
      <c r="A32" s="274"/>
      <c r="B32" s="181">
        <v>19</v>
      </c>
      <c r="C32" s="166">
        <v>64.28</v>
      </c>
      <c r="D32" s="166">
        <v>0.6</v>
      </c>
      <c r="E32" s="175">
        <v>1</v>
      </c>
      <c r="F32" s="176" t="s">
        <v>401</v>
      </c>
      <c r="G32" s="182">
        <v>477.32499999999999</v>
      </c>
      <c r="H32" s="182">
        <v>475.625</v>
      </c>
      <c r="I32" s="166">
        <f t="shared" si="0"/>
        <v>1.6999999999999886</v>
      </c>
      <c r="J32" s="182">
        <v>476.483</v>
      </c>
      <c r="K32" s="182">
        <v>474.78300000000002</v>
      </c>
      <c r="L32" s="166">
        <f t="shared" si="24"/>
        <v>1.6999999999999886</v>
      </c>
      <c r="M32" s="166">
        <f t="shared" si="2"/>
        <v>1.6999999999999886</v>
      </c>
      <c r="N32" s="166">
        <v>0.13</v>
      </c>
      <c r="O32" s="166">
        <f t="shared" si="3"/>
        <v>1.8299999999999885</v>
      </c>
      <c r="P32" s="166">
        <f t="shared" si="4"/>
        <v>1.1599999999999999</v>
      </c>
      <c r="Q32" s="166">
        <f t="shared" si="5"/>
        <v>0.66999999999998872</v>
      </c>
      <c r="R32" s="166">
        <v>0</v>
      </c>
      <c r="S32" s="166">
        <f t="shared" si="25"/>
        <v>1.8299999999999885</v>
      </c>
      <c r="T32" s="166">
        <v>0</v>
      </c>
      <c r="U32" s="166">
        <v>0</v>
      </c>
      <c r="V32" s="166">
        <f t="shared" si="26"/>
        <v>0.66999999999998872</v>
      </c>
      <c r="W32" s="179">
        <v>0</v>
      </c>
      <c r="X32" s="179">
        <v>0</v>
      </c>
      <c r="Y32" s="179">
        <v>0</v>
      </c>
      <c r="Z32" s="180">
        <v>3</v>
      </c>
      <c r="AA32" s="166">
        <f t="shared" si="8"/>
        <v>1.2</v>
      </c>
      <c r="AB32" s="166">
        <v>0</v>
      </c>
      <c r="AC32" s="166">
        <f t="shared" si="9"/>
        <v>1.9733333255999999</v>
      </c>
      <c r="AD32" s="166">
        <f t="shared" si="10"/>
        <v>2.419999999999991</v>
      </c>
      <c r="AE32" s="166">
        <f t="shared" si="27"/>
        <v>0.41852633749999996</v>
      </c>
      <c r="AF32" s="166">
        <v>0</v>
      </c>
      <c r="AG32" s="166">
        <v>0</v>
      </c>
      <c r="AH32" s="166">
        <f t="shared" si="28"/>
        <v>212.91464399999816</v>
      </c>
      <c r="AI32" s="166">
        <v>0</v>
      </c>
      <c r="AJ32" s="166">
        <v>0</v>
      </c>
      <c r="AK32" s="166">
        <f t="shared" si="29"/>
        <v>212.91464399999816</v>
      </c>
      <c r="AL32" s="166">
        <v>0</v>
      </c>
      <c r="AM32" s="166">
        <v>0</v>
      </c>
      <c r="AN32" s="166">
        <v>0</v>
      </c>
      <c r="AO32" s="166">
        <v>0</v>
      </c>
      <c r="AP32" s="166">
        <v>0</v>
      </c>
      <c r="AQ32" s="166">
        <f t="shared" si="30"/>
        <v>202.26891179999825</v>
      </c>
      <c r="AR32" s="166">
        <v>0</v>
      </c>
      <c r="AS32" s="166">
        <v>0</v>
      </c>
      <c r="AT32" s="166">
        <v>0</v>
      </c>
      <c r="AU32" s="166">
        <v>0</v>
      </c>
      <c r="AV32" s="166">
        <f t="shared" si="15"/>
        <v>10.645732199999909</v>
      </c>
      <c r="AW32" s="166">
        <f t="shared" si="31"/>
        <v>77.135999999999996</v>
      </c>
      <c r="AX32" s="166">
        <v>0</v>
      </c>
      <c r="AY32" s="166">
        <v>0</v>
      </c>
      <c r="AZ32" s="166">
        <v>0</v>
      </c>
      <c r="BA32" s="166">
        <v>0</v>
      </c>
      <c r="BB32" s="166">
        <f t="shared" si="32"/>
        <v>235.26479999999853</v>
      </c>
      <c r="BC32" s="166">
        <v>0</v>
      </c>
      <c r="BD32" s="166">
        <v>0</v>
      </c>
      <c r="BE32" s="166">
        <v>0</v>
      </c>
      <c r="BF32" s="166">
        <f t="shared" si="18"/>
        <v>186.01177102549815</v>
      </c>
      <c r="BG32" s="166">
        <f t="shared" si="19"/>
        <v>91.40660940384943</v>
      </c>
      <c r="BH32" s="166">
        <v>0</v>
      </c>
      <c r="BI32" s="166">
        <v>0</v>
      </c>
      <c r="BJ32" s="166">
        <f t="shared" si="33"/>
        <v>94.605161621648719</v>
      </c>
      <c r="BK32" s="166">
        <v>0</v>
      </c>
      <c r="BL32" s="166">
        <v>0</v>
      </c>
      <c r="BM32" s="166">
        <v>0</v>
      </c>
      <c r="BN32" s="166">
        <v>0</v>
      </c>
      <c r="BO32" s="166">
        <v>0</v>
      </c>
      <c r="BP32" s="166">
        <v>0</v>
      </c>
      <c r="BQ32" s="166">
        <v>0</v>
      </c>
      <c r="BR32" s="166">
        <f t="shared" si="21"/>
        <v>34.973734866850002</v>
      </c>
      <c r="BS32" s="166">
        <f t="shared" si="23"/>
        <v>174.86867433425002</v>
      </c>
      <c r="BT32" s="166">
        <f t="shared" si="22"/>
        <v>34.973734866850002</v>
      </c>
      <c r="BV32" s="184"/>
    </row>
    <row r="33" spans="1:74" s="177" customFormat="1" ht="12" x14ac:dyDescent="0.2">
      <c r="A33" s="274"/>
      <c r="B33" s="181">
        <v>20</v>
      </c>
      <c r="C33" s="166">
        <v>43.1</v>
      </c>
      <c r="D33" s="166">
        <v>0.6</v>
      </c>
      <c r="E33" s="175">
        <v>1</v>
      </c>
      <c r="F33" s="176" t="s">
        <v>401</v>
      </c>
      <c r="G33" s="182">
        <v>476.483</v>
      </c>
      <c r="H33" s="182">
        <v>474.78300000000002</v>
      </c>
      <c r="I33" s="166">
        <f t="shared" si="0"/>
        <v>1.6999999999999886</v>
      </c>
      <c r="J33" s="182">
        <v>475.87099999999998</v>
      </c>
      <c r="K33" s="182">
        <v>474.17099999999999</v>
      </c>
      <c r="L33" s="166">
        <f t="shared" si="24"/>
        <v>1.6999999999999886</v>
      </c>
      <c r="M33" s="166">
        <f t="shared" si="2"/>
        <v>1.6999999999999886</v>
      </c>
      <c r="N33" s="166">
        <v>0.13</v>
      </c>
      <c r="O33" s="166">
        <f t="shared" si="3"/>
        <v>1.8299999999999885</v>
      </c>
      <c r="P33" s="166">
        <f t="shared" si="4"/>
        <v>1.1599999999999999</v>
      </c>
      <c r="Q33" s="166">
        <f t="shared" si="5"/>
        <v>0.66999999999998872</v>
      </c>
      <c r="R33" s="166">
        <v>0</v>
      </c>
      <c r="S33" s="166">
        <f t="shared" si="25"/>
        <v>1.8299999999999885</v>
      </c>
      <c r="T33" s="166">
        <v>0</v>
      </c>
      <c r="U33" s="166">
        <v>0</v>
      </c>
      <c r="V33" s="166">
        <f t="shared" si="26"/>
        <v>0.66999999999998872</v>
      </c>
      <c r="W33" s="179">
        <v>0</v>
      </c>
      <c r="X33" s="179">
        <v>0</v>
      </c>
      <c r="Y33" s="179">
        <v>0</v>
      </c>
      <c r="Z33" s="180">
        <v>3</v>
      </c>
      <c r="AA33" s="166">
        <f t="shared" si="8"/>
        <v>1.2</v>
      </c>
      <c r="AB33" s="166">
        <v>0</v>
      </c>
      <c r="AC33" s="166">
        <f t="shared" si="9"/>
        <v>1.9733333255999999</v>
      </c>
      <c r="AD33" s="166">
        <f t="shared" si="10"/>
        <v>2.419999999999991</v>
      </c>
      <c r="AE33" s="166">
        <f t="shared" si="27"/>
        <v>0.41852633749999996</v>
      </c>
      <c r="AF33" s="166">
        <v>0</v>
      </c>
      <c r="AG33" s="166">
        <v>0</v>
      </c>
      <c r="AH33" s="166">
        <f t="shared" si="28"/>
        <v>142.76012999999875</v>
      </c>
      <c r="AI33" s="166">
        <v>0</v>
      </c>
      <c r="AJ33" s="166">
        <v>0</v>
      </c>
      <c r="AK33" s="166">
        <f t="shared" si="29"/>
        <v>142.76012999999875</v>
      </c>
      <c r="AL33" s="166">
        <v>0</v>
      </c>
      <c r="AM33" s="166">
        <v>0</v>
      </c>
      <c r="AN33" s="166">
        <v>0</v>
      </c>
      <c r="AO33" s="166">
        <v>0</v>
      </c>
      <c r="AP33" s="166">
        <v>0</v>
      </c>
      <c r="AQ33" s="166">
        <f t="shared" si="30"/>
        <v>135.62212349999882</v>
      </c>
      <c r="AR33" s="166">
        <v>0</v>
      </c>
      <c r="AS33" s="166">
        <v>0</v>
      </c>
      <c r="AT33" s="166">
        <v>0</v>
      </c>
      <c r="AU33" s="166">
        <v>0</v>
      </c>
      <c r="AV33" s="166">
        <f t="shared" si="15"/>
        <v>7.1380064999999382</v>
      </c>
      <c r="AW33" s="166">
        <f t="shared" si="31"/>
        <v>51.72</v>
      </c>
      <c r="AX33" s="166">
        <v>0</v>
      </c>
      <c r="AY33" s="166">
        <v>0</v>
      </c>
      <c r="AZ33" s="166">
        <v>0</v>
      </c>
      <c r="BA33" s="166">
        <v>0</v>
      </c>
      <c r="BB33" s="166">
        <f t="shared" si="32"/>
        <v>157.74599999999901</v>
      </c>
      <c r="BC33" s="166">
        <v>0</v>
      </c>
      <c r="BD33" s="166">
        <v>0</v>
      </c>
      <c r="BE33" s="166">
        <v>0</v>
      </c>
      <c r="BF33" s="166">
        <f t="shared" si="18"/>
        <v>124.72164485374876</v>
      </c>
      <c r="BG33" s="166">
        <f t="shared" si="19"/>
        <v>61.288501327098793</v>
      </c>
      <c r="BH33" s="166">
        <v>0</v>
      </c>
      <c r="BI33" s="166">
        <v>0</v>
      </c>
      <c r="BJ33" s="166">
        <f t="shared" si="33"/>
        <v>63.433143526649964</v>
      </c>
      <c r="BK33" s="166">
        <v>0</v>
      </c>
      <c r="BL33" s="166">
        <v>0</v>
      </c>
      <c r="BM33" s="166">
        <v>0</v>
      </c>
      <c r="BN33" s="166">
        <v>0</v>
      </c>
      <c r="BO33" s="166">
        <v>0</v>
      </c>
      <c r="BP33" s="166">
        <v>0</v>
      </c>
      <c r="BQ33" s="166">
        <v>0</v>
      </c>
      <c r="BR33" s="166">
        <f t="shared" si="21"/>
        <v>23.450030690125001</v>
      </c>
      <c r="BS33" s="166">
        <f t="shared" si="23"/>
        <v>117.25015345062501</v>
      </c>
      <c r="BT33" s="166">
        <f t="shared" si="22"/>
        <v>23.450030690125001</v>
      </c>
      <c r="BV33" s="184"/>
    </row>
    <row r="34" spans="1:74" s="177" customFormat="1" ht="12" x14ac:dyDescent="0.2">
      <c r="A34" s="274"/>
      <c r="B34" s="181">
        <v>21</v>
      </c>
      <c r="C34" s="166">
        <v>70.94</v>
      </c>
      <c r="D34" s="166">
        <v>0.6</v>
      </c>
      <c r="E34" s="175">
        <v>1</v>
      </c>
      <c r="F34" s="176" t="s">
        <v>401</v>
      </c>
      <c r="G34" s="182">
        <v>475.87099999999998</v>
      </c>
      <c r="H34" s="182">
        <v>474.17099999999999</v>
      </c>
      <c r="I34" s="166">
        <f t="shared" si="0"/>
        <v>1.6999999999999886</v>
      </c>
      <c r="J34" s="182">
        <v>475.23899999999998</v>
      </c>
      <c r="K34" s="182">
        <v>473.53899999999999</v>
      </c>
      <c r="L34" s="166">
        <f t="shared" si="24"/>
        <v>1.6999999999999886</v>
      </c>
      <c r="M34" s="166">
        <f t="shared" si="2"/>
        <v>1.6999999999999886</v>
      </c>
      <c r="N34" s="166">
        <v>0.13</v>
      </c>
      <c r="O34" s="166">
        <f t="shared" si="3"/>
        <v>1.8299999999999885</v>
      </c>
      <c r="P34" s="166">
        <f t="shared" si="4"/>
        <v>1.1599999999999999</v>
      </c>
      <c r="Q34" s="166">
        <f t="shared" si="5"/>
        <v>0.66999999999998872</v>
      </c>
      <c r="R34" s="166">
        <v>0</v>
      </c>
      <c r="S34" s="166">
        <f t="shared" si="25"/>
        <v>1.8299999999999885</v>
      </c>
      <c r="T34" s="166">
        <v>0</v>
      </c>
      <c r="U34" s="166">
        <v>0</v>
      </c>
      <c r="V34" s="166">
        <f t="shared" si="26"/>
        <v>0.66999999999998872</v>
      </c>
      <c r="W34" s="179">
        <v>0</v>
      </c>
      <c r="X34" s="179">
        <v>0</v>
      </c>
      <c r="Y34" s="179">
        <v>0</v>
      </c>
      <c r="Z34" s="180">
        <v>3</v>
      </c>
      <c r="AA34" s="166">
        <f t="shared" si="8"/>
        <v>1.2</v>
      </c>
      <c r="AB34" s="166">
        <v>0</v>
      </c>
      <c r="AC34" s="166">
        <f t="shared" si="9"/>
        <v>1.9733333255999999</v>
      </c>
      <c r="AD34" s="166">
        <f t="shared" si="10"/>
        <v>2.419999999999991</v>
      </c>
      <c r="AE34" s="166">
        <f t="shared" si="27"/>
        <v>0.41852633749999996</v>
      </c>
      <c r="AF34" s="166">
        <v>0</v>
      </c>
      <c r="AG34" s="166">
        <v>0</v>
      </c>
      <c r="AH34" s="166">
        <f t="shared" si="28"/>
        <v>234.97456199999795</v>
      </c>
      <c r="AI34" s="166">
        <v>0</v>
      </c>
      <c r="AJ34" s="166">
        <v>0</v>
      </c>
      <c r="AK34" s="166">
        <f t="shared" si="29"/>
        <v>234.97456199999795</v>
      </c>
      <c r="AL34" s="166">
        <v>0</v>
      </c>
      <c r="AM34" s="166">
        <v>0</v>
      </c>
      <c r="AN34" s="166">
        <v>0</v>
      </c>
      <c r="AO34" s="166">
        <v>0</v>
      </c>
      <c r="AP34" s="166">
        <v>0</v>
      </c>
      <c r="AQ34" s="166">
        <f t="shared" si="30"/>
        <v>223.22583389999804</v>
      </c>
      <c r="AR34" s="166">
        <v>0</v>
      </c>
      <c r="AS34" s="166">
        <v>0</v>
      </c>
      <c r="AT34" s="166">
        <v>0</v>
      </c>
      <c r="AU34" s="166">
        <v>0</v>
      </c>
      <c r="AV34" s="166">
        <f t="shared" si="15"/>
        <v>11.748728099999898</v>
      </c>
      <c r="AW34" s="166">
        <f t="shared" si="31"/>
        <v>85.128</v>
      </c>
      <c r="AX34" s="166">
        <v>0</v>
      </c>
      <c r="AY34" s="166">
        <v>0</v>
      </c>
      <c r="AZ34" s="166">
        <v>0</v>
      </c>
      <c r="BA34" s="166">
        <v>0</v>
      </c>
      <c r="BB34" s="166">
        <f t="shared" si="32"/>
        <v>259.64039999999835</v>
      </c>
      <c r="BC34" s="166">
        <v>0</v>
      </c>
      <c r="BD34" s="166">
        <v>0</v>
      </c>
      <c r="BE34" s="166">
        <v>0</v>
      </c>
      <c r="BF34" s="166">
        <f t="shared" si="18"/>
        <v>205.28430361774795</v>
      </c>
      <c r="BG34" s="166">
        <f t="shared" si="19"/>
        <v>100.8771759662271</v>
      </c>
      <c r="BH34" s="166">
        <v>0</v>
      </c>
      <c r="BI34" s="166">
        <v>0</v>
      </c>
      <c r="BJ34" s="166">
        <f t="shared" si="33"/>
        <v>104.40712765152085</v>
      </c>
      <c r="BK34" s="166">
        <v>0</v>
      </c>
      <c r="BL34" s="166">
        <v>0</v>
      </c>
      <c r="BM34" s="166">
        <v>0</v>
      </c>
      <c r="BN34" s="166">
        <v>0</v>
      </c>
      <c r="BO34" s="166">
        <v>0</v>
      </c>
      <c r="BP34" s="166">
        <v>0</v>
      </c>
      <c r="BQ34" s="166">
        <v>0</v>
      </c>
      <c r="BR34" s="166">
        <f t="shared" si="21"/>
        <v>38.597335896924996</v>
      </c>
      <c r="BS34" s="166">
        <f t="shared" si="23"/>
        <v>192.98667948462497</v>
      </c>
      <c r="BT34" s="166">
        <f t="shared" si="22"/>
        <v>38.597335896924996</v>
      </c>
      <c r="BV34" s="184"/>
    </row>
    <row r="35" spans="1:74" s="177" customFormat="1" ht="12" hidden="1" x14ac:dyDescent="0.2">
      <c r="A35" s="274"/>
      <c r="B35" s="181"/>
      <c r="C35" s="166"/>
      <c r="D35" s="166"/>
      <c r="E35" s="175"/>
      <c r="F35" s="176"/>
      <c r="G35" s="182"/>
      <c r="H35" s="182"/>
      <c r="I35" s="166"/>
      <c r="J35" s="182"/>
      <c r="K35" s="182"/>
      <c r="L35" s="166"/>
      <c r="M35" s="166"/>
      <c r="N35" s="166"/>
      <c r="O35" s="166"/>
      <c r="P35" s="166"/>
      <c r="Q35" s="166"/>
      <c r="R35" s="166"/>
      <c r="S35" s="166"/>
      <c r="T35" s="166"/>
      <c r="U35" s="166"/>
      <c r="V35" s="166"/>
      <c r="W35" s="166"/>
      <c r="X35" s="166"/>
      <c r="Y35" s="166"/>
      <c r="Z35" s="175"/>
      <c r="AA35" s="166"/>
      <c r="AB35" s="166"/>
      <c r="AC35" s="166"/>
      <c r="AD35" s="166"/>
      <c r="AE35" s="166"/>
      <c r="AF35" s="166"/>
      <c r="AG35" s="166"/>
      <c r="AH35" s="166"/>
      <c r="AI35" s="166"/>
      <c r="AJ35" s="166"/>
      <c r="AK35" s="166"/>
      <c r="AL35" s="166"/>
      <c r="AM35" s="166"/>
      <c r="AN35" s="166"/>
      <c r="AO35" s="166"/>
      <c r="AP35" s="166"/>
      <c r="AQ35" s="166"/>
      <c r="AR35" s="166"/>
      <c r="AS35" s="166"/>
      <c r="AT35" s="166"/>
      <c r="AU35" s="166"/>
      <c r="AV35" s="166"/>
      <c r="AW35" s="166"/>
      <c r="AX35" s="166"/>
      <c r="AY35" s="166"/>
      <c r="AZ35" s="166"/>
      <c r="BA35" s="166"/>
      <c r="BB35" s="166"/>
      <c r="BC35" s="166"/>
      <c r="BD35" s="166"/>
      <c r="BE35" s="166"/>
      <c r="BF35" s="166"/>
      <c r="BG35" s="166"/>
      <c r="BH35" s="166"/>
      <c r="BI35" s="166"/>
      <c r="BJ35" s="166"/>
      <c r="BK35" s="166"/>
      <c r="BL35" s="166"/>
      <c r="BM35" s="166"/>
      <c r="BN35" s="166"/>
      <c r="BO35" s="166"/>
      <c r="BP35" s="166"/>
      <c r="BQ35" s="166"/>
      <c r="BR35" s="166"/>
      <c r="BS35" s="166"/>
      <c r="BT35" s="166"/>
      <c r="BV35" s="184"/>
    </row>
    <row r="36" spans="1:74" s="177" customFormat="1" ht="12" hidden="1" x14ac:dyDescent="0.2">
      <c r="A36" s="274"/>
      <c r="B36" s="181"/>
      <c r="C36" s="166"/>
      <c r="D36" s="166"/>
      <c r="E36" s="175"/>
      <c r="F36" s="176"/>
      <c r="G36" s="182"/>
      <c r="H36" s="182"/>
      <c r="I36" s="166"/>
      <c r="J36" s="182"/>
      <c r="K36" s="182"/>
      <c r="L36" s="166"/>
      <c r="M36" s="166"/>
      <c r="N36" s="166"/>
      <c r="O36" s="166"/>
      <c r="P36" s="166"/>
      <c r="Q36" s="166"/>
      <c r="R36" s="166"/>
      <c r="S36" s="166"/>
      <c r="T36" s="166"/>
      <c r="U36" s="166"/>
      <c r="V36" s="166"/>
      <c r="W36" s="166"/>
      <c r="X36" s="166"/>
      <c r="Y36" s="166"/>
      <c r="Z36" s="175"/>
      <c r="AA36" s="166"/>
      <c r="AB36" s="166"/>
      <c r="AC36" s="166"/>
      <c r="AD36" s="166"/>
      <c r="AE36" s="166"/>
      <c r="AF36" s="166"/>
      <c r="AG36" s="166"/>
      <c r="AH36" s="166"/>
      <c r="AI36" s="166"/>
      <c r="AJ36" s="166"/>
      <c r="AK36" s="166"/>
      <c r="AL36" s="166"/>
      <c r="AM36" s="166"/>
      <c r="AN36" s="166"/>
      <c r="AO36" s="166"/>
      <c r="AP36" s="166"/>
      <c r="AQ36" s="166"/>
      <c r="AR36" s="166"/>
      <c r="AS36" s="166"/>
      <c r="AT36" s="166"/>
      <c r="AU36" s="166"/>
      <c r="AV36" s="166"/>
      <c r="AW36" s="166"/>
      <c r="AX36" s="166"/>
      <c r="AY36" s="166"/>
      <c r="AZ36" s="166"/>
      <c r="BA36" s="166"/>
      <c r="BB36" s="166"/>
      <c r="BC36" s="166"/>
      <c r="BD36" s="166"/>
      <c r="BE36" s="166"/>
      <c r="BF36" s="166"/>
      <c r="BG36" s="166"/>
      <c r="BH36" s="166"/>
      <c r="BI36" s="166"/>
      <c r="BJ36" s="166"/>
      <c r="BK36" s="166"/>
      <c r="BL36" s="166"/>
      <c r="BM36" s="166"/>
      <c r="BN36" s="166"/>
      <c r="BO36" s="166"/>
      <c r="BP36" s="166"/>
      <c r="BQ36" s="166"/>
      <c r="BR36" s="166"/>
      <c r="BS36" s="166"/>
      <c r="BT36" s="166"/>
      <c r="BV36" s="184"/>
    </row>
    <row r="37" spans="1:74" s="177" customFormat="1" ht="12" hidden="1" x14ac:dyDescent="0.2">
      <c r="A37" s="274"/>
      <c r="B37" s="181"/>
      <c r="C37" s="166"/>
      <c r="D37" s="166"/>
      <c r="E37" s="175"/>
      <c r="F37" s="176"/>
      <c r="G37" s="182"/>
      <c r="H37" s="182"/>
      <c r="I37" s="166"/>
      <c r="J37" s="182"/>
      <c r="K37" s="182"/>
      <c r="L37" s="166"/>
      <c r="M37" s="166"/>
      <c r="N37" s="166"/>
      <c r="O37" s="166"/>
      <c r="P37" s="166"/>
      <c r="Q37" s="166"/>
      <c r="R37" s="166"/>
      <c r="S37" s="166"/>
      <c r="T37" s="166"/>
      <c r="U37" s="166"/>
      <c r="V37" s="166"/>
      <c r="W37" s="166"/>
      <c r="X37" s="166"/>
      <c r="Y37" s="166"/>
      <c r="Z37" s="175"/>
      <c r="AA37" s="166"/>
      <c r="AB37" s="166"/>
      <c r="AC37" s="166"/>
      <c r="AD37" s="166"/>
      <c r="AE37" s="166"/>
      <c r="AF37" s="166"/>
      <c r="AG37" s="166"/>
      <c r="AH37" s="166"/>
      <c r="AI37" s="166"/>
      <c r="AJ37" s="166"/>
      <c r="AK37" s="166"/>
      <c r="AL37" s="166"/>
      <c r="AM37" s="166"/>
      <c r="AN37" s="166"/>
      <c r="AO37" s="166"/>
      <c r="AP37" s="166"/>
      <c r="AQ37" s="166"/>
      <c r="AR37" s="166"/>
      <c r="AS37" s="166"/>
      <c r="AT37" s="166"/>
      <c r="AU37" s="166"/>
      <c r="AV37" s="166"/>
      <c r="AW37" s="166"/>
      <c r="AX37" s="166"/>
      <c r="AY37" s="166"/>
      <c r="AZ37" s="166"/>
      <c r="BA37" s="166"/>
      <c r="BB37" s="166"/>
      <c r="BC37" s="166"/>
      <c r="BD37" s="166"/>
      <c r="BE37" s="166"/>
      <c r="BF37" s="166"/>
      <c r="BG37" s="166"/>
      <c r="BH37" s="166"/>
      <c r="BI37" s="166"/>
      <c r="BJ37" s="166"/>
      <c r="BK37" s="166"/>
      <c r="BL37" s="166"/>
      <c r="BM37" s="166"/>
      <c r="BN37" s="166"/>
      <c r="BO37" s="166"/>
      <c r="BP37" s="166"/>
      <c r="BQ37" s="166"/>
      <c r="BR37" s="166"/>
      <c r="BS37" s="166"/>
      <c r="BT37" s="166"/>
      <c r="BV37" s="184"/>
    </row>
    <row r="38" spans="1:74" s="177" customFormat="1" ht="12" hidden="1" x14ac:dyDescent="0.2">
      <c r="A38" s="274"/>
      <c r="B38" s="181"/>
      <c r="C38" s="166"/>
      <c r="D38" s="166"/>
      <c r="E38" s="175"/>
      <c r="F38" s="176"/>
      <c r="G38" s="182"/>
      <c r="H38" s="182"/>
      <c r="I38" s="166"/>
      <c r="J38" s="182"/>
      <c r="K38" s="182"/>
      <c r="L38" s="166"/>
      <c r="M38" s="166"/>
      <c r="N38" s="166"/>
      <c r="O38" s="166"/>
      <c r="P38" s="166"/>
      <c r="Q38" s="166"/>
      <c r="R38" s="166"/>
      <c r="S38" s="166"/>
      <c r="T38" s="166"/>
      <c r="U38" s="166"/>
      <c r="V38" s="166"/>
      <c r="W38" s="166"/>
      <c r="X38" s="166"/>
      <c r="Y38" s="166"/>
      <c r="Z38" s="175"/>
      <c r="AA38" s="166"/>
      <c r="AB38" s="166"/>
      <c r="AC38" s="166"/>
      <c r="AD38" s="166"/>
      <c r="AE38" s="166"/>
      <c r="AF38" s="166"/>
      <c r="AG38" s="166"/>
      <c r="AH38" s="166"/>
      <c r="AI38" s="166"/>
      <c r="AJ38" s="166"/>
      <c r="AK38" s="166"/>
      <c r="AL38" s="166"/>
      <c r="AM38" s="166"/>
      <c r="AN38" s="166"/>
      <c r="AO38" s="166"/>
      <c r="AP38" s="166"/>
      <c r="AQ38" s="166"/>
      <c r="AR38" s="166"/>
      <c r="AS38" s="166"/>
      <c r="AT38" s="166"/>
      <c r="AU38" s="166"/>
      <c r="AV38" s="166"/>
      <c r="AW38" s="166"/>
      <c r="AX38" s="166"/>
      <c r="AY38" s="166"/>
      <c r="AZ38" s="166"/>
      <c r="BA38" s="166"/>
      <c r="BB38" s="166"/>
      <c r="BC38" s="166"/>
      <c r="BD38" s="166"/>
      <c r="BE38" s="166"/>
      <c r="BF38" s="166"/>
      <c r="BG38" s="166"/>
      <c r="BH38" s="166"/>
      <c r="BI38" s="166"/>
      <c r="BJ38" s="166"/>
      <c r="BK38" s="166"/>
      <c r="BL38" s="166"/>
      <c r="BM38" s="166"/>
      <c r="BN38" s="166"/>
      <c r="BO38" s="166"/>
      <c r="BP38" s="166"/>
      <c r="BQ38" s="166"/>
      <c r="BR38" s="166"/>
      <c r="BS38" s="166"/>
      <c r="BT38" s="166"/>
      <c r="BV38" s="184"/>
    </row>
    <row r="39" spans="1:74" s="177" customFormat="1" ht="12" hidden="1" x14ac:dyDescent="0.2">
      <c r="A39" s="274"/>
      <c r="B39" s="181"/>
      <c r="C39" s="166"/>
      <c r="D39" s="166"/>
      <c r="E39" s="175"/>
      <c r="F39" s="176"/>
      <c r="G39" s="182"/>
      <c r="H39" s="182"/>
      <c r="I39" s="166"/>
      <c r="J39" s="182"/>
      <c r="K39" s="182"/>
      <c r="L39" s="166"/>
      <c r="M39" s="166"/>
      <c r="N39" s="166"/>
      <c r="O39" s="166"/>
      <c r="P39" s="166"/>
      <c r="Q39" s="166"/>
      <c r="R39" s="166"/>
      <c r="S39" s="166"/>
      <c r="T39" s="166"/>
      <c r="U39" s="166"/>
      <c r="V39" s="166"/>
      <c r="W39" s="166"/>
      <c r="X39" s="166"/>
      <c r="Y39" s="166"/>
      <c r="Z39" s="175"/>
      <c r="AA39" s="166"/>
      <c r="AB39" s="166"/>
      <c r="AC39" s="166"/>
      <c r="AD39" s="166"/>
      <c r="AE39" s="166"/>
      <c r="AF39" s="166"/>
      <c r="AG39" s="166"/>
      <c r="AH39" s="166"/>
      <c r="AI39" s="166"/>
      <c r="AJ39" s="166"/>
      <c r="AK39" s="166"/>
      <c r="AL39" s="166"/>
      <c r="AM39" s="166"/>
      <c r="AN39" s="166"/>
      <c r="AO39" s="166"/>
      <c r="AP39" s="166"/>
      <c r="AQ39" s="166"/>
      <c r="AR39" s="166"/>
      <c r="AS39" s="166"/>
      <c r="AT39" s="166"/>
      <c r="AU39" s="166"/>
      <c r="AV39" s="166"/>
      <c r="AW39" s="166"/>
      <c r="AX39" s="166"/>
      <c r="AY39" s="166"/>
      <c r="AZ39" s="166"/>
      <c r="BA39" s="166"/>
      <c r="BB39" s="166"/>
      <c r="BC39" s="166"/>
      <c r="BD39" s="166"/>
      <c r="BE39" s="166"/>
      <c r="BF39" s="166"/>
      <c r="BG39" s="166"/>
      <c r="BH39" s="166"/>
      <c r="BI39" s="166"/>
      <c r="BJ39" s="166"/>
      <c r="BK39" s="166"/>
      <c r="BL39" s="166"/>
      <c r="BM39" s="166"/>
      <c r="BN39" s="166"/>
      <c r="BO39" s="166"/>
      <c r="BP39" s="166"/>
      <c r="BQ39" s="166"/>
      <c r="BR39" s="166"/>
      <c r="BS39" s="166"/>
      <c r="BT39" s="166"/>
      <c r="BV39" s="184"/>
    </row>
    <row r="40" spans="1:74" s="177" customFormat="1" ht="12" hidden="1" x14ac:dyDescent="0.2">
      <c r="A40" s="274"/>
      <c r="B40" s="181"/>
      <c r="C40" s="166"/>
      <c r="D40" s="166"/>
      <c r="E40" s="175"/>
      <c r="F40" s="176"/>
      <c r="G40" s="182"/>
      <c r="H40" s="182"/>
      <c r="I40" s="166"/>
      <c r="J40" s="182"/>
      <c r="K40" s="182"/>
      <c r="L40" s="166"/>
      <c r="M40" s="166"/>
      <c r="N40" s="166"/>
      <c r="O40" s="166"/>
      <c r="P40" s="166"/>
      <c r="Q40" s="166"/>
      <c r="R40" s="166"/>
      <c r="S40" s="166"/>
      <c r="T40" s="166"/>
      <c r="U40" s="166"/>
      <c r="V40" s="166"/>
      <c r="W40" s="166"/>
      <c r="X40" s="166"/>
      <c r="Y40" s="166"/>
      <c r="Z40" s="175"/>
      <c r="AA40" s="166"/>
      <c r="AB40" s="166"/>
      <c r="AC40" s="166"/>
      <c r="AD40" s="166"/>
      <c r="AE40" s="166"/>
      <c r="AF40" s="166"/>
      <c r="AG40" s="166"/>
      <c r="AH40" s="166"/>
      <c r="AI40" s="166"/>
      <c r="AJ40" s="166"/>
      <c r="AK40" s="166"/>
      <c r="AL40" s="166"/>
      <c r="AM40" s="166"/>
      <c r="AN40" s="166"/>
      <c r="AO40" s="166"/>
      <c r="AP40" s="166"/>
      <c r="AQ40" s="166"/>
      <c r="AR40" s="166"/>
      <c r="AS40" s="166"/>
      <c r="AT40" s="166"/>
      <c r="AU40" s="166"/>
      <c r="AV40" s="166"/>
      <c r="AW40" s="166"/>
      <c r="AX40" s="166"/>
      <c r="AY40" s="166"/>
      <c r="AZ40" s="166"/>
      <c r="BA40" s="166"/>
      <c r="BB40" s="166"/>
      <c r="BC40" s="166"/>
      <c r="BD40" s="166"/>
      <c r="BE40" s="166"/>
      <c r="BF40" s="166"/>
      <c r="BG40" s="166"/>
      <c r="BH40" s="166"/>
      <c r="BI40" s="166"/>
      <c r="BJ40" s="166"/>
      <c r="BK40" s="166"/>
      <c r="BL40" s="166"/>
      <c r="BM40" s="166"/>
      <c r="BN40" s="166"/>
      <c r="BO40" s="166"/>
      <c r="BP40" s="166"/>
      <c r="BQ40" s="166"/>
      <c r="BR40" s="166"/>
      <c r="BS40" s="166"/>
      <c r="BT40" s="166"/>
      <c r="BV40" s="184"/>
    </row>
    <row r="41" spans="1:74" s="177" customFormat="1" ht="12" hidden="1" x14ac:dyDescent="0.2">
      <c r="A41" s="274"/>
      <c r="B41" s="181"/>
      <c r="C41" s="166"/>
      <c r="D41" s="166"/>
      <c r="E41" s="175"/>
      <c r="F41" s="176"/>
      <c r="G41" s="182"/>
      <c r="H41" s="182"/>
      <c r="I41" s="166"/>
      <c r="J41" s="182"/>
      <c r="K41" s="182"/>
      <c r="L41" s="166"/>
      <c r="M41" s="166"/>
      <c r="N41" s="166"/>
      <c r="O41" s="166"/>
      <c r="P41" s="166"/>
      <c r="Q41" s="166"/>
      <c r="R41" s="166"/>
      <c r="S41" s="166"/>
      <c r="T41" s="166"/>
      <c r="U41" s="166"/>
      <c r="V41" s="166"/>
      <c r="W41" s="166"/>
      <c r="X41" s="166"/>
      <c r="Y41" s="166"/>
      <c r="Z41" s="175"/>
      <c r="AA41" s="166"/>
      <c r="AB41" s="166"/>
      <c r="AC41" s="166"/>
      <c r="AD41" s="166"/>
      <c r="AE41" s="166"/>
      <c r="AF41" s="166"/>
      <c r="AG41" s="166"/>
      <c r="AH41" s="166"/>
      <c r="AI41" s="166"/>
      <c r="AJ41" s="166"/>
      <c r="AK41" s="166"/>
      <c r="AL41" s="166"/>
      <c r="AM41" s="166"/>
      <c r="AN41" s="166"/>
      <c r="AO41" s="166"/>
      <c r="AP41" s="166"/>
      <c r="AQ41" s="166"/>
      <c r="AR41" s="166"/>
      <c r="AS41" s="166"/>
      <c r="AT41" s="166"/>
      <c r="AU41" s="166"/>
      <c r="AV41" s="166"/>
      <c r="AW41" s="166"/>
      <c r="AX41" s="166"/>
      <c r="AY41" s="166"/>
      <c r="AZ41" s="166"/>
      <c r="BA41" s="166"/>
      <c r="BB41" s="166"/>
      <c r="BC41" s="166"/>
      <c r="BD41" s="166"/>
      <c r="BE41" s="166"/>
      <c r="BF41" s="166"/>
      <c r="BG41" s="166"/>
      <c r="BH41" s="166"/>
      <c r="BI41" s="166"/>
      <c r="BJ41" s="166"/>
      <c r="BK41" s="166"/>
      <c r="BL41" s="166"/>
      <c r="BM41" s="166"/>
      <c r="BN41" s="166"/>
      <c r="BO41" s="166"/>
      <c r="BP41" s="166"/>
      <c r="BQ41" s="166"/>
      <c r="BR41" s="166"/>
      <c r="BS41" s="166"/>
      <c r="BT41" s="166"/>
      <c r="BV41" s="184"/>
    </row>
    <row r="42" spans="1:74" s="177" customFormat="1" ht="12" hidden="1" x14ac:dyDescent="0.2">
      <c r="A42" s="274"/>
      <c r="B42" s="181"/>
      <c r="C42" s="166"/>
      <c r="D42" s="166"/>
      <c r="E42" s="175"/>
      <c r="F42" s="176"/>
      <c r="G42" s="182"/>
      <c r="H42" s="182"/>
      <c r="I42" s="166"/>
      <c r="J42" s="182"/>
      <c r="K42" s="182"/>
      <c r="L42" s="166"/>
      <c r="M42" s="166"/>
      <c r="N42" s="166"/>
      <c r="O42" s="166"/>
      <c r="P42" s="166"/>
      <c r="Q42" s="166"/>
      <c r="R42" s="166"/>
      <c r="S42" s="166"/>
      <c r="T42" s="166"/>
      <c r="U42" s="166"/>
      <c r="V42" s="166"/>
      <c r="W42" s="166"/>
      <c r="X42" s="166"/>
      <c r="Y42" s="166"/>
      <c r="Z42" s="175"/>
      <c r="AA42" s="166"/>
      <c r="AB42" s="166"/>
      <c r="AC42" s="166"/>
      <c r="AD42" s="166"/>
      <c r="AE42" s="166"/>
      <c r="AF42" s="166"/>
      <c r="AG42" s="166"/>
      <c r="AH42" s="166"/>
      <c r="AI42" s="166"/>
      <c r="AJ42" s="166"/>
      <c r="AK42" s="166"/>
      <c r="AL42" s="166"/>
      <c r="AM42" s="166"/>
      <c r="AN42" s="166"/>
      <c r="AO42" s="166"/>
      <c r="AP42" s="166"/>
      <c r="AQ42" s="166"/>
      <c r="AR42" s="166"/>
      <c r="AS42" s="166"/>
      <c r="AT42" s="166"/>
      <c r="AU42" s="166"/>
      <c r="AV42" s="166"/>
      <c r="AW42" s="166"/>
      <c r="AX42" s="166"/>
      <c r="AY42" s="166"/>
      <c r="AZ42" s="166"/>
      <c r="BA42" s="166"/>
      <c r="BB42" s="166"/>
      <c r="BC42" s="166"/>
      <c r="BD42" s="166"/>
      <c r="BE42" s="166"/>
      <c r="BF42" s="166"/>
      <c r="BG42" s="166"/>
      <c r="BH42" s="166"/>
      <c r="BI42" s="166"/>
      <c r="BJ42" s="166"/>
      <c r="BK42" s="166"/>
      <c r="BL42" s="166"/>
      <c r="BM42" s="166"/>
      <c r="BN42" s="166"/>
      <c r="BO42" s="166"/>
      <c r="BP42" s="166"/>
      <c r="BQ42" s="166"/>
      <c r="BR42" s="166"/>
      <c r="BS42" s="166"/>
      <c r="BT42" s="166"/>
      <c r="BV42" s="184"/>
    </row>
    <row r="43" spans="1:74" s="177" customFormat="1" ht="12" hidden="1" x14ac:dyDescent="0.2">
      <c r="A43" s="275"/>
      <c r="B43" s="181"/>
      <c r="C43" s="166"/>
      <c r="D43" s="166"/>
      <c r="E43" s="175"/>
      <c r="F43" s="176"/>
      <c r="G43" s="182"/>
      <c r="H43" s="182"/>
      <c r="I43" s="166"/>
      <c r="J43" s="182"/>
      <c r="K43" s="182"/>
      <c r="L43" s="166"/>
      <c r="M43" s="166"/>
      <c r="N43" s="166"/>
      <c r="O43" s="166"/>
      <c r="P43" s="166"/>
      <c r="Q43" s="166"/>
      <c r="R43" s="166"/>
      <c r="S43" s="166"/>
      <c r="T43" s="166"/>
      <c r="U43" s="166"/>
      <c r="V43" s="166"/>
      <c r="W43" s="166"/>
      <c r="X43" s="166"/>
      <c r="Y43" s="166"/>
      <c r="Z43" s="175"/>
      <c r="AA43" s="166"/>
      <c r="AB43" s="166"/>
      <c r="AC43" s="166"/>
      <c r="AD43" s="166"/>
      <c r="AE43" s="166"/>
      <c r="AF43" s="166"/>
      <c r="AG43" s="166"/>
      <c r="AH43" s="166"/>
      <c r="AI43" s="166"/>
      <c r="AJ43" s="166"/>
      <c r="AK43" s="166"/>
      <c r="AL43" s="166"/>
      <c r="AM43" s="166"/>
      <c r="AN43" s="166"/>
      <c r="AO43" s="166"/>
      <c r="AP43" s="166"/>
      <c r="AQ43" s="166"/>
      <c r="AR43" s="166"/>
      <c r="AS43" s="166"/>
      <c r="AT43" s="166"/>
      <c r="AU43" s="166"/>
      <c r="AV43" s="166"/>
      <c r="AW43" s="166"/>
      <c r="AX43" s="166"/>
      <c r="AY43" s="166"/>
      <c r="AZ43" s="166"/>
      <c r="BA43" s="166"/>
      <c r="BB43" s="166"/>
      <c r="BC43" s="166"/>
      <c r="BD43" s="166"/>
      <c r="BE43" s="166"/>
      <c r="BF43" s="166"/>
      <c r="BG43" s="166"/>
      <c r="BH43" s="166"/>
      <c r="BI43" s="166"/>
      <c r="BJ43" s="166"/>
      <c r="BK43" s="166"/>
      <c r="BL43" s="166"/>
      <c r="BM43" s="166"/>
      <c r="BN43" s="166"/>
      <c r="BO43" s="166"/>
      <c r="BP43" s="166"/>
      <c r="BQ43" s="166"/>
      <c r="BR43" s="166"/>
      <c r="BS43" s="166"/>
      <c r="BT43" s="166"/>
      <c r="BV43" s="184"/>
    </row>
    <row r="44" spans="1:74" s="177" customFormat="1" ht="5.0999999999999996" customHeight="1" x14ac:dyDescent="0.2">
      <c r="BV44" s="184"/>
    </row>
    <row r="45" spans="1:74" s="177" customFormat="1" ht="12" x14ac:dyDescent="0.2">
      <c r="A45" s="183" t="s">
        <v>361</v>
      </c>
      <c r="B45" s="178" t="s">
        <v>362</v>
      </c>
      <c r="C45" s="166">
        <v>220</v>
      </c>
      <c r="D45" s="166">
        <v>0.4</v>
      </c>
      <c r="E45" s="175">
        <v>1</v>
      </c>
      <c r="F45" s="176" t="s">
        <v>401</v>
      </c>
      <c r="G45" s="276"/>
      <c r="H45" s="277"/>
      <c r="I45" s="166">
        <v>1.5</v>
      </c>
      <c r="J45" s="276"/>
      <c r="K45" s="277"/>
      <c r="L45" s="166">
        <v>1.5</v>
      </c>
      <c r="M45" s="166">
        <f>(L45+I45)/2</f>
        <v>1.5</v>
      </c>
      <c r="N45" s="166">
        <v>0.08</v>
      </c>
      <c r="O45" s="166">
        <f>N45+M45</f>
        <v>1.58</v>
      </c>
      <c r="P45" s="166">
        <f>D45+N45+N45+0.3</f>
        <v>0.8600000000000001</v>
      </c>
      <c r="Q45" s="166">
        <f>M45-P45+N45</f>
        <v>0.71999999999999986</v>
      </c>
      <c r="R45" s="166">
        <v>0</v>
      </c>
      <c r="S45" s="166">
        <f>O45</f>
        <v>1.58</v>
      </c>
      <c r="T45" s="166">
        <v>0</v>
      </c>
      <c r="U45" s="166">
        <v>0</v>
      </c>
      <c r="V45" s="166">
        <f>Q45</f>
        <v>0.71999999999999986</v>
      </c>
      <c r="W45" s="179">
        <v>0</v>
      </c>
      <c r="X45" s="179">
        <v>0</v>
      </c>
      <c r="Y45" s="179">
        <v>0</v>
      </c>
      <c r="Z45" s="180">
        <v>3</v>
      </c>
      <c r="AA45" s="166">
        <f>D45*2</f>
        <v>0.8</v>
      </c>
      <c r="AB45" s="166">
        <v>0</v>
      </c>
      <c r="AC45" s="166">
        <f>AA45+P45*0.33333333*2</f>
        <v>1.3733333276000002</v>
      </c>
      <c r="AD45" s="166">
        <f>AA45+O45*0.333333333333333*2</f>
        <v>1.8533333333333324</v>
      </c>
      <c r="AE45" s="166">
        <f>(3.1415*(D45+N45)^2)/4</f>
        <v>0.18095040000000004</v>
      </c>
      <c r="AF45" s="166">
        <v>0</v>
      </c>
      <c r="AG45" s="166">
        <v>0</v>
      </c>
      <c r="AH45" s="166">
        <f>(AA45+AD45)/2*O45*C45</f>
        <v>461.14933333333317</v>
      </c>
      <c r="AI45" s="166">
        <v>0</v>
      </c>
      <c r="AJ45" s="166">
        <v>0</v>
      </c>
      <c r="AK45" s="166">
        <f>AH45</f>
        <v>461.14933333333317</v>
      </c>
      <c r="AL45" s="166">
        <v>0</v>
      </c>
      <c r="AM45" s="166">
        <v>0</v>
      </c>
      <c r="AN45" s="166">
        <v>0</v>
      </c>
      <c r="AO45" s="166">
        <v>0</v>
      </c>
      <c r="AP45" s="166">
        <v>0</v>
      </c>
      <c r="AQ45" s="166">
        <f>AK45-AV45</f>
        <v>438.09186666666653</v>
      </c>
      <c r="AR45" s="166">
        <v>0</v>
      </c>
      <c r="AS45" s="166">
        <v>0</v>
      </c>
      <c r="AT45" s="166">
        <v>0</v>
      </c>
      <c r="AU45" s="166">
        <v>0</v>
      </c>
      <c r="AV45" s="166">
        <f>AK45*0.05</f>
        <v>23.057466666666659</v>
      </c>
      <c r="AW45" s="166">
        <f>AA45*C45</f>
        <v>176</v>
      </c>
      <c r="AX45" s="166">
        <v>0</v>
      </c>
      <c r="AY45" s="166">
        <v>0</v>
      </c>
      <c r="AZ45" s="166">
        <v>0</v>
      </c>
      <c r="BA45" s="166">
        <v>0</v>
      </c>
      <c r="BB45" s="166">
        <f>O45*C45*2</f>
        <v>695.2</v>
      </c>
      <c r="BC45" s="166">
        <v>0</v>
      </c>
      <c r="BD45" s="166">
        <v>0</v>
      </c>
      <c r="BE45" s="166">
        <v>0</v>
      </c>
      <c r="BF45" s="166">
        <f>AK45-AE45*C45</f>
        <v>421.34024533333314</v>
      </c>
      <c r="BG45" s="166">
        <f>((AA45+AC45)/2*P45-AE45)*C45</f>
        <v>165.78824479095999</v>
      </c>
      <c r="BH45" s="166">
        <v>0</v>
      </c>
      <c r="BI45" s="166">
        <v>0</v>
      </c>
      <c r="BJ45" s="166">
        <f>BF45-BG45</f>
        <v>255.55200054237315</v>
      </c>
      <c r="BK45" s="166">
        <v>0</v>
      </c>
      <c r="BL45" s="166">
        <v>0</v>
      </c>
      <c r="BM45" s="166">
        <v>0</v>
      </c>
      <c r="BN45" s="166">
        <v>0</v>
      </c>
      <c r="BO45" s="166">
        <v>0</v>
      </c>
      <c r="BP45" s="166">
        <v>0</v>
      </c>
      <c r="BQ45" s="166">
        <v>0</v>
      </c>
      <c r="BR45" s="166">
        <f>AE45*C45*1.3</f>
        <v>51.751814400000015</v>
      </c>
      <c r="BS45" s="166">
        <f>BR45*$BT$3</f>
        <v>258.75907200000006</v>
      </c>
      <c r="BT45" s="166">
        <f>BR45</f>
        <v>51.751814400000015</v>
      </c>
      <c r="BV45" s="184"/>
    </row>
    <row r="46" spans="1:74" s="177" customFormat="1" ht="5.0999999999999996" customHeight="1" x14ac:dyDescent="0.2">
      <c r="BV46" s="184"/>
    </row>
    <row r="47" spans="1:74" ht="20.100000000000001" customHeight="1" x14ac:dyDescent="0.25">
      <c r="A47" s="270" t="s">
        <v>1</v>
      </c>
      <c r="B47" s="272"/>
      <c r="C47" s="114">
        <f>SUM(C14:C45)</f>
        <v>1401.16</v>
      </c>
      <c r="D47" s="104"/>
      <c r="E47" s="146"/>
      <c r="F47" s="146"/>
      <c r="G47" s="146"/>
      <c r="H47" s="146"/>
      <c r="I47" s="146"/>
      <c r="J47" s="146"/>
      <c r="K47" s="146"/>
      <c r="L47" s="146"/>
      <c r="M47" s="146"/>
      <c r="N47" s="146"/>
      <c r="O47" s="146"/>
      <c r="P47" s="146"/>
      <c r="Q47" s="146"/>
      <c r="R47" s="146"/>
      <c r="S47" s="146"/>
      <c r="T47" s="146"/>
      <c r="U47" s="146"/>
      <c r="V47" s="146"/>
      <c r="W47" s="146"/>
      <c r="X47" s="146"/>
      <c r="Y47" s="146"/>
      <c r="Z47" s="146"/>
      <c r="AA47" s="146"/>
      <c r="AB47" s="146"/>
      <c r="AC47" s="146"/>
      <c r="AD47" s="146"/>
      <c r="AE47" s="146"/>
      <c r="AF47" s="146"/>
      <c r="AG47" s="146"/>
      <c r="AH47" s="146"/>
      <c r="AI47" s="146"/>
      <c r="AJ47" s="114">
        <v>0</v>
      </c>
      <c r="AK47" s="114">
        <f>SUM(AK14:AK45)</f>
        <v>6688.9650253332857</v>
      </c>
      <c r="AL47" s="114">
        <v>0</v>
      </c>
      <c r="AM47" s="114">
        <v>0</v>
      </c>
      <c r="AN47" s="114">
        <v>0</v>
      </c>
      <c r="AO47" s="114">
        <v>0</v>
      </c>
      <c r="AP47" s="114">
        <v>0</v>
      </c>
      <c r="AQ47" s="114">
        <f>SUM(AQ14:AQ45)</f>
        <v>6354.5167740666202</v>
      </c>
      <c r="AR47" s="114">
        <v>0</v>
      </c>
      <c r="AS47" s="114">
        <v>0</v>
      </c>
      <c r="AT47" s="114">
        <v>0</v>
      </c>
      <c r="AU47" s="114">
        <v>0</v>
      </c>
      <c r="AV47" s="114">
        <f>SUM(AV14:AV45)</f>
        <v>334.44825126666422</v>
      </c>
      <c r="AW47" s="114">
        <f>SUM(AW14:AW45)</f>
        <v>639.12799999999993</v>
      </c>
      <c r="AX47" s="114">
        <f>SUM(AX14:AX45)</f>
        <v>1556.9359999999999</v>
      </c>
      <c r="AY47" s="114">
        <f t="shared" ref="AY47:BT47" si="34">SUM(AY14:AY45)</f>
        <v>0</v>
      </c>
      <c r="AZ47" s="114">
        <f t="shared" si="34"/>
        <v>0</v>
      </c>
      <c r="BA47" s="114">
        <f t="shared" si="34"/>
        <v>0</v>
      </c>
      <c r="BB47" s="114">
        <f t="shared" si="34"/>
        <v>2107.7403999999915</v>
      </c>
      <c r="BC47" s="114">
        <f t="shared" si="34"/>
        <v>0</v>
      </c>
      <c r="BD47" s="114">
        <f t="shared" si="34"/>
        <v>3633.7115999999796</v>
      </c>
      <c r="BE47" s="114">
        <f t="shared" si="34"/>
        <v>0</v>
      </c>
      <c r="BF47" s="114">
        <f t="shared" si="34"/>
        <v>5607.6498902997837</v>
      </c>
      <c r="BG47" s="114">
        <f t="shared" si="34"/>
        <v>3234.5123964314971</v>
      </c>
      <c r="BH47" s="114">
        <f t="shared" si="34"/>
        <v>0</v>
      </c>
      <c r="BI47" s="114">
        <f t="shared" si="34"/>
        <v>0</v>
      </c>
      <c r="BJ47" s="114">
        <f t="shared" si="34"/>
        <v>2373.1374938682884</v>
      </c>
      <c r="BK47" s="114">
        <f t="shared" si="34"/>
        <v>0</v>
      </c>
      <c r="BL47" s="114">
        <f t="shared" si="34"/>
        <v>0</v>
      </c>
      <c r="BM47" s="114">
        <f t="shared" si="34"/>
        <v>0</v>
      </c>
      <c r="BN47" s="114">
        <f t="shared" si="34"/>
        <v>0</v>
      </c>
      <c r="BO47" s="114">
        <f t="shared" si="34"/>
        <v>0</v>
      </c>
      <c r="BP47" s="114">
        <f t="shared" si="34"/>
        <v>0</v>
      </c>
      <c r="BQ47" s="114">
        <f t="shared" si="34"/>
        <v>0</v>
      </c>
      <c r="BR47" s="114">
        <f>SUM(BR14:BR45)</f>
        <v>1405.70967554355</v>
      </c>
      <c r="BS47" s="114">
        <f>TRUNC(SUM(BS14:BS45),2)</f>
        <v>7028.54</v>
      </c>
      <c r="BT47" s="114">
        <f t="shared" si="34"/>
        <v>1405.70967554355</v>
      </c>
    </row>
  </sheetData>
  <mergeCells count="87">
    <mergeCell ref="Y11:Y12"/>
    <mergeCell ref="AC10:AC12"/>
    <mergeCell ref="P10:P12"/>
    <mergeCell ref="BS2:BT2"/>
    <mergeCell ref="A9:A12"/>
    <mergeCell ref="B9:B12"/>
    <mergeCell ref="C9:C12"/>
    <mergeCell ref="D9:D12"/>
    <mergeCell ref="E9:E12"/>
    <mergeCell ref="F9:F12"/>
    <mergeCell ref="P9:Y9"/>
    <mergeCell ref="Q10:Q12"/>
    <mergeCell ref="R10:U10"/>
    <mergeCell ref="V10:Y10"/>
    <mergeCell ref="AA10:AA12"/>
    <mergeCell ref="BR10:BR12"/>
    <mergeCell ref="AB10:AB12"/>
    <mergeCell ref="BP11:BP12"/>
    <mergeCell ref="BQ11:BQ12"/>
    <mergeCell ref="BJ11:BJ12"/>
    <mergeCell ref="BM11:BM12"/>
    <mergeCell ref="BN11:BN12"/>
    <mergeCell ref="AF10:AV10"/>
    <mergeCell ref="AW10:AX10"/>
    <mergeCell ref="AV11:AV12"/>
    <mergeCell ref="AW11:AW12"/>
    <mergeCell ref="BO11:BO12"/>
    <mergeCell ref="AX11:AX12"/>
    <mergeCell ref="AY11:BB11"/>
    <mergeCell ref="BC11:BD11"/>
    <mergeCell ref="BF11:BF12"/>
    <mergeCell ref="BG11:BG12"/>
    <mergeCell ref="BH11:BH12"/>
    <mergeCell ref="AR11:AR12"/>
    <mergeCell ref="AG11:AG12"/>
    <mergeCell ref="AL11:AL12"/>
    <mergeCell ref="AM11:AM12"/>
    <mergeCell ref="AN11:AN12"/>
    <mergeCell ref="AO11:AO12"/>
    <mergeCell ref="AJ11:AJ12"/>
    <mergeCell ref="AK11:AK12"/>
    <mergeCell ref="AS11:AS12"/>
    <mergeCell ref="AT11:AT12"/>
    <mergeCell ref="AU11:AU12"/>
    <mergeCell ref="AP11:AP12"/>
    <mergeCell ref="AH11:AH12"/>
    <mergeCell ref="AI11:AI12"/>
    <mergeCell ref="BI11:BI12"/>
    <mergeCell ref="AE9:AE12"/>
    <mergeCell ref="AF9:BT9"/>
    <mergeCell ref="G9:O9"/>
    <mergeCell ref="G11:G12"/>
    <mergeCell ref="H11:H12"/>
    <mergeCell ref="I11:I12"/>
    <mergeCell ref="J11:J12"/>
    <mergeCell ref="K11:K12"/>
    <mergeCell ref="L11:L12"/>
    <mergeCell ref="G10:I10"/>
    <mergeCell ref="J10:L10"/>
    <mergeCell ref="BS10:BS12"/>
    <mergeCell ref="BT10:BT12"/>
    <mergeCell ref="AQ11:AQ12"/>
    <mergeCell ref="AF11:AF12"/>
    <mergeCell ref="V11:V12"/>
    <mergeCell ref="W11:W12"/>
    <mergeCell ref="X11:X12"/>
    <mergeCell ref="A14:A43"/>
    <mergeCell ref="A47:B47"/>
    <mergeCell ref="G45:H45"/>
    <mergeCell ref="J45:K45"/>
    <mergeCell ref="R11:R12"/>
    <mergeCell ref="C7:M7"/>
    <mergeCell ref="Q7:AD7"/>
    <mergeCell ref="AQ7:BS7"/>
    <mergeCell ref="M10:M12"/>
    <mergeCell ref="N10:N12"/>
    <mergeCell ref="O10:O12"/>
    <mergeCell ref="BK11:BK12"/>
    <mergeCell ref="BL11:BL12"/>
    <mergeCell ref="AY10:BE10"/>
    <mergeCell ref="BF10:BQ10"/>
    <mergeCell ref="S11:S12"/>
    <mergeCell ref="T11:T12"/>
    <mergeCell ref="U11:U12"/>
    <mergeCell ref="Z9:Z12"/>
    <mergeCell ref="AA9:AD9"/>
    <mergeCell ref="AD10:AD12"/>
  </mergeCells>
  <printOptions horizontalCentered="1"/>
  <pageMargins left="0.86614173228346458" right="0.35433070866141736" top="0.74803149606299213" bottom="0.74803149606299213" header="0.31496062992125984" footer="0.31496062992125984"/>
  <pageSetup paperSize="9" scale="70" orientation="landscape" r:id="rId1"/>
  <headerFooter>
    <oddFooter>&amp;L&amp;6&amp;Z&amp;F&amp;R&amp;6&amp;P DE &amp;N</oddFooter>
  </headerFooter>
  <colBreaks count="2" manualBreakCount="2">
    <brk id="15" max="46" man="1"/>
    <brk id="36" max="46"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33"/>
  <sheetViews>
    <sheetView showGridLines="0" view="pageBreakPreview" topLeftCell="A8" zoomScaleNormal="100" zoomScaleSheetLayoutView="100" workbookViewId="0">
      <selection activeCell="C25" sqref="C25:D25"/>
    </sheetView>
  </sheetViews>
  <sheetFormatPr defaultColWidth="9.140625" defaultRowHeight="12.75" x14ac:dyDescent="0.25"/>
  <cols>
    <col min="1" max="1" width="9.140625" style="155"/>
    <col min="2" max="2" width="50.7109375" style="155" customWidth="1"/>
    <col min="3" max="3" width="12.7109375" style="155" customWidth="1"/>
    <col min="4" max="4" width="16.5703125" style="227" customWidth="1"/>
    <col min="5" max="5" width="15.5703125" style="155" bestFit="1" customWidth="1"/>
    <col min="6" max="6" width="9.7109375" style="155" customWidth="1"/>
    <col min="7" max="7" width="16.28515625" style="155" bestFit="1" customWidth="1"/>
    <col min="8" max="8" width="9.7109375" style="155" customWidth="1"/>
    <col min="9" max="9" width="17" style="155" bestFit="1" customWidth="1"/>
    <col min="10" max="10" width="9.7109375" style="155" customWidth="1"/>
    <col min="11" max="11" width="17" style="155" bestFit="1" customWidth="1"/>
    <col min="12" max="12" width="9.7109375" style="155" customWidth="1"/>
    <col min="13" max="13" width="17.7109375" style="155" bestFit="1" customWidth="1"/>
    <col min="14" max="14" width="9.7109375" style="155" customWidth="1"/>
    <col min="15" max="15" width="17.5703125" style="155" bestFit="1" customWidth="1"/>
    <col min="16" max="16" width="10.85546875" style="155" bestFit="1" customWidth="1"/>
    <col min="17" max="17" width="17" style="155" bestFit="1" customWidth="1"/>
    <col min="18" max="18" width="9.7109375" style="155" customWidth="1"/>
    <col min="19" max="19" width="17" style="155" bestFit="1" customWidth="1"/>
    <col min="20" max="20" width="9.7109375" style="155" customWidth="1"/>
    <col min="21" max="21" width="17.7109375" style="155" bestFit="1" customWidth="1"/>
    <col min="22" max="22" width="9.7109375" style="155" customWidth="1"/>
    <col min="23" max="23" width="17.5703125" style="155" bestFit="1" customWidth="1"/>
    <col min="24" max="24" width="10.85546875" style="155" bestFit="1" customWidth="1"/>
    <col min="25" max="25" width="17" style="155" bestFit="1" customWidth="1"/>
    <col min="26" max="26" width="9.7109375" style="155" customWidth="1"/>
    <col min="27" max="27" width="17" style="155" bestFit="1" customWidth="1"/>
    <col min="28" max="28" width="9.7109375" style="155" customWidth="1"/>
    <col min="29" max="29" width="17.7109375" style="155" bestFit="1" customWidth="1"/>
    <col min="30" max="30" width="9.7109375" style="155" customWidth="1"/>
    <col min="31" max="31" width="17.5703125" style="155" bestFit="1" customWidth="1"/>
    <col min="32" max="32" width="10.85546875" style="155" bestFit="1" customWidth="1"/>
    <col min="33" max="33" width="17" style="155" bestFit="1" customWidth="1"/>
    <col min="34" max="34" width="9.7109375" style="155" customWidth="1"/>
    <col min="35" max="35" width="17" style="155" bestFit="1" customWidth="1"/>
    <col min="36" max="36" width="9.7109375" style="155" customWidth="1"/>
    <col min="37" max="37" width="17.7109375" style="155" bestFit="1" customWidth="1"/>
    <col min="38" max="38" width="9.7109375" style="155" customWidth="1"/>
    <col min="39" max="39" width="17.5703125" style="155" bestFit="1" customWidth="1"/>
    <col min="40" max="40" width="10.85546875" style="155" bestFit="1" customWidth="1"/>
    <col min="41" max="16384" width="9.140625" style="155"/>
  </cols>
  <sheetData>
    <row r="1" spans="1:40" ht="15" customHeight="1" x14ac:dyDescent="0.25">
      <c r="A1" s="4" t="s">
        <v>399</v>
      </c>
      <c r="M1" s="4" t="s">
        <v>399</v>
      </c>
      <c r="P1" s="227"/>
      <c r="AA1" s="4"/>
      <c r="AD1" s="227"/>
    </row>
    <row r="2" spans="1:40" ht="15" customHeight="1" x14ac:dyDescent="0.2">
      <c r="A2" s="2" t="s">
        <v>232</v>
      </c>
      <c r="M2" s="2" t="s">
        <v>232</v>
      </c>
      <c r="P2" s="227"/>
      <c r="AA2" s="2"/>
      <c r="AD2" s="227"/>
    </row>
    <row r="3" spans="1:40" ht="15" customHeight="1" x14ac:dyDescent="0.2">
      <c r="A3" s="2"/>
      <c r="M3" s="2"/>
      <c r="P3" s="227"/>
      <c r="AA3" s="2"/>
      <c r="AD3" s="227"/>
    </row>
    <row r="4" spans="1:40" ht="15" customHeight="1" x14ac:dyDescent="0.2">
      <c r="A4" s="2" t="s">
        <v>107</v>
      </c>
      <c r="M4" s="2" t="s">
        <v>107</v>
      </c>
      <c r="P4" s="227"/>
      <c r="AA4" s="2"/>
      <c r="AD4" s="227"/>
    </row>
    <row r="5" spans="1:40" ht="15" customHeight="1" x14ac:dyDescent="0.2">
      <c r="A5" s="2" t="s">
        <v>418</v>
      </c>
      <c r="M5" s="2" t="s">
        <v>418</v>
      </c>
      <c r="P5" s="227"/>
      <c r="AA5" s="2"/>
      <c r="AD5" s="227"/>
    </row>
    <row r="6" spans="1:40" ht="15" customHeight="1" x14ac:dyDescent="0.25">
      <c r="P6" s="227"/>
      <c r="AD6" s="227"/>
    </row>
    <row r="7" spans="1:40" ht="20.100000000000001" customHeight="1" x14ac:dyDescent="0.25">
      <c r="A7" s="261" t="s">
        <v>275</v>
      </c>
      <c r="B7" s="261"/>
      <c r="C7" s="261"/>
      <c r="D7" s="261"/>
      <c r="E7" s="261"/>
      <c r="F7" s="261"/>
      <c r="G7" s="261"/>
      <c r="H7" s="261"/>
      <c r="I7" s="261"/>
      <c r="J7" s="261"/>
      <c r="K7" s="261"/>
      <c r="L7" s="261"/>
      <c r="M7" s="261" t="s">
        <v>275</v>
      </c>
      <c r="N7" s="261"/>
      <c r="O7" s="261"/>
      <c r="P7" s="261"/>
      <c r="Q7" s="261"/>
      <c r="R7" s="261"/>
      <c r="S7" s="261"/>
      <c r="T7" s="261"/>
      <c r="U7" s="261"/>
      <c r="V7" s="261"/>
      <c r="W7" s="261"/>
      <c r="X7" s="261"/>
      <c r="AA7" s="261"/>
      <c r="AB7" s="261"/>
      <c r="AC7" s="261"/>
      <c r="AD7" s="261"/>
      <c r="AE7" s="261"/>
      <c r="AF7" s="261"/>
      <c r="AG7" s="261"/>
      <c r="AH7" s="261"/>
      <c r="AI7" s="261"/>
      <c r="AJ7" s="261"/>
      <c r="AK7" s="261"/>
      <c r="AL7" s="261"/>
      <c r="AM7" s="219"/>
      <c r="AN7" s="219"/>
    </row>
    <row r="8" spans="1:40" ht="15" customHeight="1" x14ac:dyDescent="0.25"/>
    <row r="9" spans="1:40" x14ac:dyDescent="0.25">
      <c r="A9" s="339" t="s">
        <v>25</v>
      </c>
      <c r="B9" s="339" t="s">
        <v>276</v>
      </c>
      <c r="C9" s="228" t="s">
        <v>277</v>
      </c>
      <c r="D9" s="341" t="s">
        <v>278</v>
      </c>
      <c r="E9" s="334" t="s">
        <v>496</v>
      </c>
      <c r="F9" s="334"/>
      <c r="G9" s="334" t="s">
        <v>497</v>
      </c>
      <c r="H9" s="334"/>
      <c r="I9" s="334" t="s">
        <v>498</v>
      </c>
      <c r="J9" s="334"/>
      <c r="K9" s="334" t="s">
        <v>499</v>
      </c>
      <c r="L9" s="334"/>
      <c r="M9" s="334" t="s">
        <v>500</v>
      </c>
      <c r="N9" s="334"/>
      <c r="O9" s="334" t="s">
        <v>501</v>
      </c>
      <c r="P9" s="334"/>
      <c r="Q9" s="334" t="s">
        <v>502</v>
      </c>
      <c r="R9" s="334"/>
      <c r="S9" s="334" t="s">
        <v>503</v>
      </c>
      <c r="T9" s="334"/>
      <c r="U9" s="334" t="s">
        <v>504</v>
      </c>
      <c r="V9" s="334"/>
      <c r="W9" s="334" t="s">
        <v>505</v>
      </c>
      <c r="X9" s="334"/>
      <c r="Y9" s="334" t="s">
        <v>506</v>
      </c>
      <c r="Z9" s="334"/>
      <c r="AA9" s="334" t="s">
        <v>507</v>
      </c>
      <c r="AB9" s="334"/>
      <c r="AC9" s="334"/>
      <c r="AD9" s="334"/>
      <c r="AE9" s="334"/>
      <c r="AF9" s="334"/>
      <c r="AG9" s="334"/>
      <c r="AH9" s="334"/>
      <c r="AI9" s="334"/>
      <c r="AJ9" s="334"/>
      <c r="AK9" s="334"/>
      <c r="AL9" s="334"/>
      <c r="AM9" s="334"/>
      <c r="AN9" s="334"/>
    </row>
    <row r="10" spans="1:40" x14ac:dyDescent="0.25">
      <c r="A10" s="340"/>
      <c r="B10" s="340"/>
      <c r="C10" s="221" t="s">
        <v>32</v>
      </c>
      <c r="D10" s="342"/>
      <c r="E10" s="222" t="s">
        <v>279</v>
      </c>
      <c r="F10" s="222" t="s">
        <v>32</v>
      </c>
      <c r="G10" s="222" t="s">
        <v>279</v>
      </c>
      <c r="H10" s="222" t="s">
        <v>32</v>
      </c>
      <c r="I10" s="222" t="s">
        <v>279</v>
      </c>
      <c r="J10" s="222" t="s">
        <v>32</v>
      </c>
      <c r="K10" s="222" t="s">
        <v>279</v>
      </c>
      <c r="L10" s="222" t="s">
        <v>32</v>
      </c>
      <c r="M10" s="222" t="s">
        <v>279</v>
      </c>
      <c r="N10" s="222" t="s">
        <v>32</v>
      </c>
      <c r="O10" s="222" t="s">
        <v>279</v>
      </c>
      <c r="P10" s="222" t="s">
        <v>32</v>
      </c>
      <c r="Q10" s="222" t="s">
        <v>279</v>
      </c>
      <c r="R10" s="222" t="s">
        <v>32</v>
      </c>
      <c r="S10" s="222" t="s">
        <v>279</v>
      </c>
      <c r="T10" s="222" t="s">
        <v>32</v>
      </c>
      <c r="U10" s="222" t="s">
        <v>279</v>
      </c>
      <c r="V10" s="222" t="s">
        <v>32</v>
      </c>
      <c r="W10" s="222" t="s">
        <v>279</v>
      </c>
      <c r="X10" s="222" t="s">
        <v>32</v>
      </c>
      <c r="Y10" s="222" t="s">
        <v>279</v>
      </c>
      <c r="Z10" s="222" t="s">
        <v>32</v>
      </c>
      <c r="AA10" s="222" t="s">
        <v>279</v>
      </c>
      <c r="AB10" s="222" t="s">
        <v>32</v>
      </c>
      <c r="AC10" s="222"/>
      <c r="AD10" s="222"/>
      <c r="AE10" s="222"/>
      <c r="AF10" s="222"/>
      <c r="AG10" s="222"/>
      <c r="AH10" s="222"/>
      <c r="AI10" s="222"/>
      <c r="AJ10" s="222"/>
      <c r="AK10" s="222"/>
      <c r="AL10" s="222"/>
      <c r="AM10" s="222"/>
      <c r="AN10" s="222"/>
    </row>
    <row r="11" spans="1:40" ht="5.0999999999999996" customHeight="1" x14ac:dyDescent="0.25">
      <c r="A11" s="220"/>
      <c r="B11" s="220"/>
      <c r="C11" s="220"/>
      <c r="D11" s="111"/>
      <c r="E11" s="220"/>
      <c r="F11" s="220"/>
    </row>
    <row r="12" spans="1:40" ht="15" customHeight="1" x14ac:dyDescent="0.25">
      <c r="A12" s="229"/>
      <c r="B12" s="230" t="str">
        <f>'[3]Tabela Resumo'!C13</f>
        <v>LOTE 1 - BAIRRO JARDIM PARAÍSO II</v>
      </c>
      <c r="C12" s="231">
        <f>'[3]Tabela Resumo'!E13</f>
        <v>0.20800354909620614</v>
      </c>
      <c r="D12" s="232">
        <f>'[3]Tabela Resumo'!D13</f>
        <v>2883351.5500000012</v>
      </c>
      <c r="E12" s="233"/>
      <c r="F12" s="233"/>
      <c r="G12" s="233"/>
      <c r="H12" s="233"/>
      <c r="I12" s="233"/>
      <c r="J12" s="234"/>
      <c r="K12" s="233"/>
      <c r="L12" s="234"/>
      <c r="M12" s="233"/>
      <c r="N12" s="234"/>
      <c r="O12" s="233"/>
      <c r="P12" s="234"/>
      <c r="Q12" s="233"/>
      <c r="R12" s="234"/>
      <c r="S12" s="233"/>
      <c r="T12" s="234"/>
      <c r="U12" s="233"/>
      <c r="V12" s="234"/>
      <c r="W12" s="233"/>
      <c r="X12" s="234"/>
      <c r="Y12" s="233"/>
      <c r="Z12" s="234"/>
      <c r="AA12" s="233"/>
      <c r="AB12" s="234"/>
      <c r="AC12" s="233"/>
      <c r="AD12" s="234"/>
      <c r="AE12" s="233"/>
      <c r="AF12" s="234"/>
      <c r="AG12" s="233"/>
      <c r="AH12" s="234"/>
      <c r="AI12" s="233"/>
      <c r="AJ12" s="234"/>
      <c r="AK12" s="233"/>
      <c r="AL12" s="234"/>
      <c r="AM12" s="233"/>
      <c r="AN12" s="234"/>
    </row>
    <row r="13" spans="1:40" ht="15" customHeight="1" x14ac:dyDescent="0.25">
      <c r="A13" s="235">
        <f>'[3]Tabela Resumo'!B14</f>
        <v>1</v>
      </c>
      <c r="B13" s="236" t="str">
        <f>'[3]Tabela Resumo'!C14</f>
        <v>SERVIÇOS PRELIMINARES</v>
      </c>
      <c r="C13" s="237">
        <f>'[3]Tabela Resumo'!E14</f>
        <v>5.0806986607605613E-4</v>
      </c>
      <c r="D13" s="238">
        <f>'[3]Tabela Resumo'!D14</f>
        <v>7042.8799999999992</v>
      </c>
      <c r="E13" s="239">
        <f>$D$13*F13</f>
        <v>7042.8799999999992</v>
      </c>
      <c r="F13" s="237">
        <v>1</v>
      </c>
      <c r="G13" s="239">
        <f>$D$13*H13</f>
        <v>0</v>
      </c>
      <c r="H13" s="237"/>
      <c r="I13" s="239">
        <f>$D$13*J13</f>
        <v>0</v>
      </c>
      <c r="J13" s="237"/>
      <c r="K13" s="239">
        <f>$D$13*L13</f>
        <v>0</v>
      </c>
      <c r="L13" s="237"/>
      <c r="M13" s="239">
        <f>$D$13*N13</f>
        <v>0</v>
      </c>
      <c r="N13" s="237"/>
      <c r="O13" s="239">
        <f>$D$13*P13</f>
        <v>0</v>
      </c>
      <c r="P13" s="237"/>
      <c r="Q13" s="239">
        <f>$D$13*R13</f>
        <v>0</v>
      </c>
      <c r="R13" s="237"/>
      <c r="S13" s="239">
        <f>$D$13*T13</f>
        <v>0</v>
      </c>
      <c r="T13" s="237"/>
      <c r="U13" s="239">
        <f>$D$13*V13</f>
        <v>0</v>
      </c>
      <c r="V13" s="237"/>
      <c r="W13" s="239">
        <f>$D$13*X13</f>
        <v>0</v>
      </c>
      <c r="X13" s="237"/>
      <c r="Y13" s="239">
        <f>$D$13*Z13</f>
        <v>0</v>
      </c>
      <c r="Z13" s="237"/>
      <c r="AA13" s="239">
        <f>$D$13*AB13</f>
        <v>0</v>
      </c>
      <c r="AB13" s="237"/>
      <c r="AC13" s="239"/>
      <c r="AD13" s="237"/>
      <c r="AE13" s="239"/>
      <c r="AF13" s="237"/>
      <c r="AG13" s="239"/>
      <c r="AH13" s="237"/>
      <c r="AI13" s="239"/>
      <c r="AJ13" s="237"/>
      <c r="AK13" s="239"/>
      <c r="AL13" s="237"/>
      <c r="AM13" s="239"/>
      <c r="AN13" s="237"/>
    </row>
    <row r="14" spans="1:40" ht="15" customHeight="1" x14ac:dyDescent="0.25">
      <c r="A14" s="240">
        <f>'[3]Tabela Resumo'!B15</f>
        <v>2</v>
      </c>
      <c r="B14" s="241" t="str">
        <f>'[3]Tabela Resumo'!C15</f>
        <v>ADMINISTRAÇÃO LOCAL</v>
      </c>
      <c r="C14" s="242">
        <f>'[3]Tabela Resumo'!E15</f>
        <v>1.0194356417858534E-2</v>
      </c>
      <c r="D14" s="243">
        <f>'[3]Tabela Resumo'!D15</f>
        <v>141314.48000000001</v>
      </c>
      <c r="E14" s="244">
        <f>$D$14*F14</f>
        <v>14131.448000000002</v>
      </c>
      <c r="F14" s="242">
        <v>0.1</v>
      </c>
      <c r="G14" s="244">
        <f>$D$14*H14</f>
        <v>14131.448000000002</v>
      </c>
      <c r="H14" s="242">
        <v>0.1</v>
      </c>
      <c r="I14" s="244">
        <f>$D$14*J14</f>
        <v>14131.448000000002</v>
      </c>
      <c r="J14" s="242">
        <v>0.1</v>
      </c>
      <c r="K14" s="244">
        <f>$D$14*L14</f>
        <v>14131.448000000002</v>
      </c>
      <c r="L14" s="242">
        <v>0.1</v>
      </c>
      <c r="M14" s="244">
        <f>$D$14*N14</f>
        <v>14131.448000000002</v>
      </c>
      <c r="N14" s="242">
        <v>0.1</v>
      </c>
      <c r="O14" s="244">
        <f>$D$14*P14</f>
        <v>14131.448000000002</v>
      </c>
      <c r="P14" s="242">
        <v>0.1</v>
      </c>
      <c r="Q14" s="244">
        <f>$D$14*R14</f>
        <v>14131.448000000002</v>
      </c>
      <c r="R14" s="242">
        <v>0.1</v>
      </c>
      <c r="S14" s="244">
        <f>$D$14*T14</f>
        <v>14131.448000000002</v>
      </c>
      <c r="T14" s="242">
        <v>0.1</v>
      </c>
      <c r="U14" s="244">
        <f>$D$14*V14</f>
        <v>14131.448000000002</v>
      </c>
      <c r="V14" s="242">
        <v>0.1</v>
      </c>
      <c r="W14" s="244">
        <f>$D$14*X14</f>
        <v>14131.448000000002</v>
      </c>
      <c r="X14" s="242">
        <v>0.1</v>
      </c>
      <c r="Y14" s="244">
        <f>$D$14*Z14</f>
        <v>0</v>
      </c>
      <c r="Z14" s="242"/>
      <c r="AA14" s="244">
        <f>$D$14*AB14</f>
        <v>0</v>
      </c>
      <c r="AB14" s="242"/>
      <c r="AC14" s="244"/>
      <c r="AD14" s="242"/>
      <c r="AE14" s="244"/>
      <c r="AF14" s="242"/>
      <c r="AG14" s="244"/>
      <c r="AH14" s="242"/>
      <c r="AI14" s="244"/>
      <c r="AJ14" s="242"/>
      <c r="AK14" s="244"/>
      <c r="AL14" s="242"/>
      <c r="AM14" s="244"/>
      <c r="AN14" s="242"/>
    </row>
    <row r="15" spans="1:40" ht="15" customHeight="1" x14ac:dyDescent="0.25">
      <c r="A15" s="240">
        <f>'[3]Tabela Resumo'!B16</f>
        <v>3</v>
      </c>
      <c r="B15" s="241" t="str">
        <f>'[3]Tabela Resumo'!C16</f>
        <v>MICRODRENAGEM - TERRAPLENAGEM</v>
      </c>
      <c r="C15" s="242">
        <f>'[3]Tabela Resumo'!E16</f>
        <v>5.7254961869388575E-2</v>
      </c>
      <c r="D15" s="243">
        <f>'[3]Tabela Resumo'!D16</f>
        <v>793670.02999999991</v>
      </c>
      <c r="E15" s="244">
        <f>$D$15*F15</f>
        <v>158734.00599999999</v>
      </c>
      <c r="F15" s="242">
        <v>0.2</v>
      </c>
      <c r="G15" s="244">
        <f>$D$15*H15</f>
        <v>158734.00599999999</v>
      </c>
      <c r="H15" s="242">
        <v>0.2</v>
      </c>
      <c r="I15" s="244">
        <f>$D$15*J15</f>
        <v>158734.00599999999</v>
      </c>
      <c r="J15" s="242">
        <v>0.2</v>
      </c>
      <c r="K15" s="244">
        <f>$D$15*L15</f>
        <v>158734.00599999999</v>
      </c>
      <c r="L15" s="242">
        <v>0.2</v>
      </c>
      <c r="M15" s="244">
        <f>$D$15*N15</f>
        <v>158734.00599999999</v>
      </c>
      <c r="N15" s="242">
        <v>0.2</v>
      </c>
      <c r="O15" s="244">
        <f>$D$15*P15</f>
        <v>0</v>
      </c>
      <c r="P15" s="242"/>
      <c r="Q15" s="244">
        <f>$D$15*R15</f>
        <v>0</v>
      </c>
      <c r="R15" s="242"/>
      <c r="S15" s="244">
        <f>$D$15*T15</f>
        <v>0</v>
      </c>
      <c r="T15" s="242"/>
      <c r="U15" s="244">
        <f>$D$15*V15</f>
        <v>0</v>
      </c>
      <c r="V15" s="242"/>
      <c r="W15" s="244">
        <f>$D$15*X15</f>
        <v>0</v>
      </c>
      <c r="X15" s="242"/>
      <c r="Y15" s="244">
        <f>$D$15*Z15</f>
        <v>0</v>
      </c>
      <c r="Z15" s="242"/>
      <c r="AA15" s="244">
        <f>$D$15*AB15</f>
        <v>0</v>
      </c>
      <c r="AB15" s="242"/>
      <c r="AC15" s="244"/>
      <c r="AD15" s="242"/>
      <c r="AE15" s="244"/>
      <c r="AF15" s="242"/>
      <c r="AG15" s="244"/>
      <c r="AH15" s="242"/>
      <c r="AI15" s="244"/>
      <c r="AJ15" s="242"/>
      <c r="AK15" s="244"/>
      <c r="AL15" s="242"/>
      <c r="AM15" s="244"/>
      <c r="AN15" s="242"/>
    </row>
    <row r="16" spans="1:40" ht="15" customHeight="1" x14ac:dyDescent="0.25">
      <c r="A16" s="240">
        <f>'[3]Tabela Resumo'!B17</f>
        <v>4</v>
      </c>
      <c r="B16" s="241" t="str">
        <f>'[3]Tabela Resumo'!C17</f>
        <v>MICRODRENAGEM - DISPOSITIVOS ESTRUTURAIS</v>
      </c>
      <c r="C16" s="242">
        <f>'[3]Tabela Resumo'!E17</f>
        <v>7.8949101060052929E-2</v>
      </c>
      <c r="D16" s="243">
        <f>'[3]Tabela Resumo'!D17</f>
        <v>1094394.8500000001</v>
      </c>
      <c r="E16" s="244">
        <f>$D$16*F16</f>
        <v>0</v>
      </c>
      <c r="F16" s="242"/>
      <c r="G16" s="244">
        <f>$D$16*H16</f>
        <v>218878.97000000003</v>
      </c>
      <c r="H16" s="242">
        <v>0.2</v>
      </c>
      <c r="I16" s="244">
        <f>$D$16*J16</f>
        <v>218878.97000000003</v>
      </c>
      <c r="J16" s="242">
        <v>0.2</v>
      </c>
      <c r="K16" s="244">
        <f>$D$16*L16</f>
        <v>218878.97000000003</v>
      </c>
      <c r="L16" s="242">
        <v>0.2</v>
      </c>
      <c r="M16" s="244">
        <f>$D$16*N16</f>
        <v>218878.97000000003</v>
      </c>
      <c r="N16" s="242">
        <v>0.2</v>
      </c>
      <c r="O16" s="244">
        <f>$D$16*P16</f>
        <v>218878.97000000003</v>
      </c>
      <c r="P16" s="242">
        <v>0.2</v>
      </c>
      <c r="Q16" s="244">
        <f>$D$16*R16</f>
        <v>0</v>
      </c>
      <c r="R16" s="242"/>
      <c r="S16" s="244">
        <f>$D$16*T16</f>
        <v>0</v>
      </c>
      <c r="T16" s="242"/>
      <c r="U16" s="244">
        <f>$D$16*V16</f>
        <v>0</v>
      </c>
      <c r="V16" s="242"/>
      <c r="W16" s="244">
        <f>$D$16*X16</f>
        <v>0</v>
      </c>
      <c r="X16" s="242"/>
      <c r="Y16" s="244">
        <f>$D$16*Z16</f>
        <v>0</v>
      </c>
      <c r="Z16" s="242"/>
      <c r="AA16" s="244">
        <f>$D$16*AB16</f>
        <v>0</v>
      </c>
      <c r="AB16" s="242"/>
      <c r="AC16" s="244"/>
      <c r="AD16" s="242"/>
      <c r="AE16" s="244"/>
      <c r="AF16" s="242"/>
      <c r="AG16" s="244"/>
      <c r="AH16" s="242"/>
      <c r="AI16" s="244"/>
      <c r="AJ16" s="242"/>
      <c r="AK16" s="244"/>
      <c r="AL16" s="242"/>
      <c r="AM16" s="244"/>
      <c r="AN16" s="242"/>
    </row>
    <row r="17" spans="1:40" ht="30" customHeight="1" x14ac:dyDescent="0.25">
      <c r="A17" s="240">
        <f>'[3]Tabela Resumo'!B18</f>
        <v>5</v>
      </c>
      <c r="B17" s="241" t="str">
        <f>'[3]Tabela Resumo'!C18</f>
        <v>IMPLANTAÇÃO ASFÁLTICA - TERRAPLENAGEM - SISTEMA VIÁRIO</v>
      </c>
      <c r="C17" s="242">
        <f>'[3]Tabela Resumo'!E18</f>
        <v>4.1975178046318165E-3</v>
      </c>
      <c r="D17" s="243">
        <f>'[3]Tabela Resumo'!D18</f>
        <v>58186.12</v>
      </c>
      <c r="E17" s="244">
        <f>$D$17*F17</f>
        <v>0</v>
      </c>
      <c r="F17" s="242"/>
      <c r="G17" s="244">
        <f>$D$17*H17</f>
        <v>0</v>
      </c>
      <c r="H17" s="242"/>
      <c r="I17" s="244">
        <f>$D$17*J17</f>
        <v>11637.224000000002</v>
      </c>
      <c r="J17" s="242">
        <v>0.2</v>
      </c>
      <c r="K17" s="244">
        <f>$D$17*L17</f>
        <v>11637.224000000002</v>
      </c>
      <c r="L17" s="242">
        <v>0.2</v>
      </c>
      <c r="M17" s="244">
        <f>$D$17*N17</f>
        <v>11637.224000000002</v>
      </c>
      <c r="N17" s="242">
        <v>0.2</v>
      </c>
      <c r="O17" s="244">
        <f>$D$17*P17</f>
        <v>11637.224000000002</v>
      </c>
      <c r="P17" s="242">
        <v>0.2</v>
      </c>
      <c r="Q17" s="244">
        <f>$D$17*R17</f>
        <v>11637.224000000002</v>
      </c>
      <c r="R17" s="242">
        <v>0.2</v>
      </c>
      <c r="S17" s="244">
        <f>$D$17*T17</f>
        <v>0</v>
      </c>
      <c r="T17" s="242"/>
      <c r="U17" s="244">
        <f>$D$17*V17</f>
        <v>0</v>
      </c>
      <c r="V17" s="242"/>
      <c r="W17" s="244">
        <f>$D$17*X17</f>
        <v>0</v>
      </c>
      <c r="X17" s="242"/>
      <c r="Y17" s="244">
        <f>$D$17*Z17</f>
        <v>0</v>
      </c>
      <c r="Z17" s="242"/>
      <c r="AA17" s="244">
        <f>$D$17*AB17</f>
        <v>0</v>
      </c>
      <c r="AB17" s="242"/>
      <c r="AC17" s="244"/>
      <c r="AD17" s="242"/>
      <c r="AE17" s="244"/>
      <c r="AF17" s="242"/>
      <c r="AG17" s="244"/>
      <c r="AH17" s="242"/>
      <c r="AI17" s="244"/>
      <c r="AJ17" s="242"/>
      <c r="AK17" s="244"/>
      <c r="AL17" s="242"/>
      <c r="AM17" s="244"/>
      <c r="AN17" s="242"/>
    </row>
    <row r="18" spans="1:40" ht="15" customHeight="1" x14ac:dyDescent="0.25">
      <c r="A18" s="240">
        <f>'[3]Tabela Resumo'!B19</f>
        <v>6</v>
      </c>
      <c r="B18" s="241" t="str">
        <f>'[3]Tabela Resumo'!C19</f>
        <v xml:space="preserve">IMPLANTAÇÃO ASFÁLTICA - PAVIMENTAÇÃO </v>
      </c>
      <c r="C18" s="242">
        <f>'[3]Tabela Resumo'!E19</f>
        <v>2.8178078159103524E-2</v>
      </c>
      <c r="D18" s="243">
        <f>'[3]Tabela Resumo'!D19</f>
        <v>390605.38</v>
      </c>
      <c r="E18" s="244">
        <f>$D$18*F18</f>
        <v>0</v>
      </c>
      <c r="F18" s="242"/>
      <c r="G18" s="244">
        <f>$D$18*H18</f>
        <v>0</v>
      </c>
      <c r="H18" s="242"/>
      <c r="I18" s="244">
        <f>$D$18*J18</f>
        <v>0</v>
      </c>
      <c r="J18" s="242"/>
      <c r="K18" s="244">
        <f>$D$18*L18</f>
        <v>78121.076000000001</v>
      </c>
      <c r="L18" s="242">
        <v>0.2</v>
      </c>
      <c r="M18" s="244">
        <f>$D$18*N18</f>
        <v>78121.076000000001</v>
      </c>
      <c r="N18" s="242">
        <v>0.2</v>
      </c>
      <c r="O18" s="244">
        <f>$D$18*P18</f>
        <v>78121.076000000001</v>
      </c>
      <c r="P18" s="242">
        <v>0.2</v>
      </c>
      <c r="Q18" s="244">
        <f>$D$18*R18</f>
        <v>78121.076000000001</v>
      </c>
      <c r="R18" s="242">
        <v>0.2</v>
      </c>
      <c r="S18" s="244">
        <f>$D$18*T18</f>
        <v>78121.076000000001</v>
      </c>
      <c r="T18" s="242">
        <v>0.2</v>
      </c>
      <c r="U18" s="244">
        <f>$D$18*V18</f>
        <v>0</v>
      </c>
      <c r="V18" s="242"/>
      <c r="W18" s="244">
        <f>$D$18*X18</f>
        <v>0</v>
      </c>
      <c r="X18" s="242"/>
      <c r="Y18" s="244">
        <f>$D$18*Z18</f>
        <v>0</v>
      </c>
      <c r="Z18" s="242"/>
      <c r="AA18" s="244">
        <f>$D$18*AB18</f>
        <v>0</v>
      </c>
      <c r="AB18" s="242"/>
      <c r="AC18" s="244"/>
      <c r="AD18" s="242"/>
      <c r="AE18" s="244"/>
      <c r="AF18" s="242"/>
      <c r="AG18" s="244"/>
      <c r="AH18" s="242"/>
      <c r="AI18" s="244"/>
      <c r="AJ18" s="242"/>
      <c r="AK18" s="244"/>
      <c r="AL18" s="242"/>
      <c r="AM18" s="244"/>
      <c r="AN18" s="242"/>
    </row>
    <row r="19" spans="1:40" ht="15" customHeight="1" x14ac:dyDescent="0.25">
      <c r="A19" s="240">
        <f>'[3]Tabela Resumo'!B20</f>
        <v>7</v>
      </c>
      <c r="B19" s="241" t="str">
        <f>'[3]Tabela Resumo'!C20</f>
        <v>CONTROLE TECNOLÓGICO</v>
      </c>
      <c r="C19" s="242">
        <f>'[3]Tabela Resumo'!E20</f>
        <v>9.1297086407948422E-4</v>
      </c>
      <c r="D19" s="243">
        <f>'[3]Tabela Resumo'!D20</f>
        <v>12655.630000000001</v>
      </c>
      <c r="E19" s="244">
        <f>$D$19*F19</f>
        <v>1265.5630000000001</v>
      </c>
      <c r="F19" s="242">
        <v>0.1</v>
      </c>
      <c r="G19" s="244">
        <f>$D$19*H19</f>
        <v>1265.5630000000001</v>
      </c>
      <c r="H19" s="242">
        <v>0.1</v>
      </c>
      <c r="I19" s="244">
        <f>$D$19*J19</f>
        <v>1265.5630000000001</v>
      </c>
      <c r="J19" s="242">
        <v>0.1</v>
      </c>
      <c r="K19" s="244">
        <f>$D$19*L19</f>
        <v>1265.5630000000001</v>
      </c>
      <c r="L19" s="242">
        <v>0.1</v>
      </c>
      <c r="M19" s="244">
        <f>$D$19*N19</f>
        <v>1265.5630000000001</v>
      </c>
      <c r="N19" s="242">
        <v>0.1</v>
      </c>
      <c r="O19" s="244">
        <f>$D$19*P19</f>
        <v>1265.5630000000001</v>
      </c>
      <c r="P19" s="242">
        <v>0.1</v>
      </c>
      <c r="Q19" s="244">
        <f>$D$19*R19</f>
        <v>1265.5630000000001</v>
      </c>
      <c r="R19" s="242">
        <v>0.1</v>
      </c>
      <c r="S19" s="244">
        <f>$D$19*T19</f>
        <v>1265.5630000000001</v>
      </c>
      <c r="T19" s="242">
        <v>0.1</v>
      </c>
      <c r="U19" s="244">
        <f>$D$19*V19</f>
        <v>1265.5630000000001</v>
      </c>
      <c r="V19" s="242">
        <v>0.1</v>
      </c>
      <c r="W19" s="244">
        <f>$D$19*X19</f>
        <v>1265.5630000000001</v>
      </c>
      <c r="X19" s="242">
        <v>0.1</v>
      </c>
      <c r="Y19" s="244">
        <f>$D$19*Z19</f>
        <v>0</v>
      </c>
      <c r="Z19" s="242"/>
      <c r="AA19" s="244">
        <f>$D$19*AB19</f>
        <v>0</v>
      </c>
      <c r="AB19" s="242"/>
      <c r="AC19" s="244"/>
      <c r="AD19" s="242"/>
      <c r="AE19" s="244"/>
      <c r="AF19" s="242"/>
      <c r="AG19" s="244"/>
      <c r="AH19" s="242"/>
      <c r="AI19" s="244"/>
      <c r="AJ19" s="242"/>
      <c r="AK19" s="244"/>
      <c r="AL19" s="242"/>
      <c r="AM19" s="244"/>
      <c r="AN19" s="242"/>
    </row>
    <row r="20" spans="1:40" ht="15" customHeight="1" x14ac:dyDescent="0.25">
      <c r="A20" s="240">
        <f>'[3]Tabela Resumo'!B21</f>
        <v>8</v>
      </c>
      <c r="B20" s="241" t="str">
        <f>'[3]Tabela Resumo'!C21</f>
        <v>SERVIÇOS COMPLEMENTARES</v>
      </c>
      <c r="C20" s="242">
        <f>'[3]Tabela Resumo'!E21</f>
        <v>7.4144411746477077E-3</v>
      </c>
      <c r="D20" s="243">
        <f>'[3]Tabela Resumo'!D21</f>
        <v>102779.21</v>
      </c>
      <c r="E20" s="244">
        <f>$D$20*F20</f>
        <v>0</v>
      </c>
      <c r="F20" s="242"/>
      <c r="G20" s="244">
        <f>$D$20*H20</f>
        <v>0</v>
      </c>
      <c r="H20" s="242"/>
      <c r="I20" s="244">
        <f>$D$20*J20</f>
        <v>0</v>
      </c>
      <c r="J20" s="242"/>
      <c r="K20" s="244">
        <f>$D$20*L20</f>
        <v>0</v>
      </c>
      <c r="L20" s="242"/>
      <c r="M20" s="244">
        <f>$D$20*N20</f>
        <v>0</v>
      </c>
      <c r="N20" s="242"/>
      <c r="O20" s="244">
        <f>$D$20*P20</f>
        <v>0</v>
      </c>
      <c r="P20" s="242"/>
      <c r="Q20" s="244">
        <f>$D$20*R20</f>
        <v>25694.802500000002</v>
      </c>
      <c r="R20" s="242">
        <v>0.25</v>
      </c>
      <c r="S20" s="244">
        <f>$D$20*T20</f>
        <v>25694.802500000002</v>
      </c>
      <c r="T20" s="242">
        <v>0.25</v>
      </c>
      <c r="U20" s="244">
        <f>$D$20*V20</f>
        <v>25694.802500000002</v>
      </c>
      <c r="V20" s="242">
        <v>0.25</v>
      </c>
      <c r="W20" s="244">
        <f>$D$20*X20</f>
        <v>25694.802500000002</v>
      </c>
      <c r="X20" s="242">
        <v>0.25</v>
      </c>
      <c r="Y20" s="244">
        <f>$D$20*Z20</f>
        <v>0</v>
      </c>
      <c r="Z20" s="242"/>
      <c r="AA20" s="244">
        <f>$D$20*AB20</f>
        <v>0</v>
      </c>
      <c r="AB20" s="242"/>
      <c r="AC20" s="244"/>
      <c r="AD20" s="242"/>
      <c r="AE20" s="244"/>
      <c r="AF20" s="242"/>
      <c r="AG20" s="244"/>
      <c r="AH20" s="242"/>
      <c r="AI20" s="244"/>
      <c r="AJ20" s="242"/>
      <c r="AK20" s="244"/>
      <c r="AL20" s="242"/>
      <c r="AM20" s="244"/>
      <c r="AN20" s="242"/>
    </row>
    <row r="21" spans="1:40" ht="15" customHeight="1" x14ac:dyDescent="0.25">
      <c r="A21" s="240">
        <f>'[3]Tabela Resumo'!B22</f>
        <v>9</v>
      </c>
      <c r="B21" s="241" t="str">
        <f>'[3]Tabela Resumo'!C22</f>
        <v>PASSEIO E ACESSIBILIDADE</v>
      </c>
      <c r="C21" s="242">
        <f>'[3]Tabela Resumo'!E22</f>
        <v>1.9515852256952248E-2</v>
      </c>
      <c r="D21" s="243">
        <f>'[3]Tabela Resumo'!D22</f>
        <v>270529.34000000003</v>
      </c>
      <c r="E21" s="244">
        <f>$D$21*F21</f>
        <v>0</v>
      </c>
      <c r="F21" s="242"/>
      <c r="G21" s="244">
        <f>$D$21*H21</f>
        <v>0</v>
      </c>
      <c r="H21" s="242"/>
      <c r="I21" s="244">
        <f>$D$21*J21</f>
        <v>0</v>
      </c>
      <c r="J21" s="242"/>
      <c r="K21" s="244">
        <f>$D$21*L21</f>
        <v>0</v>
      </c>
      <c r="L21" s="242"/>
      <c r="M21" s="244">
        <f>$D$21*N21</f>
        <v>0</v>
      </c>
      <c r="N21" s="242"/>
      <c r="O21" s="244">
        <f>$D$21*P21</f>
        <v>0</v>
      </c>
      <c r="P21" s="242"/>
      <c r="Q21" s="244">
        <f>$D$21*R21</f>
        <v>67632.335000000006</v>
      </c>
      <c r="R21" s="242">
        <v>0.25</v>
      </c>
      <c r="S21" s="244">
        <f>$D$21*T21</f>
        <v>67632.335000000006</v>
      </c>
      <c r="T21" s="242">
        <v>0.25</v>
      </c>
      <c r="U21" s="244">
        <f>$D$21*V21</f>
        <v>67632.335000000006</v>
      </c>
      <c r="V21" s="242">
        <v>0.25</v>
      </c>
      <c r="W21" s="244">
        <f>$D$21*X21</f>
        <v>67632.335000000006</v>
      </c>
      <c r="X21" s="242">
        <v>0.25</v>
      </c>
      <c r="Y21" s="244">
        <f>$D$21*Z21</f>
        <v>0</v>
      </c>
      <c r="Z21" s="242"/>
      <c r="AA21" s="244">
        <f>$D$21*AB21</f>
        <v>0</v>
      </c>
      <c r="AB21" s="242"/>
      <c r="AC21" s="244"/>
      <c r="AD21" s="242"/>
      <c r="AE21" s="244"/>
      <c r="AF21" s="242"/>
      <c r="AG21" s="244"/>
      <c r="AH21" s="242"/>
      <c r="AI21" s="244"/>
      <c r="AJ21" s="242"/>
      <c r="AK21" s="244"/>
      <c r="AL21" s="242"/>
      <c r="AM21" s="244"/>
      <c r="AN21" s="242"/>
    </row>
    <row r="22" spans="1:40" ht="15" customHeight="1" x14ac:dyDescent="0.25">
      <c r="A22" s="240">
        <f>'[3]Tabela Resumo'!B23</f>
        <v>10</v>
      </c>
      <c r="B22" s="241" t="str">
        <f>'[3]Tabela Resumo'!C23</f>
        <v>SINALIZAÇÃO VIÁRIA</v>
      </c>
      <c r="C22" s="242">
        <f>'[3]Tabela Resumo'!E23</f>
        <v>8.7819962341534417E-4</v>
      </c>
      <c r="D22" s="243">
        <f>'[3]Tabela Resumo'!D23</f>
        <v>12173.630000000001</v>
      </c>
      <c r="E22" s="245">
        <f>$D$22*F22</f>
        <v>0</v>
      </c>
      <c r="F22" s="246"/>
      <c r="G22" s="245">
        <f>$D$22*H22</f>
        <v>0</v>
      </c>
      <c r="H22" s="246"/>
      <c r="I22" s="245">
        <f>$D$22*J22</f>
        <v>0</v>
      </c>
      <c r="J22" s="246"/>
      <c r="K22" s="245">
        <f>$D$22*L22</f>
        <v>0</v>
      </c>
      <c r="L22" s="246"/>
      <c r="M22" s="245">
        <f>$D$22*N22</f>
        <v>0</v>
      </c>
      <c r="N22" s="246"/>
      <c r="O22" s="245">
        <f>$D$22*P22</f>
        <v>0</v>
      </c>
      <c r="P22" s="246"/>
      <c r="Q22" s="245">
        <f>$D$22*R22</f>
        <v>3043.4075000000003</v>
      </c>
      <c r="R22" s="246">
        <v>0.25</v>
      </c>
      <c r="S22" s="245">
        <f>$D$22*T22</f>
        <v>3043.4075000000003</v>
      </c>
      <c r="T22" s="246">
        <v>0.25</v>
      </c>
      <c r="U22" s="245">
        <f>$D$22*V22</f>
        <v>3043.4075000000003</v>
      </c>
      <c r="V22" s="246">
        <v>0.25</v>
      </c>
      <c r="W22" s="245">
        <f>$D$22*X22</f>
        <v>3043.4075000000003</v>
      </c>
      <c r="X22" s="246">
        <v>0.25</v>
      </c>
      <c r="Y22" s="245">
        <f>$D$22*Z22</f>
        <v>0</v>
      </c>
      <c r="Z22" s="246"/>
      <c r="AA22" s="245">
        <f>$D$22*AB22</f>
        <v>0</v>
      </c>
      <c r="AB22" s="246"/>
      <c r="AC22" s="245"/>
      <c r="AD22" s="246"/>
      <c r="AE22" s="245"/>
      <c r="AF22" s="246"/>
      <c r="AG22" s="245"/>
      <c r="AH22" s="246"/>
      <c r="AI22" s="245"/>
      <c r="AJ22" s="246"/>
      <c r="AK22" s="245"/>
      <c r="AL22" s="246"/>
      <c r="AM22" s="245"/>
      <c r="AN22" s="246"/>
    </row>
    <row r="23" spans="1:40" ht="5.0999999999999996" customHeight="1" x14ac:dyDescent="0.25">
      <c r="A23" s="247"/>
      <c r="B23" s="248"/>
      <c r="C23" s="248"/>
      <c r="D23" s="249"/>
      <c r="E23" s="249"/>
      <c r="F23" s="249"/>
      <c r="G23" s="249"/>
      <c r="H23" s="249"/>
      <c r="I23" s="249"/>
      <c r="J23" s="250"/>
      <c r="K23" s="249"/>
      <c r="L23" s="250"/>
      <c r="M23" s="249"/>
      <c r="N23" s="250"/>
      <c r="O23" s="249"/>
      <c r="P23" s="250"/>
      <c r="Q23" s="249"/>
      <c r="R23" s="250"/>
      <c r="S23" s="249"/>
      <c r="T23" s="250"/>
      <c r="U23" s="249"/>
      <c r="V23" s="250"/>
      <c r="W23" s="249"/>
      <c r="X23" s="250"/>
      <c r="Y23" s="249"/>
      <c r="Z23" s="250"/>
      <c r="AA23" s="249"/>
      <c r="AB23" s="250"/>
      <c r="AC23" s="249"/>
      <c r="AD23" s="250"/>
      <c r="AE23" s="249"/>
      <c r="AF23" s="250"/>
      <c r="AG23" s="249"/>
      <c r="AH23" s="250"/>
      <c r="AI23" s="249"/>
      <c r="AJ23" s="250"/>
      <c r="AK23" s="249"/>
      <c r="AL23" s="250"/>
      <c r="AM23" s="249"/>
      <c r="AN23" s="250"/>
    </row>
    <row r="24" spans="1:40" ht="24.95" customHeight="1" x14ac:dyDescent="0.25">
      <c r="A24" s="335" t="s">
        <v>280</v>
      </c>
      <c r="B24" s="336"/>
      <c r="C24" s="251">
        <f>SUM(C12:C23)/2</f>
        <v>0.20800354909620616</v>
      </c>
      <c r="D24" s="207">
        <f>SUM(D13:D22)/2</f>
        <v>1441675.7749999999</v>
      </c>
      <c r="E24" s="207">
        <f>SUM(E12:E23)</f>
        <v>181173.897</v>
      </c>
      <c r="F24" s="251">
        <f>E24/$D$24</f>
        <v>0.12566896117818169</v>
      </c>
      <c r="G24" s="207">
        <f>SUM(G12:G23)</f>
        <v>393009.98700000002</v>
      </c>
      <c r="H24" s="251">
        <f>G24/$D$24</f>
        <v>0.27260636116327891</v>
      </c>
      <c r="I24" s="207">
        <f>SUM(I12:I23)</f>
        <v>404647.21100000001</v>
      </c>
      <c r="J24" s="251">
        <f>I24/$D$24</f>
        <v>0.28067837305513443</v>
      </c>
      <c r="K24" s="207">
        <f>SUM(K12:K23)</f>
        <v>482768.28700000001</v>
      </c>
      <c r="L24" s="251">
        <f>K24/$D$24</f>
        <v>0.33486606029708726</v>
      </c>
      <c r="M24" s="207">
        <f>SUM(M12:M23)</f>
        <v>482768.28700000001</v>
      </c>
      <c r="N24" s="251">
        <f>M24/$D$24</f>
        <v>0.33486606029708726</v>
      </c>
      <c r="O24" s="207">
        <f>SUM(O12:O23)</f>
        <v>324034.28100000008</v>
      </c>
      <c r="P24" s="251">
        <f>O24/$D$24</f>
        <v>0.22476224309172435</v>
      </c>
      <c r="Q24" s="207">
        <f>SUM(Q12:Q23)</f>
        <v>201525.856</v>
      </c>
      <c r="R24" s="251">
        <f>Q24/$D$24</f>
        <v>0.13978583776924464</v>
      </c>
      <c r="S24" s="207">
        <f>SUM(S12:S23)</f>
        <v>189888.63200000001</v>
      </c>
      <c r="T24" s="251">
        <f>S24/$D$24</f>
        <v>0.13171382587738914</v>
      </c>
      <c r="U24" s="207">
        <f>SUM(U12:U23)</f>
        <v>111767.55600000001</v>
      </c>
      <c r="V24" s="251">
        <f>U24/$D$24</f>
        <v>7.7526138635436267E-2</v>
      </c>
      <c r="W24" s="207">
        <f>SUM(W12:W23)</f>
        <v>111767.55600000001</v>
      </c>
      <c r="X24" s="251">
        <f>W24/$D$24</f>
        <v>7.7526138635436267E-2</v>
      </c>
      <c r="Y24" s="207">
        <f>SUM(Y12:Y23)</f>
        <v>0</v>
      </c>
      <c r="Z24" s="251">
        <f>Y24/$D$24</f>
        <v>0</v>
      </c>
      <c r="AA24" s="207">
        <f>SUM(AA12:AA23)</f>
        <v>0</v>
      </c>
      <c r="AB24" s="251">
        <f>AA24/$D$24</f>
        <v>0</v>
      </c>
      <c r="AC24" s="207"/>
      <c r="AD24" s="251"/>
      <c r="AE24" s="207"/>
      <c r="AF24" s="251"/>
      <c r="AG24" s="207"/>
      <c r="AH24" s="251"/>
      <c r="AI24" s="207"/>
      <c r="AJ24" s="251"/>
      <c r="AK24" s="207"/>
      <c r="AL24" s="251"/>
      <c r="AM24" s="207"/>
      <c r="AN24" s="251"/>
    </row>
    <row r="25" spans="1:40" ht="24.95" customHeight="1" x14ac:dyDescent="0.25">
      <c r="A25" s="335" t="s">
        <v>281</v>
      </c>
      <c r="B25" s="336"/>
      <c r="C25" s="337"/>
      <c r="D25" s="338"/>
      <c r="E25" s="207">
        <f>E24</f>
        <v>181173.897</v>
      </c>
      <c r="F25" s="251">
        <f>F24</f>
        <v>0.12566896117818169</v>
      </c>
      <c r="G25" s="207">
        <f>G24+E25</f>
        <v>574183.88400000008</v>
      </c>
      <c r="H25" s="251">
        <f t="shared" ref="H25:N25" si="0">H24+F25</f>
        <v>0.39827532234146057</v>
      </c>
      <c r="I25" s="207">
        <f>I24+G25</f>
        <v>978831.09500000009</v>
      </c>
      <c r="J25" s="251">
        <f t="shared" si="0"/>
        <v>0.678953695396595</v>
      </c>
      <c r="K25" s="207">
        <f>K24+I25</f>
        <v>1461599.3820000002</v>
      </c>
      <c r="L25" s="251">
        <f t="shared" si="0"/>
        <v>1.0138197556936823</v>
      </c>
      <c r="M25" s="207">
        <f>M24+K25</f>
        <v>1944367.6690000002</v>
      </c>
      <c r="N25" s="251">
        <f t="shared" si="0"/>
        <v>1.3486858159907695</v>
      </c>
      <c r="O25" s="207">
        <f t="shared" ref="O25:AB25" si="1">O24+M25</f>
        <v>2268401.9500000002</v>
      </c>
      <c r="P25" s="251">
        <f t="shared" si="1"/>
        <v>1.573448059082494</v>
      </c>
      <c r="Q25" s="207">
        <f t="shared" si="1"/>
        <v>2469927.8060000003</v>
      </c>
      <c r="R25" s="251">
        <f t="shared" si="1"/>
        <v>1.7132338968517387</v>
      </c>
      <c r="S25" s="207">
        <f t="shared" si="1"/>
        <v>2659816.4380000005</v>
      </c>
      <c r="T25" s="251">
        <f t="shared" si="1"/>
        <v>1.8449477227291278</v>
      </c>
      <c r="U25" s="207">
        <f t="shared" si="1"/>
        <v>2771583.9940000004</v>
      </c>
      <c r="V25" s="251">
        <f t="shared" si="1"/>
        <v>1.922473861364564</v>
      </c>
      <c r="W25" s="207">
        <f t="shared" si="1"/>
        <v>2883351.5500000003</v>
      </c>
      <c r="X25" s="251">
        <f t="shared" si="1"/>
        <v>2.0000000000000004</v>
      </c>
      <c r="Y25" s="207">
        <f t="shared" si="1"/>
        <v>2883351.5500000003</v>
      </c>
      <c r="Z25" s="251">
        <f t="shared" si="1"/>
        <v>2.0000000000000004</v>
      </c>
      <c r="AA25" s="207">
        <f t="shared" si="1"/>
        <v>2883351.5500000003</v>
      </c>
      <c r="AB25" s="251">
        <f t="shared" si="1"/>
        <v>2.0000000000000004</v>
      </c>
      <c r="AC25" s="207"/>
      <c r="AD25" s="251"/>
      <c r="AE25" s="207"/>
      <c r="AF25" s="251"/>
      <c r="AG25" s="207"/>
      <c r="AH25" s="251"/>
      <c r="AI25" s="207"/>
      <c r="AJ25" s="251"/>
      <c r="AK25" s="207"/>
      <c r="AL25" s="251"/>
      <c r="AM25" s="207"/>
      <c r="AN25" s="251"/>
    </row>
    <row r="30" spans="1:40" ht="15" x14ac:dyDescent="0.25">
      <c r="E30"/>
      <c r="F30"/>
    </row>
    <row r="31" spans="1:40" ht="15" x14ac:dyDescent="0.25">
      <c r="E31"/>
      <c r="F31"/>
    </row>
    <row r="32" spans="1:40" ht="15" x14ac:dyDescent="0.25">
      <c r="E32"/>
      <c r="F32"/>
    </row>
    <row r="33" spans="5:6" ht="15" x14ac:dyDescent="0.25">
      <c r="E33"/>
      <c r="F33"/>
    </row>
  </sheetData>
  <mergeCells count="27">
    <mergeCell ref="A24:B24"/>
    <mergeCell ref="A25:B25"/>
    <mergeCell ref="C25:D25"/>
    <mergeCell ref="AC9:AD9"/>
    <mergeCell ref="AE9:AF9"/>
    <mergeCell ref="A9:A10"/>
    <mergeCell ref="B9:B10"/>
    <mergeCell ref="D9:D10"/>
    <mergeCell ref="E9:F9"/>
    <mergeCell ref="G9:H9"/>
    <mergeCell ref="I9:J9"/>
    <mergeCell ref="K9:L9"/>
    <mergeCell ref="M9:N9"/>
    <mergeCell ref="O9:P9"/>
    <mergeCell ref="A7:L7"/>
    <mergeCell ref="M7:X7"/>
    <mergeCell ref="AM9:AN9"/>
    <mergeCell ref="Q9:R9"/>
    <mergeCell ref="S9:T9"/>
    <mergeCell ref="U9:V9"/>
    <mergeCell ref="W9:X9"/>
    <mergeCell ref="Y9:Z9"/>
    <mergeCell ref="AA9:AB9"/>
    <mergeCell ref="AA7:AL7"/>
    <mergeCell ref="AG9:AH9"/>
    <mergeCell ref="AI9:AJ9"/>
    <mergeCell ref="AK9:AL9"/>
  </mergeCells>
  <printOptions horizontalCentered="1"/>
  <pageMargins left="0.25" right="0.25" top="0.75" bottom="0.75" header="0.3" footer="0.3"/>
  <pageSetup paperSize="8" scale="50" orientation="landscape" r:id="rId1"/>
  <headerFooter>
    <oddFooter>&amp;L&amp;6&amp;Z&amp;F&amp;R&amp;6&amp;P DE &amp;N</oddFooter>
  </headerFooter>
  <colBreaks count="2" manualBreakCount="2">
    <brk id="12" max="72" man="1"/>
    <brk id="26" max="72"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showGridLines="0" view="pageBreakPreview" zoomScale="90" zoomScaleNormal="100" zoomScaleSheetLayoutView="90" workbookViewId="0">
      <selection activeCell="D145" sqref="D145"/>
    </sheetView>
  </sheetViews>
  <sheetFormatPr defaultRowHeight="15" x14ac:dyDescent="0.25"/>
  <cols>
    <col min="15" max="15" width="4.85546875" customWidth="1"/>
  </cols>
  <sheetData>
    <row r="1" spans="1:15" ht="15.75" x14ac:dyDescent="0.25">
      <c r="B1" s="260" t="s">
        <v>399</v>
      </c>
      <c r="C1" s="259"/>
      <c r="D1" s="259"/>
      <c r="E1" s="259"/>
      <c r="F1" s="259"/>
      <c r="G1" s="259"/>
      <c r="H1" s="259"/>
      <c r="I1" s="259"/>
      <c r="J1" s="259"/>
      <c r="K1" s="259"/>
      <c r="L1" s="259"/>
      <c r="M1" s="259"/>
      <c r="N1" s="259"/>
      <c r="O1" s="259"/>
    </row>
    <row r="2" spans="1:15" x14ac:dyDescent="0.25">
      <c r="B2" s="258" t="s">
        <v>232</v>
      </c>
      <c r="C2" s="252"/>
      <c r="D2" s="252"/>
      <c r="E2" s="252"/>
      <c r="F2" s="252"/>
      <c r="G2" s="252"/>
      <c r="H2" s="252"/>
      <c r="I2" s="252"/>
      <c r="J2" s="252"/>
      <c r="K2" s="252"/>
      <c r="L2" s="252"/>
      <c r="M2" s="252"/>
      <c r="N2" s="252"/>
      <c r="O2" s="252"/>
    </row>
    <row r="3" spans="1:15" x14ac:dyDescent="0.25">
      <c r="B3" s="258"/>
      <c r="C3" s="252"/>
      <c r="D3" s="252"/>
      <c r="E3" s="252"/>
      <c r="F3" s="252"/>
      <c r="G3" s="252"/>
      <c r="H3" s="252"/>
      <c r="I3" s="252"/>
      <c r="J3" s="252"/>
      <c r="K3" s="252"/>
      <c r="L3" s="252"/>
      <c r="M3" s="252"/>
      <c r="N3" s="252"/>
      <c r="O3" s="252"/>
    </row>
    <row r="4" spans="1:15" x14ac:dyDescent="0.25">
      <c r="B4" s="258" t="s">
        <v>107</v>
      </c>
      <c r="C4" s="252"/>
      <c r="D4" s="252"/>
      <c r="E4" s="252"/>
      <c r="F4" s="252"/>
      <c r="G4" s="252"/>
      <c r="H4" s="252"/>
      <c r="I4" s="252"/>
      <c r="J4" s="252"/>
      <c r="K4" s="252"/>
      <c r="L4" s="252"/>
      <c r="M4" s="252"/>
      <c r="N4" s="252"/>
      <c r="O4" s="252"/>
    </row>
    <row r="5" spans="1:15" x14ac:dyDescent="0.25">
      <c r="B5" s="258" t="s">
        <v>418</v>
      </c>
      <c r="C5" s="252"/>
      <c r="D5" s="252"/>
      <c r="E5" s="252"/>
      <c r="F5" s="252"/>
      <c r="G5" s="252"/>
      <c r="H5" s="252"/>
      <c r="I5" s="252"/>
      <c r="J5" s="252"/>
      <c r="K5" s="252"/>
      <c r="L5" s="252"/>
      <c r="M5" s="252"/>
      <c r="N5" s="252"/>
      <c r="O5" s="252"/>
    </row>
    <row r="6" spans="1:15" x14ac:dyDescent="0.25">
      <c r="A6" s="252"/>
      <c r="B6" s="252"/>
      <c r="C6" s="252"/>
      <c r="D6" s="252"/>
      <c r="E6" s="252"/>
      <c r="F6" s="252"/>
      <c r="G6" s="252"/>
      <c r="H6" s="252"/>
      <c r="I6" s="252"/>
      <c r="J6" s="252"/>
      <c r="K6" s="252"/>
      <c r="L6" s="252"/>
      <c r="M6" s="252"/>
      <c r="N6" s="252"/>
      <c r="O6" s="252"/>
    </row>
    <row r="7" spans="1:15" ht="15.75" x14ac:dyDescent="0.25">
      <c r="A7" s="252"/>
      <c r="B7" s="383" t="s">
        <v>495</v>
      </c>
      <c r="C7" s="383"/>
      <c r="D7" s="383"/>
      <c r="E7" s="383"/>
      <c r="F7" s="383"/>
      <c r="G7" s="383"/>
      <c r="H7" s="383"/>
      <c r="I7" s="383"/>
      <c r="J7" s="383"/>
      <c r="K7" s="383"/>
      <c r="L7" s="383"/>
      <c r="M7" s="383"/>
      <c r="N7" s="383"/>
      <c r="O7" s="252"/>
    </row>
    <row r="8" spans="1:15" x14ac:dyDescent="0.25">
      <c r="A8" s="252"/>
      <c r="B8" s="252"/>
      <c r="C8" s="252"/>
      <c r="D8" s="252"/>
      <c r="E8" s="252"/>
      <c r="F8" s="252"/>
      <c r="G8" s="252"/>
      <c r="H8" s="252"/>
      <c r="I8" s="252"/>
      <c r="J8" s="252"/>
      <c r="K8" s="252"/>
      <c r="L8" s="252"/>
      <c r="M8" s="252"/>
      <c r="N8" s="252"/>
      <c r="O8" s="252"/>
    </row>
    <row r="9" spans="1:15" x14ac:dyDescent="0.25">
      <c r="A9" s="252"/>
      <c r="B9" s="345" t="s">
        <v>494</v>
      </c>
      <c r="C9" s="345"/>
      <c r="D9" s="345"/>
      <c r="E9" s="345"/>
      <c r="F9" s="345"/>
      <c r="G9" s="345"/>
      <c r="H9" s="345"/>
      <c r="I9" s="345"/>
      <c r="J9" s="345"/>
      <c r="K9" s="345"/>
      <c r="L9" s="345"/>
      <c r="M9" s="345"/>
      <c r="N9" s="345"/>
      <c r="O9" s="252"/>
    </row>
    <row r="10" spans="1:15" x14ac:dyDescent="0.25">
      <c r="A10" s="252"/>
      <c r="B10" s="252"/>
      <c r="C10" s="252"/>
      <c r="D10" s="252"/>
      <c r="E10" s="252"/>
      <c r="F10" s="252"/>
      <c r="G10" s="252"/>
      <c r="H10" s="252"/>
      <c r="I10" s="252"/>
      <c r="J10" s="252"/>
      <c r="K10" s="252"/>
      <c r="L10" s="252"/>
      <c r="M10" s="252"/>
      <c r="N10" s="252"/>
      <c r="O10" s="252"/>
    </row>
    <row r="11" spans="1:15" x14ac:dyDescent="0.25">
      <c r="A11" s="252"/>
      <c r="B11" s="384" t="s">
        <v>484</v>
      </c>
      <c r="C11" s="384"/>
      <c r="D11" s="384"/>
      <c r="E11" s="384"/>
      <c r="F11" s="384"/>
      <c r="G11" s="384" t="s">
        <v>493</v>
      </c>
      <c r="H11" s="384"/>
      <c r="I11" s="384"/>
      <c r="J11" s="384" t="s">
        <v>492</v>
      </c>
      <c r="K11" s="384"/>
      <c r="L11" s="384" t="s">
        <v>491</v>
      </c>
      <c r="M11" s="384"/>
      <c r="N11" s="384"/>
      <c r="O11" s="252"/>
    </row>
    <row r="12" spans="1:15" x14ac:dyDescent="0.25">
      <c r="A12" s="252"/>
      <c r="B12" s="380" t="s">
        <v>483</v>
      </c>
      <c r="C12" s="380"/>
      <c r="D12" s="380"/>
      <c r="E12" s="380"/>
      <c r="F12" s="380"/>
      <c r="G12" s="381">
        <v>3.7999999999999999E-2</v>
      </c>
      <c r="H12" s="381"/>
      <c r="I12" s="381"/>
      <c r="J12" s="381">
        <v>4.0099999999999997E-2</v>
      </c>
      <c r="K12" s="381"/>
      <c r="L12" s="381">
        <v>4.6699999999999998E-2</v>
      </c>
      <c r="M12" s="381"/>
      <c r="N12" s="381"/>
      <c r="O12" s="252"/>
    </row>
    <row r="13" spans="1:15" x14ac:dyDescent="0.25">
      <c r="A13" s="252"/>
      <c r="B13" s="380" t="s">
        <v>490</v>
      </c>
      <c r="C13" s="380"/>
      <c r="D13" s="380"/>
      <c r="E13" s="380"/>
      <c r="F13" s="380"/>
      <c r="G13" s="381">
        <v>3.2000000000000002E-3</v>
      </c>
      <c r="H13" s="381"/>
      <c r="I13" s="381"/>
      <c r="J13" s="381">
        <v>4.0000000000000001E-3</v>
      </c>
      <c r="K13" s="381"/>
      <c r="L13" s="381">
        <v>7.4000000000000003E-3</v>
      </c>
      <c r="M13" s="381"/>
      <c r="N13" s="381"/>
      <c r="O13" s="252"/>
    </row>
    <row r="14" spans="1:15" x14ac:dyDescent="0.25">
      <c r="A14" s="252"/>
      <c r="B14" s="380" t="s">
        <v>489</v>
      </c>
      <c r="C14" s="380"/>
      <c r="D14" s="380"/>
      <c r="E14" s="380"/>
      <c r="F14" s="380"/>
      <c r="G14" s="381">
        <v>5.0000000000000001E-3</v>
      </c>
      <c r="H14" s="381"/>
      <c r="I14" s="381"/>
      <c r="J14" s="381">
        <v>5.5999999999999999E-3</v>
      </c>
      <c r="K14" s="381"/>
      <c r="L14" s="381">
        <v>9.7000000000000003E-3</v>
      </c>
      <c r="M14" s="381"/>
      <c r="N14" s="381"/>
      <c r="O14" s="252"/>
    </row>
    <row r="15" spans="1:15" x14ac:dyDescent="0.25">
      <c r="A15" s="252"/>
      <c r="B15" s="380" t="s">
        <v>488</v>
      </c>
      <c r="C15" s="380"/>
      <c r="D15" s="380"/>
      <c r="E15" s="380"/>
      <c r="F15" s="380"/>
      <c r="G15" s="381">
        <v>1.0200000000000001E-2</v>
      </c>
      <c r="H15" s="381"/>
      <c r="I15" s="381"/>
      <c r="J15" s="381">
        <v>1.11E-2</v>
      </c>
      <c r="K15" s="381"/>
      <c r="L15" s="381">
        <v>1.21E-2</v>
      </c>
      <c r="M15" s="381"/>
      <c r="N15" s="381"/>
      <c r="O15" s="252"/>
    </row>
    <row r="16" spans="1:15" x14ac:dyDescent="0.25">
      <c r="A16" s="252"/>
      <c r="B16" s="380" t="s">
        <v>487</v>
      </c>
      <c r="C16" s="380"/>
      <c r="D16" s="380"/>
      <c r="E16" s="380"/>
      <c r="F16" s="380"/>
      <c r="G16" s="381">
        <v>6.6400000000000001E-2</v>
      </c>
      <c r="H16" s="381"/>
      <c r="I16" s="381"/>
      <c r="J16" s="381">
        <v>7.2999999999999995E-2</v>
      </c>
      <c r="K16" s="381"/>
      <c r="L16" s="381">
        <v>8.6900000000000005E-2</v>
      </c>
      <c r="M16" s="381"/>
      <c r="N16" s="381"/>
      <c r="O16" s="252"/>
    </row>
    <row r="17" spans="1:15" x14ac:dyDescent="0.25">
      <c r="A17" s="252"/>
      <c r="B17" s="382" t="s">
        <v>486</v>
      </c>
      <c r="C17" s="382"/>
      <c r="D17" s="382"/>
      <c r="E17" s="382"/>
      <c r="F17" s="382"/>
      <c r="G17" s="367" t="s">
        <v>485</v>
      </c>
      <c r="H17" s="368"/>
      <c r="I17" s="368"/>
      <c r="J17" s="368"/>
      <c r="K17" s="368"/>
      <c r="L17" s="368"/>
      <c r="M17" s="368"/>
      <c r="N17" s="369"/>
      <c r="O17" s="252"/>
    </row>
    <row r="18" spans="1:15" x14ac:dyDescent="0.25">
      <c r="A18" s="252"/>
      <c r="B18" s="252"/>
      <c r="C18" s="252"/>
      <c r="D18" s="252"/>
      <c r="E18" s="252"/>
      <c r="F18" s="252"/>
      <c r="G18" s="252"/>
      <c r="H18" s="252"/>
      <c r="I18" s="252"/>
      <c r="J18" s="252"/>
      <c r="K18" s="252"/>
      <c r="L18" s="252"/>
      <c r="M18" s="252"/>
      <c r="N18" s="252"/>
      <c r="O18" s="252"/>
    </row>
    <row r="19" spans="1:15" x14ac:dyDescent="0.25">
      <c r="A19" s="252"/>
      <c r="B19" s="252"/>
      <c r="C19" s="252"/>
      <c r="D19" s="252"/>
      <c r="E19" s="252"/>
      <c r="F19" s="252"/>
      <c r="G19" s="252"/>
      <c r="H19" s="252"/>
      <c r="I19" s="252"/>
      <c r="J19" s="252"/>
      <c r="K19" s="252"/>
      <c r="L19" s="252"/>
      <c r="M19" s="252"/>
      <c r="N19" s="252"/>
      <c r="O19" s="252"/>
    </row>
    <row r="20" spans="1:15" x14ac:dyDescent="0.25">
      <c r="A20" s="252"/>
      <c r="B20" s="352" t="s">
        <v>484</v>
      </c>
      <c r="C20" s="353"/>
      <c r="D20" s="353"/>
      <c r="E20" s="353"/>
      <c r="F20" s="353"/>
      <c r="G20" s="353"/>
      <c r="H20" s="353"/>
      <c r="I20" s="353"/>
      <c r="J20" s="353"/>
      <c r="K20" s="353"/>
      <c r="L20" s="353"/>
      <c r="M20" s="353"/>
      <c r="N20" s="354"/>
      <c r="O20" s="252"/>
    </row>
    <row r="21" spans="1:15" x14ac:dyDescent="0.25">
      <c r="A21" s="252"/>
      <c r="B21" s="373" t="s">
        <v>483</v>
      </c>
      <c r="C21" s="374"/>
      <c r="D21" s="374"/>
      <c r="E21" s="374"/>
      <c r="F21" s="374"/>
      <c r="G21" s="374"/>
      <c r="H21" s="375"/>
      <c r="I21" s="376" t="s">
        <v>482</v>
      </c>
      <c r="J21" s="377"/>
      <c r="K21" s="378"/>
      <c r="L21" s="379">
        <v>4.01</v>
      </c>
      <c r="M21" s="379"/>
      <c r="N21" s="379"/>
      <c r="O21" s="252"/>
    </row>
    <row r="22" spans="1:15" x14ac:dyDescent="0.25">
      <c r="A22" s="252"/>
      <c r="B22" s="358" t="s">
        <v>481</v>
      </c>
      <c r="C22" s="359"/>
      <c r="D22" s="359"/>
      <c r="E22" s="359"/>
      <c r="F22" s="359"/>
      <c r="G22" s="359"/>
      <c r="H22" s="360"/>
      <c r="I22" s="361" t="s">
        <v>480</v>
      </c>
      <c r="J22" s="350"/>
      <c r="K22" s="362"/>
      <c r="L22" s="363">
        <v>0.4</v>
      </c>
      <c r="M22" s="363"/>
      <c r="N22" s="363"/>
      <c r="O22" s="252"/>
    </row>
    <row r="23" spans="1:15" x14ac:dyDescent="0.25">
      <c r="A23" s="252"/>
      <c r="B23" s="358" t="s">
        <v>479</v>
      </c>
      <c r="C23" s="359"/>
      <c r="D23" s="359"/>
      <c r="E23" s="359"/>
      <c r="F23" s="359"/>
      <c r="G23" s="359"/>
      <c r="H23" s="360"/>
      <c r="I23" s="361" t="s">
        <v>478</v>
      </c>
      <c r="J23" s="350"/>
      <c r="K23" s="362"/>
      <c r="L23" s="363">
        <v>0.56000000000000005</v>
      </c>
      <c r="M23" s="363"/>
      <c r="N23" s="363"/>
      <c r="O23" s="252"/>
    </row>
    <row r="24" spans="1:15" x14ac:dyDescent="0.25">
      <c r="A24" s="252"/>
      <c r="B24" s="358" t="s">
        <v>477</v>
      </c>
      <c r="C24" s="359"/>
      <c r="D24" s="359"/>
      <c r="E24" s="359"/>
      <c r="F24" s="359"/>
      <c r="G24" s="359"/>
      <c r="H24" s="360"/>
      <c r="I24" s="361" t="s">
        <v>476</v>
      </c>
      <c r="J24" s="350"/>
      <c r="K24" s="362"/>
      <c r="L24" s="363">
        <v>1.1100000000000001</v>
      </c>
      <c r="M24" s="363"/>
      <c r="N24" s="363"/>
      <c r="O24" s="252"/>
    </row>
    <row r="25" spans="1:15" x14ac:dyDescent="0.25">
      <c r="A25" s="252"/>
      <c r="B25" s="358" t="s">
        <v>475</v>
      </c>
      <c r="C25" s="359"/>
      <c r="D25" s="359"/>
      <c r="E25" s="359"/>
      <c r="F25" s="359"/>
      <c r="G25" s="359"/>
      <c r="H25" s="360"/>
      <c r="I25" s="361" t="s">
        <v>474</v>
      </c>
      <c r="J25" s="350"/>
      <c r="K25" s="362"/>
      <c r="L25" s="363">
        <v>7.3</v>
      </c>
      <c r="M25" s="363"/>
      <c r="N25" s="363"/>
      <c r="O25" s="252"/>
    </row>
    <row r="26" spans="1:15" x14ac:dyDescent="0.25">
      <c r="A26" s="252"/>
      <c r="B26" s="358"/>
      <c r="C26" s="359"/>
      <c r="D26" s="359"/>
      <c r="E26" s="359"/>
      <c r="F26" s="359"/>
      <c r="G26" s="359"/>
      <c r="H26" s="360"/>
      <c r="I26" s="361" t="s">
        <v>473</v>
      </c>
      <c r="J26" s="350"/>
      <c r="K26" s="362"/>
      <c r="L26" s="363">
        <v>3</v>
      </c>
      <c r="M26" s="363"/>
      <c r="N26" s="363"/>
      <c r="O26" s="252"/>
    </row>
    <row r="27" spans="1:15" x14ac:dyDescent="0.25">
      <c r="A27" s="252"/>
      <c r="B27" s="358" t="s">
        <v>472</v>
      </c>
      <c r="C27" s="359"/>
      <c r="D27" s="359"/>
      <c r="E27" s="359"/>
      <c r="F27" s="359"/>
      <c r="G27" s="359"/>
      <c r="H27" s="360"/>
      <c r="I27" s="361" t="s">
        <v>471</v>
      </c>
      <c r="J27" s="350"/>
      <c r="K27" s="362"/>
      <c r="L27" s="363">
        <v>0.65</v>
      </c>
      <c r="M27" s="363"/>
      <c r="N27" s="363"/>
      <c r="O27" s="252"/>
    </row>
    <row r="28" spans="1:15" x14ac:dyDescent="0.25">
      <c r="A28" s="252"/>
      <c r="B28" s="358"/>
      <c r="C28" s="359"/>
      <c r="D28" s="359"/>
      <c r="E28" s="359"/>
      <c r="F28" s="359"/>
      <c r="G28" s="359"/>
      <c r="H28" s="360"/>
      <c r="I28" s="361" t="s">
        <v>470</v>
      </c>
      <c r="J28" s="350"/>
      <c r="K28" s="362"/>
      <c r="L28" s="363">
        <v>2</v>
      </c>
      <c r="M28" s="363"/>
      <c r="N28" s="363"/>
      <c r="O28" s="252"/>
    </row>
    <row r="29" spans="1:15" x14ac:dyDescent="0.25">
      <c r="A29" s="252"/>
      <c r="B29" s="364"/>
      <c r="C29" s="365"/>
      <c r="D29" s="365"/>
      <c r="E29" s="365"/>
      <c r="F29" s="365"/>
      <c r="G29" s="365"/>
      <c r="H29" s="366"/>
      <c r="I29" s="367" t="s">
        <v>469</v>
      </c>
      <c r="J29" s="368"/>
      <c r="K29" s="369"/>
      <c r="L29" s="370">
        <v>4.5</v>
      </c>
      <c r="M29" s="371"/>
      <c r="N29" s="372"/>
      <c r="O29" s="252"/>
    </row>
    <row r="30" spans="1:15" x14ac:dyDescent="0.25">
      <c r="A30" s="252"/>
      <c r="B30" s="352" t="s">
        <v>468</v>
      </c>
      <c r="C30" s="353"/>
      <c r="D30" s="353"/>
      <c r="E30" s="353"/>
      <c r="F30" s="353"/>
      <c r="G30" s="353"/>
      <c r="H30" s="353"/>
      <c r="I30" s="353"/>
      <c r="J30" s="353"/>
      <c r="K30" s="354"/>
      <c r="L30" s="355">
        <v>10.15</v>
      </c>
      <c r="M30" s="356"/>
      <c r="N30" s="357"/>
      <c r="O30" s="252"/>
    </row>
    <row r="31" spans="1:15" x14ac:dyDescent="0.25">
      <c r="A31" s="252"/>
      <c r="B31" s="252"/>
      <c r="C31" s="252"/>
      <c r="D31" s="252"/>
      <c r="E31" s="252"/>
      <c r="F31" s="252"/>
      <c r="G31" s="252"/>
      <c r="H31" s="252"/>
      <c r="I31" s="252"/>
      <c r="J31" s="252"/>
      <c r="K31" s="252"/>
      <c r="L31" s="252"/>
      <c r="M31" s="252"/>
      <c r="N31" s="252"/>
      <c r="O31" s="252"/>
    </row>
    <row r="32" spans="1:15" x14ac:dyDescent="0.25">
      <c r="A32" s="252"/>
      <c r="B32" s="252"/>
      <c r="C32" s="252"/>
      <c r="D32" s="252"/>
      <c r="E32" s="252"/>
      <c r="F32" s="252"/>
      <c r="G32" s="252"/>
      <c r="H32" s="252"/>
      <c r="I32" s="252"/>
      <c r="J32" s="252"/>
      <c r="K32" s="252"/>
      <c r="L32" s="252"/>
      <c r="M32" s="252"/>
      <c r="N32" s="252"/>
      <c r="O32" s="252"/>
    </row>
    <row r="33" spans="1:15" x14ac:dyDescent="0.25">
      <c r="A33" s="252"/>
      <c r="B33" s="252"/>
      <c r="C33" s="350" t="s">
        <v>460</v>
      </c>
      <c r="D33" s="257" t="s">
        <v>467</v>
      </c>
      <c r="E33" s="350" t="s">
        <v>462</v>
      </c>
      <c r="F33" s="257" t="s">
        <v>20</v>
      </c>
      <c r="G33" s="350" t="s">
        <v>462</v>
      </c>
      <c r="H33" s="257" t="s">
        <v>466</v>
      </c>
      <c r="I33" s="350" t="s">
        <v>461</v>
      </c>
      <c r="J33" s="350" t="s">
        <v>460</v>
      </c>
      <c r="K33" s="257" t="s">
        <v>465</v>
      </c>
      <c r="L33" s="350" t="s">
        <v>461</v>
      </c>
      <c r="M33" s="350" t="s">
        <v>460</v>
      </c>
      <c r="N33" s="257" t="s">
        <v>464</v>
      </c>
      <c r="O33" s="252"/>
    </row>
    <row r="34" spans="1:15" ht="15.75" thickBot="1" x14ac:dyDescent="0.3">
      <c r="A34" s="252"/>
      <c r="B34" s="345" t="s">
        <v>458</v>
      </c>
      <c r="C34" s="351"/>
      <c r="D34" s="255">
        <v>100</v>
      </c>
      <c r="E34" s="351"/>
      <c r="F34" s="255">
        <v>100</v>
      </c>
      <c r="G34" s="351"/>
      <c r="H34" s="255">
        <v>100</v>
      </c>
      <c r="I34" s="351"/>
      <c r="J34" s="351"/>
      <c r="K34" s="255">
        <v>100</v>
      </c>
      <c r="L34" s="351"/>
      <c r="M34" s="351"/>
      <c r="N34" s="255">
        <v>100</v>
      </c>
      <c r="O34" s="347">
        <v>-1</v>
      </c>
    </row>
    <row r="35" spans="1:15" x14ac:dyDescent="0.25">
      <c r="A35" s="252"/>
      <c r="B35" s="345"/>
      <c r="C35" s="253"/>
      <c r="D35" s="253"/>
      <c r="E35" s="253"/>
      <c r="F35" s="253"/>
      <c r="G35" s="253"/>
      <c r="H35" s="347" t="s">
        <v>459</v>
      </c>
      <c r="I35" s="256" t="s">
        <v>463</v>
      </c>
      <c r="J35" s="253"/>
      <c r="K35" s="253"/>
      <c r="L35" s="253"/>
      <c r="M35" s="253"/>
      <c r="N35" s="253"/>
      <c r="O35" s="347"/>
    </row>
    <row r="36" spans="1:15" x14ac:dyDescent="0.25">
      <c r="A36" s="252"/>
      <c r="B36" s="252"/>
      <c r="C36" s="253"/>
      <c r="D36" s="253"/>
      <c r="E36" s="253"/>
      <c r="F36" s="253"/>
      <c r="G36" s="253"/>
      <c r="H36" s="347"/>
      <c r="I36" s="253">
        <v>100</v>
      </c>
      <c r="J36" s="253"/>
      <c r="K36" s="253"/>
      <c r="L36" s="253"/>
      <c r="M36" s="253"/>
      <c r="N36" s="253"/>
      <c r="O36" s="252"/>
    </row>
    <row r="37" spans="1:15" x14ac:dyDescent="0.25">
      <c r="A37" s="252"/>
      <c r="B37" s="252"/>
      <c r="C37" s="253"/>
      <c r="D37" s="253"/>
      <c r="E37" s="253"/>
      <c r="F37" s="253"/>
      <c r="G37" s="253"/>
      <c r="H37" s="253"/>
      <c r="I37" s="253"/>
      <c r="J37" s="253"/>
      <c r="K37" s="253"/>
      <c r="L37" s="253"/>
      <c r="M37" s="253"/>
      <c r="N37" s="253"/>
      <c r="O37" s="252"/>
    </row>
    <row r="38" spans="1:15" x14ac:dyDescent="0.25">
      <c r="A38" s="252"/>
      <c r="B38" s="252"/>
      <c r="C38" s="350" t="s">
        <v>460</v>
      </c>
      <c r="D38" s="257">
        <v>4.01</v>
      </c>
      <c r="E38" s="350" t="s">
        <v>462</v>
      </c>
      <c r="F38" s="257">
        <v>0.4</v>
      </c>
      <c r="G38" s="350" t="s">
        <v>462</v>
      </c>
      <c r="H38" s="257">
        <v>0.56000000000000005</v>
      </c>
      <c r="I38" s="350" t="s">
        <v>461</v>
      </c>
      <c r="J38" s="350" t="s">
        <v>460</v>
      </c>
      <c r="K38" s="257">
        <v>1.1100000000000001</v>
      </c>
      <c r="L38" s="350" t="s">
        <v>461</v>
      </c>
      <c r="M38" s="350" t="s">
        <v>460</v>
      </c>
      <c r="N38" s="257">
        <v>7.3</v>
      </c>
      <c r="O38" s="252"/>
    </row>
    <row r="39" spans="1:15" ht="15.75" thickBot="1" x14ac:dyDescent="0.3">
      <c r="A39" s="252"/>
      <c r="B39" s="345" t="s">
        <v>458</v>
      </c>
      <c r="C39" s="351"/>
      <c r="D39" s="255">
        <v>100</v>
      </c>
      <c r="E39" s="351"/>
      <c r="F39" s="255">
        <v>100</v>
      </c>
      <c r="G39" s="351"/>
      <c r="H39" s="255">
        <v>100</v>
      </c>
      <c r="I39" s="351"/>
      <c r="J39" s="351"/>
      <c r="K39" s="255">
        <v>100</v>
      </c>
      <c r="L39" s="351"/>
      <c r="M39" s="351"/>
      <c r="N39" s="255">
        <v>100</v>
      </c>
      <c r="O39" s="347">
        <v>-1</v>
      </c>
    </row>
    <row r="40" spans="1:15" x14ac:dyDescent="0.25">
      <c r="A40" s="252"/>
      <c r="B40" s="345"/>
      <c r="C40" s="253"/>
      <c r="D40" s="253"/>
      <c r="E40" s="253"/>
      <c r="F40" s="253"/>
      <c r="G40" s="253"/>
      <c r="H40" s="347" t="s">
        <v>459</v>
      </c>
      <c r="I40" s="256">
        <v>10.15</v>
      </c>
      <c r="J40" s="253"/>
      <c r="K40" s="253"/>
      <c r="L40" s="253"/>
      <c r="M40" s="253"/>
      <c r="N40" s="253"/>
      <c r="O40" s="347"/>
    </row>
    <row r="41" spans="1:15" x14ac:dyDescent="0.25">
      <c r="A41" s="252"/>
      <c r="B41" s="252"/>
      <c r="C41" s="253"/>
      <c r="D41" s="253"/>
      <c r="E41" s="253"/>
      <c r="F41" s="253"/>
      <c r="G41" s="253"/>
      <c r="H41" s="347"/>
      <c r="I41" s="253">
        <v>100</v>
      </c>
      <c r="J41" s="253"/>
      <c r="K41" s="253"/>
      <c r="L41" s="253"/>
      <c r="M41" s="253"/>
      <c r="N41" s="253"/>
      <c r="O41" s="252"/>
    </row>
    <row r="42" spans="1:15" x14ac:dyDescent="0.25">
      <c r="A42" s="252"/>
      <c r="B42" s="252"/>
      <c r="C42" s="253"/>
      <c r="D42" s="253"/>
      <c r="E42" s="253"/>
      <c r="F42" s="253"/>
      <c r="G42" s="253"/>
      <c r="H42" s="253"/>
      <c r="I42" s="253"/>
      <c r="J42" s="253"/>
      <c r="K42" s="253"/>
      <c r="L42" s="253"/>
      <c r="M42" s="253"/>
      <c r="N42" s="253"/>
      <c r="O42" s="252"/>
    </row>
    <row r="43" spans="1:15" ht="15.75" thickBot="1" x14ac:dyDescent="0.3">
      <c r="A43" s="252"/>
      <c r="B43" s="345" t="s">
        <v>458</v>
      </c>
      <c r="C43" s="255" t="s">
        <v>460</v>
      </c>
      <c r="D43" s="255">
        <v>4.0099999999999997E-2</v>
      </c>
      <c r="E43" s="255" t="s">
        <v>462</v>
      </c>
      <c r="F43" s="255">
        <v>4.0000000000000001E-3</v>
      </c>
      <c r="G43" s="255" t="s">
        <v>462</v>
      </c>
      <c r="H43" s="255">
        <v>5.6000000000000008E-3</v>
      </c>
      <c r="I43" s="255" t="s">
        <v>461</v>
      </c>
      <c r="J43" s="255" t="s">
        <v>460</v>
      </c>
      <c r="K43" s="255">
        <v>1.11E-2</v>
      </c>
      <c r="L43" s="255" t="s">
        <v>461</v>
      </c>
      <c r="M43" s="255" t="s">
        <v>460</v>
      </c>
      <c r="N43" s="255">
        <v>7.2999999999999995E-2</v>
      </c>
      <c r="O43" s="347">
        <v>-1</v>
      </c>
    </row>
    <row r="44" spans="1:15" x14ac:dyDescent="0.25">
      <c r="A44" s="252"/>
      <c r="B44" s="345"/>
      <c r="C44" s="253"/>
      <c r="D44" s="253"/>
      <c r="E44" s="253"/>
      <c r="F44" s="253"/>
      <c r="G44" s="253"/>
      <c r="H44" s="253" t="s">
        <v>459</v>
      </c>
      <c r="I44" s="254">
        <v>0.10150000000000001</v>
      </c>
      <c r="J44" s="253"/>
      <c r="K44" s="253"/>
      <c r="L44" s="253"/>
      <c r="M44" s="253"/>
      <c r="N44" s="253"/>
      <c r="O44" s="347"/>
    </row>
    <row r="45" spans="1:15" x14ac:dyDescent="0.25">
      <c r="A45" s="252"/>
      <c r="B45" s="252"/>
      <c r="C45" s="253"/>
      <c r="D45" s="253"/>
      <c r="E45" s="253"/>
      <c r="F45" s="253"/>
      <c r="G45" s="253"/>
      <c r="H45" s="253"/>
      <c r="I45" s="253"/>
      <c r="J45" s="253"/>
      <c r="K45" s="253"/>
      <c r="L45" s="253"/>
      <c r="M45" s="253"/>
      <c r="N45" s="253"/>
      <c r="O45" s="252"/>
    </row>
    <row r="46" spans="1:15" ht="15.75" thickBot="1" x14ac:dyDescent="0.3">
      <c r="A46" s="252"/>
      <c r="B46" s="345" t="s">
        <v>458</v>
      </c>
      <c r="C46" s="346">
        <v>1.1388303419100003</v>
      </c>
      <c r="D46" s="346"/>
      <c r="E46" s="346"/>
      <c r="F46" s="346"/>
      <c r="G46" s="346"/>
      <c r="H46" s="346"/>
      <c r="I46" s="346"/>
      <c r="J46" s="346"/>
      <c r="K46" s="346"/>
      <c r="L46" s="346"/>
      <c r="M46" s="346"/>
      <c r="N46" s="346"/>
      <c r="O46" s="347">
        <v>-1</v>
      </c>
    </row>
    <row r="47" spans="1:15" x14ac:dyDescent="0.25">
      <c r="A47" s="252"/>
      <c r="B47" s="345"/>
      <c r="C47" s="348">
        <v>0.89849999999999997</v>
      </c>
      <c r="D47" s="348"/>
      <c r="E47" s="348"/>
      <c r="F47" s="348"/>
      <c r="G47" s="348"/>
      <c r="H47" s="348"/>
      <c r="I47" s="348"/>
      <c r="J47" s="348"/>
      <c r="K47" s="348"/>
      <c r="L47" s="348"/>
      <c r="M47" s="348"/>
      <c r="N47" s="348"/>
      <c r="O47" s="347"/>
    </row>
    <row r="48" spans="1:15" x14ac:dyDescent="0.25">
      <c r="A48" s="252"/>
      <c r="B48" s="252"/>
      <c r="C48" s="253"/>
      <c r="D48" s="253"/>
      <c r="E48" s="253"/>
      <c r="F48" s="253"/>
      <c r="G48" s="253"/>
      <c r="H48" s="253"/>
      <c r="I48" s="253"/>
      <c r="J48" s="253"/>
      <c r="K48" s="253"/>
      <c r="L48" s="253"/>
      <c r="M48" s="253"/>
      <c r="N48" s="253"/>
      <c r="O48" s="252"/>
    </row>
    <row r="49" spans="1:15" x14ac:dyDescent="0.25">
      <c r="A49" s="252"/>
      <c r="B49" s="345" t="s">
        <v>458</v>
      </c>
      <c r="C49" s="347">
        <v>1.2675000000000001</v>
      </c>
      <c r="D49" s="347"/>
      <c r="E49" s="347"/>
      <c r="F49" s="347">
        <v>-1</v>
      </c>
      <c r="G49" s="347" t="s">
        <v>457</v>
      </c>
      <c r="H49" s="349">
        <v>0.26750000000000007</v>
      </c>
      <c r="I49" s="349"/>
      <c r="J49" s="349"/>
      <c r="K49" s="253"/>
      <c r="L49" s="253"/>
      <c r="M49" s="253"/>
      <c r="N49" s="253"/>
      <c r="O49" s="252"/>
    </row>
    <row r="50" spans="1:15" x14ac:dyDescent="0.25">
      <c r="A50" s="252"/>
      <c r="B50" s="345"/>
      <c r="C50" s="347"/>
      <c r="D50" s="347"/>
      <c r="E50" s="347"/>
      <c r="F50" s="347"/>
      <c r="G50" s="347"/>
      <c r="H50" s="349"/>
      <c r="I50" s="349"/>
      <c r="J50" s="349"/>
      <c r="K50" s="253"/>
      <c r="L50" s="253"/>
      <c r="M50" s="253"/>
      <c r="N50" s="253"/>
      <c r="O50" s="252"/>
    </row>
    <row r="51" spans="1:15" x14ac:dyDescent="0.25">
      <c r="A51" s="252"/>
      <c r="B51" s="252"/>
      <c r="C51" s="252"/>
      <c r="D51" s="252"/>
      <c r="E51" s="252"/>
      <c r="F51" s="252"/>
      <c r="G51" s="252"/>
      <c r="H51" s="252"/>
      <c r="I51" s="252"/>
      <c r="J51" s="252"/>
      <c r="K51" s="252"/>
      <c r="L51" s="252"/>
      <c r="M51" s="252"/>
      <c r="N51" s="252"/>
      <c r="O51" s="252"/>
    </row>
    <row r="52" spans="1:15" x14ac:dyDescent="0.25">
      <c r="A52" s="343" t="s">
        <v>456</v>
      </c>
      <c r="B52" s="343"/>
      <c r="C52" s="343"/>
      <c r="D52" s="343"/>
      <c r="E52" s="343"/>
      <c r="F52" s="343"/>
      <c r="G52" s="343"/>
      <c r="H52" s="343"/>
      <c r="I52" s="344">
        <v>0.26750000000000007</v>
      </c>
      <c r="J52" s="344"/>
      <c r="K52" s="344"/>
      <c r="L52" s="344"/>
      <c r="M52" s="344"/>
      <c r="N52" s="344"/>
      <c r="O52" s="344"/>
    </row>
    <row r="53" spans="1:15" x14ac:dyDescent="0.25">
      <c r="A53" s="343"/>
      <c r="B53" s="343"/>
      <c r="C53" s="343"/>
      <c r="D53" s="343"/>
      <c r="E53" s="343"/>
      <c r="F53" s="343"/>
      <c r="G53" s="343"/>
      <c r="H53" s="343"/>
      <c r="I53" s="344"/>
      <c r="J53" s="344"/>
      <c r="K53" s="344"/>
      <c r="L53" s="344"/>
      <c r="M53" s="344"/>
      <c r="N53" s="344"/>
      <c r="O53" s="344"/>
    </row>
  </sheetData>
  <mergeCells count="91">
    <mergeCell ref="B7:N7"/>
    <mergeCell ref="B9:N9"/>
    <mergeCell ref="B11:F11"/>
    <mergeCell ref="G11:I11"/>
    <mergeCell ref="J11:K11"/>
    <mergeCell ref="L11:N11"/>
    <mergeCell ref="B12:F12"/>
    <mergeCell ref="G12:I12"/>
    <mergeCell ref="J12:K12"/>
    <mergeCell ref="L12:N12"/>
    <mergeCell ref="B13:F13"/>
    <mergeCell ref="G13:I13"/>
    <mergeCell ref="J13:K13"/>
    <mergeCell ref="L13:N13"/>
    <mergeCell ref="B14:F14"/>
    <mergeCell ref="G14:I14"/>
    <mergeCell ref="J14:K14"/>
    <mergeCell ref="L14:N14"/>
    <mergeCell ref="B15:F15"/>
    <mergeCell ref="G15:I15"/>
    <mergeCell ref="J15:K15"/>
    <mergeCell ref="L15:N15"/>
    <mergeCell ref="B16:F16"/>
    <mergeCell ref="G16:I16"/>
    <mergeCell ref="J16:K16"/>
    <mergeCell ref="L16:N16"/>
    <mergeCell ref="B17:F17"/>
    <mergeCell ref="G17:N17"/>
    <mergeCell ref="B20:N20"/>
    <mergeCell ref="B21:H21"/>
    <mergeCell ref="I21:K21"/>
    <mergeCell ref="L21:N21"/>
    <mergeCell ref="B22:H22"/>
    <mergeCell ref="I22:K22"/>
    <mergeCell ref="L22:N22"/>
    <mergeCell ref="B23:H23"/>
    <mergeCell ref="I23:K23"/>
    <mergeCell ref="L23:N23"/>
    <mergeCell ref="B24:H24"/>
    <mergeCell ref="I24:K24"/>
    <mergeCell ref="L24:N24"/>
    <mergeCell ref="L27:N27"/>
    <mergeCell ref="B28:H28"/>
    <mergeCell ref="I28:K28"/>
    <mergeCell ref="L28:N28"/>
    <mergeCell ref="B29:H29"/>
    <mergeCell ref="I29:K29"/>
    <mergeCell ref="L29:N29"/>
    <mergeCell ref="B27:H27"/>
    <mergeCell ref="I27:K27"/>
    <mergeCell ref="B25:H25"/>
    <mergeCell ref="I25:K25"/>
    <mergeCell ref="L25:N25"/>
    <mergeCell ref="B26:H26"/>
    <mergeCell ref="I26:K26"/>
    <mergeCell ref="L26:N26"/>
    <mergeCell ref="B30:K30"/>
    <mergeCell ref="L33:L34"/>
    <mergeCell ref="M33:M34"/>
    <mergeCell ref="B34:B35"/>
    <mergeCell ref="O34:O35"/>
    <mergeCell ref="H35:H36"/>
    <mergeCell ref="C33:C34"/>
    <mergeCell ref="E33:E34"/>
    <mergeCell ref="G33:G34"/>
    <mergeCell ref="I33:I34"/>
    <mergeCell ref="J33:J34"/>
    <mergeCell ref="L30:N30"/>
    <mergeCell ref="B43:B44"/>
    <mergeCell ref="O43:O44"/>
    <mergeCell ref="C38:C39"/>
    <mergeCell ref="E38:E39"/>
    <mergeCell ref="G38:G39"/>
    <mergeCell ref="I38:I39"/>
    <mergeCell ref="J38:J39"/>
    <mergeCell ref="L38:L39"/>
    <mergeCell ref="M38:M39"/>
    <mergeCell ref="B39:B40"/>
    <mergeCell ref="O39:O40"/>
    <mergeCell ref="H40:H41"/>
    <mergeCell ref="A52:H53"/>
    <mergeCell ref="I52:O53"/>
    <mergeCell ref="B46:B47"/>
    <mergeCell ref="C46:N46"/>
    <mergeCell ref="O46:O47"/>
    <mergeCell ref="C47:N47"/>
    <mergeCell ref="B49:B50"/>
    <mergeCell ref="C49:E50"/>
    <mergeCell ref="F49:F50"/>
    <mergeCell ref="G49:G50"/>
    <mergeCell ref="H49:J50"/>
  </mergeCells>
  <pageMargins left="0.55118110236220474" right="0.11811023622047245" top="0.78740157480314965" bottom="0.78740157480314965" header="0.31496062992125984" footer="0.31496062992125984"/>
  <pageSetup paperSize="9" scale="8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view="pageBreakPreview" zoomScale="60" zoomScaleNormal="100" workbookViewId="0">
      <selection activeCell="D145" sqref="D145"/>
    </sheetView>
  </sheetViews>
  <sheetFormatPr defaultColWidth="9.140625" defaultRowHeight="12.75" x14ac:dyDescent="0.25"/>
  <cols>
    <col min="1" max="1" width="10.7109375" style="155" customWidth="1"/>
    <col min="2" max="2" width="12.7109375" style="155" customWidth="1"/>
    <col min="3" max="3" width="45.7109375" style="155" customWidth="1"/>
    <col min="4" max="4" width="9.7109375" style="155" customWidth="1"/>
    <col min="5" max="5" width="14.42578125" style="155" customWidth="1"/>
    <col min="6" max="6" width="12.7109375" style="155" customWidth="1"/>
    <col min="7" max="7" width="13" style="155" customWidth="1"/>
    <col min="8" max="9" width="12.7109375" style="155" customWidth="1"/>
    <col min="10" max="10" width="14.42578125" style="155" customWidth="1"/>
    <col min="11" max="11" width="9.140625" style="155"/>
    <col min="12" max="12" width="15.7109375" style="155" customWidth="1"/>
    <col min="13" max="16384" width="9.140625" style="155"/>
  </cols>
  <sheetData>
    <row r="1" spans="1:12" ht="15" customHeight="1" x14ac:dyDescent="0.25">
      <c r="A1" s="4" t="str">
        <f>Orçamento!B1</f>
        <v>PREFEITURA MUNICIPAL DE SIDROLÂNDIA/MS</v>
      </c>
    </row>
    <row r="2" spans="1:12" ht="15" customHeight="1" x14ac:dyDescent="0.2">
      <c r="A2" s="2" t="str">
        <f>Orçamento!B2</f>
        <v>RUA SÃO PAULO, N° 964 - CENTRO</v>
      </c>
      <c r="G2" s="388" t="str">
        <f>Orçamento!G4</f>
        <v>SINAPI COMPOSIÇÃO DESONERADO MS 09/2018</v>
      </c>
      <c r="H2" s="388"/>
      <c r="I2" s="388"/>
      <c r="J2" s="388"/>
    </row>
    <row r="3" spans="1:12" ht="15" customHeight="1" x14ac:dyDescent="0.2">
      <c r="A3" s="2"/>
      <c r="G3" s="388" t="str">
        <f>Orçamento!G5</f>
        <v>SINAPI INSUMO DESONERADO MS 09/2018</v>
      </c>
      <c r="H3" s="388"/>
      <c r="I3" s="388"/>
      <c r="J3" s="388"/>
    </row>
    <row r="4" spans="1:12" ht="15" customHeight="1" x14ac:dyDescent="0.2">
      <c r="A4" s="2" t="str">
        <f>Orçamento!B4</f>
        <v>OBRA/SERVIÇO: INFRAESTRUTURA URBANA - PAVIMENTAÇÃO ASFÁLTICA E DRENAGEM DE ÁGUAS PLUVIAIS</v>
      </c>
    </row>
    <row r="5" spans="1:12" ht="15" customHeight="1" x14ac:dyDescent="0.2">
      <c r="A5" s="2" t="str">
        <f>Orçamento!B5</f>
        <v>LOCAL: BAIRROS JD. PARAÍSO II, CASCATINHA, SANTA MARTA, PETROPOLIS E PINDORAMA</v>
      </c>
      <c r="G5" s="327" t="s">
        <v>37</v>
      </c>
      <c r="H5" s="327"/>
      <c r="I5" s="327"/>
      <c r="J5" s="9">
        <f>Orçamento!K7</f>
        <v>0.26750000000000002</v>
      </c>
      <c r="L5" s="156"/>
    </row>
    <row r="6" spans="1:12" ht="15" customHeight="1" x14ac:dyDescent="0.25">
      <c r="A6" s="126"/>
      <c r="L6" s="128"/>
    </row>
    <row r="7" spans="1:12" ht="20.100000000000001" customHeight="1" x14ac:dyDescent="0.25">
      <c r="A7" s="261" t="s">
        <v>390</v>
      </c>
      <c r="B7" s="261"/>
      <c r="C7" s="261"/>
      <c r="D7" s="261"/>
      <c r="E7" s="261"/>
      <c r="F7" s="261"/>
      <c r="G7" s="261"/>
      <c r="H7" s="261"/>
      <c r="I7" s="261"/>
      <c r="J7" s="261"/>
    </row>
    <row r="8" spans="1:12" ht="15" customHeight="1" x14ac:dyDescent="0.25"/>
    <row r="9" spans="1:12" ht="15" customHeight="1" x14ac:dyDescent="0.25">
      <c r="A9" s="389" t="s">
        <v>24</v>
      </c>
      <c r="B9" s="389" t="s">
        <v>26</v>
      </c>
      <c r="C9" s="389"/>
      <c r="D9" s="389" t="s">
        <v>113</v>
      </c>
      <c r="E9" s="389" t="s">
        <v>391</v>
      </c>
      <c r="F9" s="389"/>
      <c r="G9" s="389"/>
      <c r="H9" s="389"/>
      <c r="I9" s="389" t="s">
        <v>392</v>
      </c>
      <c r="J9" s="389" t="s">
        <v>1</v>
      </c>
    </row>
    <row r="10" spans="1:12" ht="30" customHeight="1" x14ac:dyDescent="0.25">
      <c r="A10" s="389"/>
      <c r="B10" s="389"/>
      <c r="C10" s="389"/>
      <c r="D10" s="389"/>
      <c r="E10" s="157" t="s">
        <v>393</v>
      </c>
      <c r="F10" s="157" t="s">
        <v>394</v>
      </c>
      <c r="G10" s="157" t="s">
        <v>395</v>
      </c>
      <c r="H10" s="157" t="s">
        <v>396</v>
      </c>
      <c r="I10" s="389"/>
      <c r="J10" s="389"/>
    </row>
    <row r="11" spans="1:12" ht="15" customHeight="1" x14ac:dyDescent="0.25">
      <c r="A11" s="150" t="s">
        <v>382</v>
      </c>
      <c r="B11" s="387" t="s">
        <v>397</v>
      </c>
      <c r="C11" s="387"/>
      <c r="D11" s="154"/>
      <c r="E11" s="158"/>
      <c r="F11" s="158"/>
      <c r="G11" s="158"/>
      <c r="H11" s="158"/>
      <c r="I11" s="158"/>
      <c r="J11" s="158"/>
    </row>
    <row r="12" spans="1:12" ht="15" customHeight="1" x14ac:dyDescent="0.25">
      <c r="A12" s="154">
        <v>90772</v>
      </c>
      <c r="B12" s="386" t="s">
        <v>243</v>
      </c>
      <c r="C12" s="386"/>
      <c r="D12" s="154" t="s">
        <v>201</v>
      </c>
      <c r="E12" s="158">
        <v>8</v>
      </c>
      <c r="F12" s="158">
        <v>22</v>
      </c>
      <c r="G12" s="158">
        <v>6</v>
      </c>
      <c r="H12" s="158">
        <f>TRUNC((E12*F12*G12),2)</f>
        <v>1056</v>
      </c>
      <c r="I12" s="158">
        <v>14.28</v>
      </c>
      <c r="J12" s="158">
        <f>TRUNC((H12*I12),2)</f>
        <v>15079.68</v>
      </c>
      <c r="L12" s="159"/>
    </row>
    <row r="13" spans="1:12" ht="15" customHeight="1" x14ac:dyDescent="0.25">
      <c r="A13" s="154">
        <v>90778</v>
      </c>
      <c r="B13" s="386" t="s">
        <v>244</v>
      </c>
      <c r="C13" s="386"/>
      <c r="D13" s="154" t="s">
        <v>201</v>
      </c>
      <c r="E13" s="158">
        <v>4</v>
      </c>
      <c r="F13" s="158">
        <v>22</v>
      </c>
      <c r="G13" s="158">
        <v>6</v>
      </c>
      <c r="H13" s="158">
        <f>TRUNC((E13*F13*G13),2)</f>
        <v>528</v>
      </c>
      <c r="I13" s="158">
        <v>80.37</v>
      </c>
      <c r="J13" s="158">
        <f>TRUNC((H13*I13),2)</f>
        <v>42435.360000000001</v>
      </c>
      <c r="L13" s="159"/>
    </row>
    <row r="14" spans="1:12" ht="15" customHeight="1" x14ac:dyDescent="0.25">
      <c r="A14" s="154">
        <v>90780</v>
      </c>
      <c r="B14" s="386" t="s">
        <v>245</v>
      </c>
      <c r="C14" s="386"/>
      <c r="D14" s="154" t="s">
        <v>201</v>
      </c>
      <c r="E14" s="158">
        <v>8</v>
      </c>
      <c r="F14" s="158">
        <v>22</v>
      </c>
      <c r="G14" s="158">
        <v>6</v>
      </c>
      <c r="H14" s="158">
        <f>TRUNC((E14*F14*G14),2)</f>
        <v>1056</v>
      </c>
      <c r="I14" s="158">
        <v>29.24</v>
      </c>
      <c r="J14" s="158">
        <f>TRUNC((H14*I14),2)</f>
        <v>30877.439999999999</v>
      </c>
      <c r="L14" s="159"/>
    </row>
    <row r="15" spans="1:12" ht="15" customHeight="1" x14ac:dyDescent="0.25">
      <c r="A15" s="154">
        <v>90781</v>
      </c>
      <c r="B15" s="386" t="s">
        <v>246</v>
      </c>
      <c r="C15" s="386"/>
      <c r="D15" s="154" t="s">
        <v>201</v>
      </c>
      <c r="E15" s="158">
        <v>8</v>
      </c>
      <c r="F15" s="158">
        <v>22</v>
      </c>
      <c r="G15" s="158">
        <v>4</v>
      </c>
      <c r="H15" s="158">
        <f>TRUNC((E15*F15*G15),2)</f>
        <v>704</v>
      </c>
      <c r="I15" s="158">
        <v>21.21</v>
      </c>
      <c r="J15" s="158">
        <f>TRUNC((H15*I15),2)</f>
        <v>14931.84</v>
      </c>
      <c r="L15" s="159"/>
    </row>
    <row r="16" spans="1:12" ht="15" customHeight="1" x14ac:dyDescent="0.25">
      <c r="A16" s="154">
        <v>88253</v>
      </c>
      <c r="B16" s="386" t="s">
        <v>247</v>
      </c>
      <c r="C16" s="386"/>
      <c r="D16" s="154" t="s">
        <v>201</v>
      </c>
      <c r="E16" s="158">
        <v>8</v>
      </c>
      <c r="F16" s="158">
        <v>22</v>
      </c>
      <c r="G16" s="158">
        <v>4</v>
      </c>
      <c r="H16" s="158">
        <f>TRUNC((E16*F16*G16),2)</f>
        <v>704</v>
      </c>
      <c r="I16" s="158">
        <v>11.6</v>
      </c>
      <c r="J16" s="158">
        <f>TRUNC((H16*I16),2)</f>
        <v>8166.4</v>
      </c>
      <c r="L16" s="159"/>
    </row>
    <row r="17" spans="1:10" ht="15" customHeight="1" x14ac:dyDescent="0.25">
      <c r="A17" s="154"/>
      <c r="B17" s="386"/>
      <c r="C17" s="386"/>
      <c r="D17" s="154"/>
      <c r="E17" s="154"/>
      <c r="F17" s="154"/>
      <c r="G17" s="154"/>
      <c r="H17" s="154"/>
      <c r="I17" s="154"/>
      <c r="J17" s="154"/>
    </row>
    <row r="18" spans="1:10" ht="20.100000000000001" customHeight="1" x14ac:dyDescent="0.25">
      <c r="A18" s="385" t="s">
        <v>38</v>
      </c>
      <c r="B18" s="385"/>
      <c r="C18" s="385"/>
      <c r="D18" s="385"/>
      <c r="E18" s="385"/>
      <c r="F18" s="385"/>
      <c r="G18" s="385"/>
      <c r="H18" s="385"/>
      <c r="I18" s="385"/>
      <c r="J18" s="160">
        <f>SUM(J11:J17)</f>
        <v>111490.71999999999</v>
      </c>
    </row>
    <row r="19" spans="1:10" ht="15" customHeight="1" x14ac:dyDescent="0.25"/>
    <row r="20" spans="1:10" ht="15" customHeight="1" x14ac:dyDescent="0.25"/>
    <row r="21" spans="1:10" ht="15" customHeight="1" x14ac:dyDescent="0.25"/>
    <row r="22" spans="1:10" ht="15" customHeight="1" x14ac:dyDescent="0.25">
      <c r="E22" s="155">
        <f>704/22/4</f>
        <v>8</v>
      </c>
      <c r="J22" s="159"/>
    </row>
    <row r="23" spans="1:10" ht="15" customHeight="1" x14ac:dyDescent="0.25"/>
    <row r="24" spans="1:10" ht="15" customHeight="1" x14ac:dyDescent="0.25"/>
    <row r="25" spans="1:10" ht="15" customHeight="1" x14ac:dyDescent="0.25"/>
    <row r="26" spans="1:10" ht="15" customHeight="1" x14ac:dyDescent="0.25"/>
    <row r="27" spans="1:10" ht="15" customHeight="1" x14ac:dyDescent="0.25"/>
    <row r="28" spans="1:10" ht="15" customHeight="1" x14ac:dyDescent="0.25"/>
  </sheetData>
  <mergeCells count="18">
    <mergeCell ref="G2:J2"/>
    <mergeCell ref="G3:J3"/>
    <mergeCell ref="G5:I5"/>
    <mergeCell ref="A7:J7"/>
    <mergeCell ref="A9:A10"/>
    <mergeCell ref="B9:C10"/>
    <mergeCell ref="D9:D10"/>
    <mergeCell ref="E9:H9"/>
    <mergeCell ref="I9:I10"/>
    <mergeCell ref="J9:J10"/>
    <mergeCell ref="A18:I18"/>
    <mergeCell ref="B12:C12"/>
    <mergeCell ref="B11:C11"/>
    <mergeCell ref="B13:C13"/>
    <mergeCell ref="B14:C14"/>
    <mergeCell ref="B15:C15"/>
    <mergeCell ref="B16:C16"/>
    <mergeCell ref="B17:C17"/>
  </mergeCells>
  <printOptions horizontalCentered="1"/>
  <pageMargins left="0.51181102362204722" right="0.23622047244094491" top="0.74803149606299213" bottom="0.74803149606299213" header="0.31496062992125984" footer="0.31496062992125984"/>
  <pageSetup paperSize="9" scale="85" fitToHeight="11" orientation="landscape" r:id="rId1"/>
  <headerFooter>
    <oddFooter>&amp;L&amp;6&amp;Z&amp;F&amp;R&amp;6&amp;P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49"/>
  <sheetViews>
    <sheetView showGridLines="0" view="pageBreakPreview" topLeftCell="A4" zoomScaleSheetLayoutView="100" workbookViewId="0">
      <selection activeCell="D145" sqref="D145"/>
    </sheetView>
  </sheetViews>
  <sheetFormatPr defaultColWidth="9.140625" defaultRowHeight="12.75" x14ac:dyDescent="0.25"/>
  <cols>
    <col min="1" max="1" width="5.7109375" style="36" customWidth="1"/>
    <col min="2" max="2" width="10.7109375" style="36" customWidth="1"/>
    <col min="3" max="3" width="55.7109375" style="36" customWidth="1"/>
    <col min="4" max="6" width="12.7109375" style="36" customWidth="1"/>
    <col min="7" max="8" width="11.7109375" style="36" customWidth="1"/>
    <col min="9" max="9" width="13.140625" style="36" customWidth="1"/>
    <col min="10" max="16384" width="9.140625" style="36"/>
  </cols>
  <sheetData>
    <row r="2" spans="2:15" ht="15" customHeight="1" x14ac:dyDescent="0.25">
      <c r="B2" s="53" t="str">
        <f>Orçamento!B4</f>
        <v>OBRA/SERVIÇO: INFRAESTRUTURA URBANA - PAVIMENTAÇÃO ASFÁLTICA E DRENAGEM DE ÁGUAS PLUVIAIS</v>
      </c>
      <c r="C2" s="45"/>
      <c r="D2" s="45"/>
      <c r="E2" s="45"/>
      <c r="F2" s="45"/>
      <c r="G2" s="409" t="str">
        <f>Orçamento!G4</f>
        <v>SINAPI COMPOSIÇÃO DESONERADO MS 09/2018</v>
      </c>
      <c r="H2" s="410"/>
      <c r="I2" s="411"/>
      <c r="L2"/>
      <c r="M2"/>
      <c r="N2"/>
      <c r="O2"/>
    </row>
    <row r="3" spans="2:15" ht="15" customHeight="1" x14ac:dyDescent="0.25">
      <c r="B3" s="54" t="str">
        <f>Orçamento!B5</f>
        <v>LOCAL: BAIRROS JD. PARAÍSO II, CASCATINHA, SANTA MARTA, PETROPOLIS E PINDORAMA</v>
      </c>
      <c r="C3" s="47"/>
      <c r="D3" s="47"/>
      <c r="E3" s="47"/>
      <c r="F3" s="47"/>
      <c r="G3" s="412" t="str">
        <f>Orçamento!G5</f>
        <v>SINAPI INSUMO DESONERADO MS 09/2018</v>
      </c>
      <c r="H3" s="413"/>
      <c r="I3" s="414"/>
      <c r="L3"/>
      <c r="M3"/>
      <c r="N3"/>
      <c r="O3"/>
    </row>
    <row r="4" spans="2:15" ht="5.0999999999999996" customHeight="1" x14ac:dyDescent="0.25"/>
    <row r="5" spans="2:15" s="57" customFormat="1" ht="20.100000000000001" customHeight="1" x14ac:dyDescent="0.25">
      <c r="B5" s="415" t="s">
        <v>159</v>
      </c>
      <c r="C5" s="416"/>
      <c r="D5" s="416"/>
      <c r="E5" s="416"/>
      <c r="F5" s="416"/>
      <c r="G5" s="416"/>
      <c r="H5" s="416"/>
      <c r="I5" s="417"/>
    </row>
    <row r="6" spans="2:15" ht="5.0999999999999996" customHeight="1" x14ac:dyDescent="0.25"/>
    <row r="7" spans="2:15" ht="15" customHeight="1" x14ac:dyDescent="0.25">
      <c r="B7" s="20" t="s">
        <v>24</v>
      </c>
      <c r="C7" s="303" t="s">
        <v>26</v>
      </c>
      <c r="D7" s="303"/>
      <c r="E7" s="303"/>
      <c r="F7" s="303" t="s">
        <v>160</v>
      </c>
      <c r="G7" s="303"/>
      <c r="H7" s="303"/>
      <c r="I7" s="20" t="s">
        <v>161</v>
      </c>
    </row>
    <row r="8" spans="2:15" ht="30" customHeight="1" x14ac:dyDescent="0.25">
      <c r="B8" s="37" t="s">
        <v>80</v>
      </c>
      <c r="C8" s="418" t="s">
        <v>81</v>
      </c>
      <c r="D8" s="419"/>
      <c r="E8" s="420"/>
      <c r="F8" s="421" t="s">
        <v>162</v>
      </c>
      <c r="G8" s="422"/>
      <c r="H8" s="18">
        <v>1</v>
      </c>
      <c r="I8" s="50" t="s">
        <v>42</v>
      </c>
    </row>
    <row r="9" spans="2:15" ht="5.0999999999999996" customHeight="1" x14ac:dyDescent="0.25"/>
    <row r="10" spans="2:15" ht="15" customHeight="1" x14ac:dyDescent="0.25">
      <c r="B10" s="400" t="s">
        <v>24</v>
      </c>
      <c r="C10" s="400" t="s">
        <v>163</v>
      </c>
      <c r="D10" s="423" t="s">
        <v>164</v>
      </c>
      <c r="E10" s="424"/>
      <c r="F10" s="400" t="s">
        <v>28</v>
      </c>
      <c r="G10" s="423" t="s">
        <v>165</v>
      </c>
      <c r="H10" s="424"/>
      <c r="I10" s="390" t="s">
        <v>166</v>
      </c>
    </row>
    <row r="11" spans="2:15" ht="15" customHeight="1" x14ac:dyDescent="0.25">
      <c r="B11" s="340"/>
      <c r="C11" s="340"/>
      <c r="D11" s="20" t="s">
        <v>167</v>
      </c>
      <c r="E11" s="20" t="s">
        <v>168</v>
      </c>
      <c r="F11" s="340"/>
      <c r="G11" s="20" t="s">
        <v>167</v>
      </c>
      <c r="H11" s="20" t="s">
        <v>168</v>
      </c>
      <c r="I11" s="342"/>
    </row>
    <row r="12" spans="2:15" ht="60" customHeight="1" x14ac:dyDescent="0.25">
      <c r="B12" s="10">
        <v>5928</v>
      </c>
      <c r="C12" s="38" t="s">
        <v>187</v>
      </c>
      <c r="D12" s="17">
        <v>141.69</v>
      </c>
      <c r="E12" s="17">
        <v>0</v>
      </c>
      <c r="F12" s="17">
        <v>1</v>
      </c>
      <c r="G12" s="17">
        <v>0.1</v>
      </c>
      <c r="H12" s="17">
        <v>0</v>
      </c>
      <c r="I12" s="17">
        <f>TRUNC((D12*F12*G12)+(E12*F12*H12),2)</f>
        <v>14.16</v>
      </c>
    </row>
    <row r="13" spans="2:15" ht="15" customHeight="1" x14ac:dyDescent="0.25">
      <c r="B13" s="39"/>
      <c r="C13" s="39"/>
      <c r="D13" s="39"/>
      <c r="E13" s="39"/>
      <c r="F13" s="39"/>
      <c r="G13" s="39"/>
      <c r="H13" s="39"/>
      <c r="I13" s="39"/>
    </row>
    <row r="14" spans="2:15" ht="20.100000000000001" customHeight="1" x14ac:dyDescent="0.25">
      <c r="B14" s="55"/>
      <c r="C14" s="56"/>
      <c r="D14" s="56"/>
      <c r="E14" s="397" t="s">
        <v>170</v>
      </c>
      <c r="F14" s="397"/>
      <c r="G14" s="397"/>
      <c r="H14" s="397"/>
      <c r="I14" s="22">
        <f>SUM(I12:I13)</f>
        <v>14.16</v>
      </c>
    </row>
    <row r="15" spans="2:15" ht="5.0999999999999996" customHeight="1" x14ac:dyDescent="0.25"/>
    <row r="16" spans="2:15" ht="15" customHeight="1" x14ac:dyDescent="0.25">
      <c r="B16" s="400" t="s">
        <v>24</v>
      </c>
      <c r="C16" s="400" t="s">
        <v>171</v>
      </c>
      <c r="D16" s="400" t="s">
        <v>161</v>
      </c>
      <c r="E16" s="401" t="s">
        <v>172</v>
      </c>
      <c r="F16" s="402"/>
      <c r="G16" s="401" t="s">
        <v>173</v>
      </c>
      <c r="H16" s="402"/>
      <c r="I16" s="390" t="s">
        <v>166</v>
      </c>
    </row>
    <row r="17" spans="2:9" ht="15" customHeight="1" x14ac:dyDescent="0.25">
      <c r="B17" s="340"/>
      <c r="C17" s="340"/>
      <c r="D17" s="340"/>
      <c r="E17" s="403"/>
      <c r="F17" s="404"/>
      <c r="G17" s="403"/>
      <c r="H17" s="404"/>
      <c r="I17" s="342"/>
    </row>
    <row r="18" spans="2:9" ht="15" customHeight="1" x14ac:dyDescent="0.25">
      <c r="B18" s="10"/>
      <c r="C18" s="40"/>
      <c r="D18" s="10"/>
      <c r="E18" s="405"/>
      <c r="F18" s="406"/>
      <c r="G18" s="405"/>
      <c r="H18" s="406"/>
      <c r="I18" s="17"/>
    </row>
    <row r="19" spans="2:9" ht="15" customHeight="1" x14ac:dyDescent="0.25">
      <c r="B19" s="39"/>
      <c r="C19" s="39"/>
      <c r="D19" s="43"/>
      <c r="E19" s="395"/>
      <c r="F19" s="396"/>
      <c r="G19" s="407"/>
      <c r="H19" s="408"/>
      <c r="I19" s="39"/>
    </row>
    <row r="20" spans="2:9" ht="20.100000000000001" customHeight="1" x14ac:dyDescent="0.25">
      <c r="B20" s="55"/>
      <c r="C20" s="56"/>
      <c r="D20" s="56"/>
      <c r="E20" s="397" t="s">
        <v>175</v>
      </c>
      <c r="F20" s="397"/>
      <c r="G20" s="397"/>
      <c r="H20" s="397"/>
      <c r="I20" s="22">
        <f>SUM(I18:I19)</f>
        <v>0</v>
      </c>
    </row>
    <row r="21" spans="2:9" ht="5.0999999999999996" customHeight="1" x14ac:dyDescent="0.25"/>
    <row r="22" spans="2:9" ht="20.100000000000001" customHeight="1" x14ac:dyDescent="0.25">
      <c r="B22" s="398" t="s">
        <v>202</v>
      </c>
      <c r="C22" s="397"/>
      <c r="D22" s="397"/>
      <c r="E22" s="397"/>
      <c r="F22" s="397"/>
      <c r="G22" s="397"/>
      <c r="H22" s="399"/>
      <c r="I22" s="22">
        <f>I14+I20</f>
        <v>14.16</v>
      </c>
    </row>
    <row r="23" spans="2:9" ht="5.0999999999999996" customHeight="1" x14ac:dyDescent="0.25"/>
    <row r="24" spans="2:9" ht="20.100000000000001" customHeight="1" x14ac:dyDescent="0.25">
      <c r="B24" s="398" t="s">
        <v>176</v>
      </c>
      <c r="C24" s="397"/>
      <c r="D24" s="397"/>
      <c r="E24" s="397"/>
      <c r="F24" s="397"/>
      <c r="G24" s="397"/>
      <c r="H24" s="399"/>
      <c r="I24" s="22">
        <f>I22/H8</f>
        <v>14.16</v>
      </c>
    </row>
    <row r="25" spans="2:9" ht="5.0999999999999996" customHeight="1" x14ac:dyDescent="0.25"/>
    <row r="26" spans="2:9" ht="15" customHeight="1" x14ac:dyDescent="0.25">
      <c r="B26" s="400" t="s">
        <v>24</v>
      </c>
      <c r="C26" s="400" t="s">
        <v>177</v>
      </c>
      <c r="D26" s="400" t="s">
        <v>161</v>
      </c>
      <c r="E26" s="401" t="s">
        <v>178</v>
      </c>
      <c r="F26" s="402"/>
      <c r="G26" s="401" t="s">
        <v>173</v>
      </c>
      <c r="H26" s="402"/>
      <c r="I26" s="390" t="s">
        <v>179</v>
      </c>
    </row>
    <row r="27" spans="2:9" ht="15" customHeight="1" x14ac:dyDescent="0.25">
      <c r="B27" s="340"/>
      <c r="C27" s="340"/>
      <c r="D27" s="340"/>
      <c r="E27" s="403"/>
      <c r="F27" s="404"/>
      <c r="G27" s="403"/>
      <c r="H27" s="404"/>
      <c r="I27" s="342"/>
    </row>
    <row r="28" spans="2:9" ht="15" customHeight="1" x14ac:dyDescent="0.25">
      <c r="B28" s="42">
        <v>93358</v>
      </c>
      <c r="C28" s="38" t="s">
        <v>188</v>
      </c>
      <c r="D28" s="10" t="s">
        <v>44</v>
      </c>
      <c r="E28" s="405">
        <v>52.57</v>
      </c>
      <c r="F28" s="406"/>
      <c r="G28" s="405">
        <v>1.3</v>
      </c>
      <c r="H28" s="406"/>
      <c r="I28" s="17">
        <f>TRUNC(E28*G28,2)</f>
        <v>68.34</v>
      </c>
    </row>
    <row r="29" spans="2:9" ht="30" customHeight="1" x14ac:dyDescent="0.25">
      <c r="B29" s="35">
        <v>94098</v>
      </c>
      <c r="C29" s="14" t="s">
        <v>189</v>
      </c>
      <c r="D29" s="11" t="s">
        <v>36</v>
      </c>
      <c r="E29" s="395">
        <v>4.45</v>
      </c>
      <c r="F29" s="396"/>
      <c r="G29" s="395">
        <v>8</v>
      </c>
      <c r="H29" s="396"/>
      <c r="I29" s="13">
        <f t="shared" ref="I29:I36" si="0">TRUNC(E29*G29,2)</f>
        <v>35.6</v>
      </c>
    </row>
    <row r="30" spans="2:9" ht="45" customHeight="1" x14ac:dyDescent="0.25">
      <c r="B30" s="35">
        <v>94118</v>
      </c>
      <c r="C30" s="14" t="s">
        <v>190</v>
      </c>
      <c r="D30" s="11" t="s">
        <v>44</v>
      </c>
      <c r="E30" s="395">
        <v>130.4</v>
      </c>
      <c r="F30" s="396"/>
      <c r="G30" s="395">
        <v>1.02</v>
      </c>
      <c r="H30" s="396"/>
      <c r="I30" s="13">
        <f t="shared" si="0"/>
        <v>133</v>
      </c>
    </row>
    <row r="31" spans="2:9" ht="30" customHeight="1" x14ac:dyDescent="0.25">
      <c r="B31" s="35">
        <v>83534</v>
      </c>
      <c r="C31" s="14" t="s">
        <v>108</v>
      </c>
      <c r="D31" s="11" t="s">
        <v>44</v>
      </c>
      <c r="E31" s="395">
        <v>436.43</v>
      </c>
      <c r="F31" s="396"/>
      <c r="G31" s="395">
        <v>1.74</v>
      </c>
      <c r="H31" s="396"/>
      <c r="I31" s="13">
        <f t="shared" si="0"/>
        <v>759.38</v>
      </c>
    </row>
    <row r="32" spans="2:9" ht="60" customHeight="1" x14ac:dyDescent="0.25">
      <c r="B32" s="35">
        <v>92415</v>
      </c>
      <c r="C32" s="14" t="s">
        <v>197</v>
      </c>
      <c r="D32" s="11" t="s">
        <v>36</v>
      </c>
      <c r="E32" s="395">
        <v>73.430000000000007</v>
      </c>
      <c r="F32" s="396"/>
      <c r="G32" s="395">
        <v>2.72</v>
      </c>
      <c r="H32" s="396"/>
      <c r="I32" s="13">
        <f t="shared" si="0"/>
        <v>199.72</v>
      </c>
    </row>
    <row r="33" spans="2:9" ht="30" customHeight="1" x14ac:dyDescent="0.25">
      <c r="B33" s="35">
        <v>92921</v>
      </c>
      <c r="C33" s="14" t="s">
        <v>92</v>
      </c>
      <c r="D33" s="11" t="s">
        <v>78</v>
      </c>
      <c r="E33" s="395">
        <v>7.3</v>
      </c>
      <c r="F33" s="396"/>
      <c r="G33" s="395">
        <v>2.48</v>
      </c>
      <c r="H33" s="396"/>
      <c r="I33" s="13">
        <f t="shared" si="0"/>
        <v>18.100000000000001</v>
      </c>
    </row>
    <row r="34" spans="2:9" ht="30" customHeight="1" x14ac:dyDescent="0.25">
      <c r="B34" s="35">
        <v>92915</v>
      </c>
      <c r="C34" s="14" t="s">
        <v>191</v>
      </c>
      <c r="D34" s="11" t="s">
        <v>78</v>
      </c>
      <c r="E34" s="395">
        <v>10.89</v>
      </c>
      <c r="F34" s="396"/>
      <c r="G34" s="395">
        <v>67</v>
      </c>
      <c r="H34" s="396"/>
      <c r="I34" s="13">
        <f t="shared" si="0"/>
        <v>729.63</v>
      </c>
    </row>
    <row r="35" spans="2:9" ht="30" customHeight="1" x14ac:dyDescent="0.25">
      <c r="B35" s="35">
        <v>94963</v>
      </c>
      <c r="C35" s="14" t="s">
        <v>192</v>
      </c>
      <c r="D35" s="11" t="s">
        <v>44</v>
      </c>
      <c r="E35" s="395">
        <v>262.55</v>
      </c>
      <c r="F35" s="396"/>
      <c r="G35" s="395">
        <v>0.64</v>
      </c>
      <c r="H35" s="396"/>
      <c r="I35" s="13">
        <f t="shared" si="0"/>
        <v>168.03</v>
      </c>
    </row>
    <row r="36" spans="2:9" ht="60" customHeight="1" x14ac:dyDescent="0.25">
      <c r="B36" s="35">
        <v>93374</v>
      </c>
      <c r="C36" s="14" t="s">
        <v>193</v>
      </c>
      <c r="D36" s="11" t="s">
        <v>44</v>
      </c>
      <c r="E36" s="395">
        <v>18.88</v>
      </c>
      <c r="F36" s="396"/>
      <c r="G36" s="395">
        <v>13</v>
      </c>
      <c r="H36" s="396"/>
      <c r="I36" s="13">
        <f t="shared" si="0"/>
        <v>245.44</v>
      </c>
    </row>
    <row r="37" spans="2:9" ht="45" customHeight="1" x14ac:dyDescent="0.25">
      <c r="B37" s="35">
        <v>72131</v>
      </c>
      <c r="C37" s="14" t="s">
        <v>194</v>
      </c>
      <c r="D37" s="11" t="s">
        <v>36</v>
      </c>
      <c r="E37" s="395">
        <v>116.36</v>
      </c>
      <c r="F37" s="396"/>
      <c r="G37" s="395">
        <v>12.6</v>
      </c>
      <c r="H37" s="396"/>
      <c r="I37" s="13">
        <f>TRUNC(E37*G37,2)</f>
        <v>1466.13</v>
      </c>
    </row>
    <row r="38" spans="2:9" ht="60" customHeight="1" x14ac:dyDescent="0.25">
      <c r="B38" s="35">
        <v>87528</v>
      </c>
      <c r="C38" s="14" t="s">
        <v>195</v>
      </c>
      <c r="D38" s="11" t="s">
        <v>36</v>
      </c>
      <c r="E38" s="395">
        <v>28.82</v>
      </c>
      <c r="F38" s="396"/>
      <c r="G38" s="395">
        <v>12.6</v>
      </c>
      <c r="H38" s="396"/>
      <c r="I38" s="13">
        <f>TRUNC(E38*G38,2)</f>
        <v>363.13</v>
      </c>
    </row>
    <row r="39" spans="2:9" ht="45" customHeight="1" x14ac:dyDescent="0.25">
      <c r="B39" s="35">
        <v>87878</v>
      </c>
      <c r="C39" s="14" t="s">
        <v>196</v>
      </c>
      <c r="D39" s="11" t="s">
        <v>36</v>
      </c>
      <c r="E39" s="395">
        <v>2.88</v>
      </c>
      <c r="F39" s="396"/>
      <c r="G39" s="395">
        <v>11.4</v>
      </c>
      <c r="H39" s="396"/>
      <c r="I39" s="13">
        <f>TRUNC(E39*G39,2)</f>
        <v>32.83</v>
      </c>
    </row>
    <row r="40" spans="2:9" ht="15" customHeight="1" x14ac:dyDescent="0.25">
      <c r="B40" s="43"/>
      <c r="C40" s="39"/>
      <c r="D40" s="43"/>
      <c r="E40" s="395"/>
      <c r="F40" s="396"/>
      <c r="G40" s="407"/>
      <c r="H40" s="408"/>
      <c r="I40" s="19"/>
    </row>
    <row r="41" spans="2:9" ht="20.100000000000001" customHeight="1" x14ac:dyDescent="0.25">
      <c r="B41" s="55"/>
      <c r="C41" s="56"/>
      <c r="D41" s="56"/>
      <c r="E41" s="397" t="s">
        <v>181</v>
      </c>
      <c r="F41" s="397"/>
      <c r="G41" s="397"/>
      <c r="H41" s="397"/>
      <c r="I41" s="22">
        <f>SUM(I28:I40)</f>
        <v>4219.33</v>
      </c>
    </row>
    <row r="42" spans="2:9" ht="5.0999999999999996" customHeight="1" x14ac:dyDescent="0.25"/>
    <row r="43" spans="2:9" ht="15" customHeight="1" x14ac:dyDescent="0.25">
      <c r="B43" s="400" t="s">
        <v>24</v>
      </c>
      <c r="C43" s="400" t="s">
        <v>182</v>
      </c>
      <c r="D43" s="400" t="s">
        <v>183</v>
      </c>
      <c r="E43" s="401" t="s">
        <v>178</v>
      </c>
      <c r="F43" s="402"/>
      <c r="G43" s="401" t="s">
        <v>173</v>
      </c>
      <c r="H43" s="402"/>
      <c r="I43" s="390" t="s">
        <v>179</v>
      </c>
    </row>
    <row r="44" spans="2:9" ht="15" customHeight="1" x14ac:dyDescent="0.25">
      <c r="B44" s="340"/>
      <c r="C44" s="340"/>
      <c r="D44" s="340"/>
      <c r="E44" s="403"/>
      <c r="F44" s="404"/>
      <c r="G44" s="403"/>
      <c r="H44" s="404"/>
      <c r="I44" s="342"/>
    </row>
    <row r="45" spans="2:9" ht="15" customHeight="1" x14ac:dyDescent="0.25">
      <c r="B45" s="44"/>
      <c r="C45" s="44"/>
      <c r="D45" s="44"/>
      <c r="E45" s="391"/>
      <c r="F45" s="392"/>
      <c r="G45" s="45"/>
      <c r="H45" s="46"/>
      <c r="I45" s="44"/>
    </row>
    <row r="46" spans="2:9" ht="15" customHeight="1" x14ac:dyDescent="0.25">
      <c r="B46" s="39"/>
      <c r="C46" s="39"/>
      <c r="D46" s="39"/>
      <c r="E46" s="393"/>
      <c r="F46" s="394"/>
      <c r="G46" s="47"/>
      <c r="H46" s="48"/>
      <c r="I46" s="39"/>
    </row>
    <row r="47" spans="2:9" ht="20.100000000000001" customHeight="1" x14ac:dyDescent="0.25">
      <c r="B47" s="55"/>
      <c r="C47" s="56"/>
      <c r="D47" s="56"/>
      <c r="E47" s="397" t="s">
        <v>184</v>
      </c>
      <c r="F47" s="397"/>
      <c r="G47" s="397"/>
      <c r="H47" s="397"/>
      <c r="I47" s="22">
        <f>SUM(I45:I46)</f>
        <v>0</v>
      </c>
    </row>
    <row r="48" spans="2:9" ht="5.0999999999999996" customHeight="1" x14ac:dyDescent="0.25"/>
    <row r="49" spans="2:9" ht="20.100000000000001" customHeight="1" x14ac:dyDescent="0.25">
      <c r="B49" s="398" t="s">
        <v>185</v>
      </c>
      <c r="C49" s="397"/>
      <c r="D49" s="397"/>
      <c r="E49" s="397"/>
      <c r="F49" s="397"/>
      <c r="G49" s="397"/>
      <c r="H49" s="399" t="s">
        <v>186</v>
      </c>
      <c r="I49" s="22">
        <f>I24+I41+I47</f>
        <v>4233.49</v>
      </c>
    </row>
  </sheetData>
  <mergeCells count="70">
    <mergeCell ref="I10:I11"/>
    <mergeCell ref="G2:I2"/>
    <mergeCell ref="G3:I3"/>
    <mergeCell ref="B5:I5"/>
    <mergeCell ref="C7:E7"/>
    <mergeCell ref="F7:H7"/>
    <mergeCell ref="C8:E8"/>
    <mergeCell ref="F8:G8"/>
    <mergeCell ref="B10:B11"/>
    <mergeCell ref="C10:C11"/>
    <mergeCell ref="D10:E10"/>
    <mergeCell ref="F10:F11"/>
    <mergeCell ref="G10:H10"/>
    <mergeCell ref="E14:H14"/>
    <mergeCell ref="B16:B17"/>
    <mergeCell ref="C16:C17"/>
    <mergeCell ref="D16:D17"/>
    <mergeCell ref="E16:F17"/>
    <mergeCell ref="G16:H17"/>
    <mergeCell ref="I16:I17"/>
    <mergeCell ref="E18:F18"/>
    <mergeCell ref="G18:H18"/>
    <mergeCell ref="E19:F19"/>
    <mergeCell ref="G19:H19"/>
    <mergeCell ref="E20:H20"/>
    <mergeCell ref="B22:H22"/>
    <mergeCell ref="B24:H24"/>
    <mergeCell ref="B26:B27"/>
    <mergeCell ref="C26:C27"/>
    <mergeCell ref="D26:D27"/>
    <mergeCell ref="E26:F27"/>
    <mergeCell ref="G26:H27"/>
    <mergeCell ref="I26:I27"/>
    <mergeCell ref="E28:F28"/>
    <mergeCell ref="G28:H28"/>
    <mergeCell ref="E40:F40"/>
    <mergeCell ref="G40:H40"/>
    <mergeCell ref="E34:F34"/>
    <mergeCell ref="E35:F35"/>
    <mergeCell ref="E36:F36"/>
    <mergeCell ref="E47:H47"/>
    <mergeCell ref="B49:H49"/>
    <mergeCell ref="E29:F29"/>
    <mergeCell ref="E30:F30"/>
    <mergeCell ref="E31:F31"/>
    <mergeCell ref="E32:F32"/>
    <mergeCell ref="E33:F33"/>
    <mergeCell ref="E41:H41"/>
    <mergeCell ref="B43:B44"/>
    <mergeCell ref="C43:C44"/>
    <mergeCell ref="D43:D44"/>
    <mergeCell ref="E43:F44"/>
    <mergeCell ref="G43:H44"/>
    <mergeCell ref="G34:H34"/>
    <mergeCell ref="G35:H35"/>
    <mergeCell ref="I43:I44"/>
    <mergeCell ref="E45:F45"/>
    <mergeCell ref="E46:F46"/>
    <mergeCell ref="G29:H29"/>
    <mergeCell ref="G30:H30"/>
    <mergeCell ref="G31:H31"/>
    <mergeCell ref="G32:H32"/>
    <mergeCell ref="G33:H33"/>
    <mergeCell ref="G36:H36"/>
    <mergeCell ref="G37:H37"/>
    <mergeCell ref="G38:H38"/>
    <mergeCell ref="G39:H39"/>
    <mergeCell ref="E37:F37"/>
    <mergeCell ref="E38:F38"/>
    <mergeCell ref="E39:F39"/>
  </mergeCells>
  <printOptions horizontalCentered="1"/>
  <pageMargins left="0.51181102362204722" right="7.874015748031496E-2" top="0.74803149606299213" bottom="0.74803149606299213" header="0.31496062992125984" footer="0.31496062992125984"/>
  <pageSetup paperSize="9" scale="68" fitToHeight="11" orientation="portrait" r:id="rId1"/>
  <headerFooter>
    <oddFooter>&amp;L&amp;6&amp;Z&amp;F&amp;R&amp;6&amp;P DE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50"/>
  <sheetViews>
    <sheetView showGridLines="0" view="pageBreakPreview" zoomScaleSheetLayoutView="100" workbookViewId="0">
      <selection activeCell="D145" sqref="D145"/>
    </sheetView>
  </sheetViews>
  <sheetFormatPr defaultColWidth="9.140625" defaultRowHeight="12.75" x14ac:dyDescent="0.25"/>
  <cols>
    <col min="1" max="1" width="5.7109375" style="36" customWidth="1"/>
    <col min="2" max="2" width="10.7109375" style="36" customWidth="1"/>
    <col min="3" max="3" width="55.7109375" style="36" customWidth="1"/>
    <col min="4" max="6" width="12.7109375" style="36" customWidth="1"/>
    <col min="7" max="8" width="11.7109375" style="36" customWidth="1"/>
    <col min="9" max="9" width="13" style="36" customWidth="1"/>
    <col min="10" max="16384" width="9.140625" style="36"/>
  </cols>
  <sheetData>
    <row r="2" spans="2:15" ht="15" customHeight="1" x14ac:dyDescent="0.25">
      <c r="B2" s="53" t="str">
        <f>Orçamento!B4</f>
        <v>OBRA/SERVIÇO: INFRAESTRUTURA URBANA - PAVIMENTAÇÃO ASFÁLTICA E DRENAGEM DE ÁGUAS PLUVIAIS</v>
      </c>
      <c r="C2" s="45"/>
      <c r="D2" s="45"/>
      <c r="E2" s="45"/>
      <c r="F2" s="45"/>
      <c r="G2" s="409" t="str">
        <f>Orçamento!G4</f>
        <v>SINAPI COMPOSIÇÃO DESONERADO MS 09/2018</v>
      </c>
      <c r="H2" s="410"/>
      <c r="I2" s="411"/>
      <c r="L2"/>
      <c r="M2"/>
      <c r="N2"/>
      <c r="O2"/>
    </row>
    <row r="3" spans="2:15" ht="15" customHeight="1" x14ac:dyDescent="0.25">
      <c r="B3" s="54" t="str">
        <f>Orçamento!B5</f>
        <v>LOCAL: BAIRROS JD. PARAÍSO II, CASCATINHA, SANTA MARTA, PETROPOLIS E PINDORAMA</v>
      </c>
      <c r="C3" s="47"/>
      <c r="D3" s="47"/>
      <c r="E3" s="47"/>
      <c r="F3" s="47"/>
      <c r="G3" s="412" t="str">
        <f>Orçamento!G5</f>
        <v>SINAPI INSUMO DESONERADO MS 09/2018</v>
      </c>
      <c r="H3" s="413"/>
      <c r="I3" s="414"/>
      <c r="L3"/>
      <c r="M3"/>
      <c r="N3"/>
      <c r="O3"/>
    </row>
    <row r="4" spans="2:15" ht="5.0999999999999996" customHeight="1" x14ac:dyDescent="0.25"/>
    <row r="5" spans="2:15" s="57" customFormat="1" ht="20.100000000000001" customHeight="1" x14ac:dyDescent="0.25">
      <c r="B5" s="415" t="s">
        <v>159</v>
      </c>
      <c r="C5" s="416"/>
      <c r="D5" s="416"/>
      <c r="E5" s="416"/>
      <c r="F5" s="416"/>
      <c r="G5" s="416"/>
      <c r="H5" s="416"/>
      <c r="I5" s="417"/>
    </row>
    <row r="6" spans="2:15" ht="5.0999999999999996" customHeight="1" x14ac:dyDescent="0.25"/>
    <row r="7" spans="2:15" ht="15" customHeight="1" x14ac:dyDescent="0.25">
      <c r="B7" s="20" t="s">
        <v>24</v>
      </c>
      <c r="C7" s="303" t="s">
        <v>26</v>
      </c>
      <c r="D7" s="303"/>
      <c r="E7" s="303"/>
      <c r="F7" s="303" t="s">
        <v>160</v>
      </c>
      <c r="G7" s="303"/>
      <c r="H7" s="303"/>
      <c r="I7" s="20" t="s">
        <v>161</v>
      </c>
    </row>
    <row r="8" spans="2:15" ht="45" customHeight="1" x14ac:dyDescent="0.25">
      <c r="B8" s="37" t="s">
        <v>94</v>
      </c>
      <c r="C8" s="418" t="s">
        <v>73</v>
      </c>
      <c r="D8" s="419"/>
      <c r="E8" s="420"/>
      <c r="F8" s="421" t="s">
        <v>162</v>
      </c>
      <c r="G8" s="422"/>
      <c r="H8" s="18">
        <v>1</v>
      </c>
      <c r="I8" s="50" t="s">
        <v>42</v>
      </c>
    </row>
    <row r="9" spans="2:15" ht="5.0999999999999996" customHeight="1" x14ac:dyDescent="0.25"/>
    <row r="10" spans="2:15" ht="15" customHeight="1" x14ac:dyDescent="0.25">
      <c r="B10" s="400" t="s">
        <v>24</v>
      </c>
      <c r="C10" s="400" t="s">
        <v>163</v>
      </c>
      <c r="D10" s="423" t="s">
        <v>164</v>
      </c>
      <c r="E10" s="424"/>
      <c r="F10" s="400" t="s">
        <v>28</v>
      </c>
      <c r="G10" s="423" t="s">
        <v>165</v>
      </c>
      <c r="H10" s="424"/>
      <c r="I10" s="390" t="s">
        <v>166</v>
      </c>
    </row>
    <row r="11" spans="2:15" ht="15" customHeight="1" x14ac:dyDescent="0.25">
      <c r="B11" s="340"/>
      <c r="C11" s="340"/>
      <c r="D11" s="20" t="s">
        <v>167</v>
      </c>
      <c r="E11" s="20" t="s">
        <v>168</v>
      </c>
      <c r="F11" s="340"/>
      <c r="G11" s="20" t="s">
        <v>167</v>
      </c>
      <c r="H11" s="20" t="s">
        <v>168</v>
      </c>
      <c r="I11" s="342"/>
    </row>
    <row r="12" spans="2:15" ht="60" customHeight="1" x14ac:dyDescent="0.25">
      <c r="B12" s="10">
        <v>5928</v>
      </c>
      <c r="C12" s="38" t="s">
        <v>187</v>
      </c>
      <c r="D12" s="17">
        <v>141.69</v>
      </c>
      <c r="E12" s="17">
        <v>0</v>
      </c>
      <c r="F12" s="17">
        <v>1</v>
      </c>
      <c r="G12" s="17">
        <v>0.1</v>
      </c>
      <c r="H12" s="17">
        <v>0</v>
      </c>
      <c r="I12" s="17">
        <f>TRUNC((D12*F12*G12)+(E12*F12*H12),2)</f>
        <v>14.16</v>
      </c>
    </row>
    <row r="13" spans="2:15" ht="15" customHeight="1" x14ac:dyDescent="0.25">
      <c r="B13" s="39"/>
      <c r="C13" s="39"/>
      <c r="D13" s="39"/>
      <c r="E13" s="39"/>
      <c r="F13" s="39"/>
      <c r="G13" s="39"/>
      <c r="H13" s="39"/>
      <c r="I13" s="39"/>
    </row>
    <row r="14" spans="2:15" ht="20.100000000000001" customHeight="1" x14ac:dyDescent="0.25">
      <c r="B14" s="55"/>
      <c r="C14" s="56"/>
      <c r="D14" s="56"/>
      <c r="E14" s="397" t="s">
        <v>170</v>
      </c>
      <c r="F14" s="397"/>
      <c r="G14" s="397"/>
      <c r="H14" s="397"/>
      <c r="I14" s="22">
        <f>SUM(I12:I13)</f>
        <v>14.16</v>
      </c>
    </row>
    <row r="15" spans="2:15" ht="5.0999999999999996" customHeight="1" x14ac:dyDescent="0.25"/>
    <row r="16" spans="2:15" ht="15" customHeight="1" x14ac:dyDescent="0.25">
      <c r="B16" s="400" t="s">
        <v>24</v>
      </c>
      <c r="C16" s="400" t="s">
        <v>171</v>
      </c>
      <c r="D16" s="400" t="s">
        <v>161</v>
      </c>
      <c r="E16" s="401" t="s">
        <v>172</v>
      </c>
      <c r="F16" s="402"/>
      <c r="G16" s="401" t="s">
        <v>173</v>
      </c>
      <c r="H16" s="402"/>
      <c r="I16" s="390" t="s">
        <v>166</v>
      </c>
    </row>
    <row r="17" spans="2:9" ht="15" customHeight="1" x14ac:dyDescent="0.25">
      <c r="B17" s="340"/>
      <c r="C17" s="340"/>
      <c r="D17" s="340"/>
      <c r="E17" s="403"/>
      <c r="F17" s="404"/>
      <c r="G17" s="403"/>
      <c r="H17" s="404"/>
      <c r="I17" s="342"/>
    </row>
    <row r="18" spans="2:9" ht="15" customHeight="1" x14ac:dyDescent="0.25">
      <c r="B18" s="10"/>
      <c r="C18" s="40"/>
      <c r="D18" s="10"/>
      <c r="E18" s="405"/>
      <c r="F18" s="406"/>
      <c r="G18" s="405"/>
      <c r="H18" s="406"/>
      <c r="I18" s="17"/>
    </row>
    <row r="19" spans="2:9" ht="15" customHeight="1" x14ac:dyDescent="0.25">
      <c r="B19" s="39"/>
      <c r="C19" s="39"/>
      <c r="D19" s="43"/>
      <c r="E19" s="395"/>
      <c r="F19" s="396"/>
      <c r="G19" s="407"/>
      <c r="H19" s="408"/>
      <c r="I19" s="39"/>
    </row>
    <row r="20" spans="2:9" ht="20.100000000000001" customHeight="1" x14ac:dyDescent="0.25">
      <c r="B20" s="55"/>
      <c r="C20" s="56"/>
      <c r="D20" s="56"/>
      <c r="E20" s="397" t="s">
        <v>175</v>
      </c>
      <c r="F20" s="397"/>
      <c r="G20" s="397"/>
      <c r="H20" s="397"/>
      <c r="I20" s="22">
        <f>SUM(I18:I19)</f>
        <v>0</v>
      </c>
    </row>
    <row r="21" spans="2:9" ht="5.0999999999999996" customHeight="1" x14ac:dyDescent="0.25"/>
    <row r="22" spans="2:9" ht="20.100000000000001" customHeight="1" x14ac:dyDescent="0.25">
      <c r="B22" s="398" t="s">
        <v>202</v>
      </c>
      <c r="C22" s="397"/>
      <c r="D22" s="397"/>
      <c r="E22" s="397"/>
      <c r="F22" s="397"/>
      <c r="G22" s="397"/>
      <c r="H22" s="399"/>
      <c r="I22" s="22">
        <f>I14+I20</f>
        <v>14.16</v>
      </c>
    </row>
    <row r="23" spans="2:9" ht="5.0999999999999996" customHeight="1" x14ac:dyDescent="0.25"/>
    <row r="24" spans="2:9" ht="20.100000000000001" customHeight="1" x14ac:dyDescent="0.25">
      <c r="B24" s="398" t="s">
        <v>176</v>
      </c>
      <c r="C24" s="397"/>
      <c r="D24" s="397"/>
      <c r="E24" s="397"/>
      <c r="F24" s="397"/>
      <c r="G24" s="397"/>
      <c r="H24" s="399"/>
      <c r="I24" s="22">
        <f>I22/H8</f>
        <v>14.16</v>
      </c>
    </row>
    <row r="25" spans="2:9" ht="5.0999999999999996" customHeight="1" x14ac:dyDescent="0.25"/>
    <row r="26" spans="2:9" ht="15" customHeight="1" x14ac:dyDescent="0.25">
      <c r="B26" s="400" t="s">
        <v>24</v>
      </c>
      <c r="C26" s="400" t="s">
        <v>177</v>
      </c>
      <c r="D26" s="400" t="s">
        <v>161</v>
      </c>
      <c r="E26" s="401" t="s">
        <v>178</v>
      </c>
      <c r="F26" s="402"/>
      <c r="G26" s="401" t="s">
        <v>173</v>
      </c>
      <c r="H26" s="402"/>
      <c r="I26" s="390" t="s">
        <v>179</v>
      </c>
    </row>
    <row r="27" spans="2:9" ht="15" customHeight="1" x14ac:dyDescent="0.25">
      <c r="B27" s="340"/>
      <c r="C27" s="340"/>
      <c r="D27" s="340"/>
      <c r="E27" s="403"/>
      <c r="F27" s="404"/>
      <c r="G27" s="403"/>
      <c r="H27" s="404"/>
      <c r="I27" s="342"/>
    </row>
    <row r="28" spans="2:9" ht="15" customHeight="1" x14ac:dyDescent="0.25">
      <c r="B28" s="42">
        <v>93358</v>
      </c>
      <c r="C28" s="38" t="s">
        <v>188</v>
      </c>
      <c r="D28" s="10" t="s">
        <v>44</v>
      </c>
      <c r="E28" s="405">
        <v>52.57</v>
      </c>
      <c r="F28" s="406"/>
      <c r="G28" s="405">
        <v>1.35</v>
      </c>
      <c r="H28" s="406"/>
      <c r="I28" s="17">
        <f>TRUNC(E28*G28,2)</f>
        <v>70.959999999999994</v>
      </c>
    </row>
    <row r="29" spans="2:9" ht="30" customHeight="1" x14ac:dyDescent="0.25">
      <c r="B29" s="35">
        <v>94098</v>
      </c>
      <c r="C29" s="14" t="s">
        <v>189</v>
      </c>
      <c r="D29" s="11" t="s">
        <v>36</v>
      </c>
      <c r="E29" s="395">
        <v>4.45</v>
      </c>
      <c r="F29" s="396"/>
      <c r="G29" s="395">
        <v>2.13</v>
      </c>
      <c r="H29" s="396"/>
      <c r="I29" s="13">
        <f t="shared" ref="I29:I36" si="0">TRUNC(E29*G29,2)</f>
        <v>9.4700000000000006</v>
      </c>
    </row>
    <row r="30" spans="2:9" ht="60" customHeight="1" x14ac:dyDescent="0.25">
      <c r="B30" s="35">
        <v>93374</v>
      </c>
      <c r="C30" s="14" t="s">
        <v>193</v>
      </c>
      <c r="D30" s="11" t="s">
        <v>44</v>
      </c>
      <c r="E30" s="395">
        <v>18.88</v>
      </c>
      <c r="F30" s="396"/>
      <c r="G30" s="395">
        <v>0.53</v>
      </c>
      <c r="H30" s="396"/>
      <c r="I30" s="13">
        <f t="shared" si="0"/>
        <v>10</v>
      </c>
    </row>
    <row r="31" spans="2:9" ht="30" customHeight="1" x14ac:dyDescent="0.25">
      <c r="B31" s="35">
        <v>83534</v>
      </c>
      <c r="C31" s="14" t="s">
        <v>108</v>
      </c>
      <c r="D31" s="11" t="s">
        <v>44</v>
      </c>
      <c r="E31" s="395">
        <v>436.43</v>
      </c>
      <c r="F31" s="396"/>
      <c r="G31" s="395">
        <v>0.16</v>
      </c>
      <c r="H31" s="396"/>
      <c r="I31" s="13">
        <f t="shared" si="0"/>
        <v>69.819999999999993</v>
      </c>
    </row>
    <row r="32" spans="2:9" ht="60" customHeight="1" x14ac:dyDescent="0.25">
      <c r="B32" s="35">
        <v>92415</v>
      </c>
      <c r="C32" s="14" t="s">
        <v>197</v>
      </c>
      <c r="D32" s="11" t="s">
        <v>36</v>
      </c>
      <c r="E32" s="395">
        <v>73.430000000000007</v>
      </c>
      <c r="F32" s="396"/>
      <c r="G32" s="395">
        <v>0.42</v>
      </c>
      <c r="H32" s="396"/>
      <c r="I32" s="13">
        <f t="shared" si="0"/>
        <v>30.84</v>
      </c>
    </row>
    <row r="33" spans="2:9" ht="30" customHeight="1" x14ac:dyDescent="0.25">
      <c r="B33" s="35">
        <v>92921</v>
      </c>
      <c r="C33" s="14" t="s">
        <v>92</v>
      </c>
      <c r="D33" s="11" t="s">
        <v>78</v>
      </c>
      <c r="E33" s="395">
        <v>7.3</v>
      </c>
      <c r="F33" s="396"/>
      <c r="G33" s="395">
        <v>0.49</v>
      </c>
      <c r="H33" s="396"/>
      <c r="I33" s="13">
        <f t="shared" si="0"/>
        <v>3.57</v>
      </c>
    </row>
    <row r="34" spans="2:9" ht="30" customHeight="1" x14ac:dyDescent="0.25">
      <c r="B34" s="35">
        <v>92915</v>
      </c>
      <c r="C34" s="14" t="s">
        <v>191</v>
      </c>
      <c r="D34" s="11" t="s">
        <v>78</v>
      </c>
      <c r="E34" s="395">
        <v>10.89</v>
      </c>
      <c r="F34" s="396"/>
      <c r="G34" s="395">
        <v>1.86</v>
      </c>
      <c r="H34" s="396"/>
      <c r="I34" s="13">
        <f t="shared" si="0"/>
        <v>20.25</v>
      </c>
    </row>
    <row r="35" spans="2:9" ht="45" customHeight="1" x14ac:dyDescent="0.25">
      <c r="B35" s="35">
        <v>72132</v>
      </c>
      <c r="C35" s="14" t="s">
        <v>198</v>
      </c>
      <c r="D35" s="11" t="s">
        <v>36</v>
      </c>
      <c r="E35" s="395">
        <v>59.6</v>
      </c>
      <c r="F35" s="396"/>
      <c r="G35" s="395">
        <v>0.81</v>
      </c>
      <c r="H35" s="396"/>
      <c r="I35" s="13">
        <f t="shared" si="0"/>
        <v>48.27</v>
      </c>
    </row>
    <row r="36" spans="2:9" ht="45" customHeight="1" x14ac:dyDescent="0.25">
      <c r="B36" s="35">
        <v>72131</v>
      </c>
      <c r="C36" s="14" t="s">
        <v>194</v>
      </c>
      <c r="D36" s="11" t="s">
        <v>36</v>
      </c>
      <c r="E36" s="395">
        <v>116.36</v>
      </c>
      <c r="F36" s="396"/>
      <c r="G36" s="395">
        <v>2.34</v>
      </c>
      <c r="H36" s="396"/>
      <c r="I36" s="13">
        <f t="shared" si="0"/>
        <v>272.27999999999997</v>
      </c>
    </row>
    <row r="37" spans="2:9" ht="60" customHeight="1" x14ac:dyDescent="0.25">
      <c r="B37" s="35">
        <v>87528</v>
      </c>
      <c r="C37" s="14" t="s">
        <v>195</v>
      </c>
      <c r="D37" s="11" t="s">
        <v>36</v>
      </c>
      <c r="E37" s="395">
        <v>28.82</v>
      </c>
      <c r="F37" s="396"/>
      <c r="G37" s="395">
        <v>3.15</v>
      </c>
      <c r="H37" s="396"/>
      <c r="I37" s="13">
        <f>TRUNC(E37*G37,2)</f>
        <v>90.78</v>
      </c>
    </row>
    <row r="38" spans="2:9" ht="45" customHeight="1" x14ac:dyDescent="0.25">
      <c r="B38" s="35">
        <v>87878</v>
      </c>
      <c r="C38" s="14" t="s">
        <v>196</v>
      </c>
      <c r="D38" s="11" t="s">
        <v>36</v>
      </c>
      <c r="E38" s="395">
        <v>2.88</v>
      </c>
      <c r="F38" s="396"/>
      <c r="G38" s="395">
        <v>3.15</v>
      </c>
      <c r="H38" s="396"/>
      <c r="I38" s="13">
        <f>TRUNC(E38*G38,2)</f>
        <v>9.07</v>
      </c>
    </row>
    <row r="39" spans="2:9" ht="30" customHeight="1" x14ac:dyDescent="0.25">
      <c r="B39" s="35">
        <v>94963</v>
      </c>
      <c r="C39" s="14" t="s">
        <v>192</v>
      </c>
      <c r="D39" s="11" t="s">
        <v>44</v>
      </c>
      <c r="E39" s="395">
        <v>262.55</v>
      </c>
      <c r="F39" s="396"/>
      <c r="G39" s="395">
        <v>0.31</v>
      </c>
      <c r="H39" s="396"/>
      <c r="I39" s="13">
        <f>TRUNC(E39*G39,2)</f>
        <v>81.39</v>
      </c>
    </row>
    <row r="40" spans="2:9" ht="45" customHeight="1" x14ac:dyDescent="0.25">
      <c r="B40" s="35" t="s">
        <v>199</v>
      </c>
      <c r="C40" s="14" t="s">
        <v>200</v>
      </c>
      <c r="D40" s="52" t="s">
        <v>42</v>
      </c>
      <c r="E40" s="395">
        <v>312.91000000000003</v>
      </c>
      <c r="F40" s="396"/>
      <c r="G40" s="395">
        <v>1</v>
      </c>
      <c r="H40" s="396"/>
      <c r="I40" s="13">
        <f>TRUNC(E40*G40,2)</f>
        <v>312.91000000000003</v>
      </c>
    </row>
    <row r="41" spans="2:9" ht="15" customHeight="1" x14ac:dyDescent="0.25">
      <c r="B41" s="43"/>
      <c r="C41" s="39"/>
      <c r="D41" s="43"/>
      <c r="E41" s="395"/>
      <c r="F41" s="396"/>
      <c r="G41" s="407"/>
      <c r="H41" s="408"/>
      <c r="I41" s="19"/>
    </row>
    <row r="42" spans="2:9" ht="20.100000000000001" customHeight="1" x14ac:dyDescent="0.25">
      <c r="B42" s="55"/>
      <c r="C42" s="56"/>
      <c r="D42" s="56"/>
      <c r="E42" s="397" t="s">
        <v>181</v>
      </c>
      <c r="F42" s="397"/>
      <c r="G42" s="397"/>
      <c r="H42" s="397"/>
      <c r="I42" s="22">
        <f>SUM(I28:I41)</f>
        <v>1029.6100000000001</v>
      </c>
    </row>
    <row r="43" spans="2:9" ht="5.0999999999999996" customHeight="1" x14ac:dyDescent="0.25"/>
    <row r="44" spans="2:9" ht="15" customHeight="1" x14ac:dyDescent="0.25">
      <c r="B44" s="400" t="s">
        <v>24</v>
      </c>
      <c r="C44" s="400" t="s">
        <v>182</v>
      </c>
      <c r="D44" s="400" t="s">
        <v>183</v>
      </c>
      <c r="E44" s="401" t="s">
        <v>178</v>
      </c>
      <c r="F44" s="402"/>
      <c r="G44" s="401" t="s">
        <v>173</v>
      </c>
      <c r="H44" s="402"/>
      <c r="I44" s="390" t="s">
        <v>179</v>
      </c>
    </row>
    <row r="45" spans="2:9" ht="15" customHeight="1" x14ac:dyDescent="0.25">
      <c r="B45" s="340"/>
      <c r="C45" s="340"/>
      <c r="D45" s="340"/>
      <c r="E45" s="403"/>
      <c r="F45" s="404"/>
      <c r="G45" s="403"/>
      <c r="H45" s="404"/>
      <c r="I45" s="342"/>
    </row>
    <row r="46" spans="2:9" ht="15" customHeight="1" x14ac:dyDescent="0.25">
      <c r="B46" s="44"/>
      <c r="C46" s="44"/>
      <c r="D46" s="44"/>
      <c r="E46" s="391"/>
      <c r="F46" s="392"/>
      <c r="G46" s="45"/>
      <c r="H46" s="46"/>
      <c r="I46" s="44"/>
    </row>
    <row r="47" spans="2:9" ht="15" customHeight="1" x14ac:dyDescent="0.25">
      <c r="B47" s="39"/>
      <c r="C47" s="39"/>
      <c r="D47" s="39"/>
      <c r="E47" s="393"/>
      <c r="F47" s="394"/>
      <c r="G47" s="47"/>
      <c r="H47" s="48"/>
      <c r="I47" s="39"/>
    </row>
    <row r="48" spans="2:9" ht="20.100000000000001" customHeight="1" x14ac:dyDescent="0.25">
      <c r="B48" s="55"/>
      <c r="C48" s="56"/>
      <c r="D48" s="56"/>
      <c r="E48" s="397" t="s">
        <v>184</v>
      </c>
      <c r="F48" s="397"/>
      <c r="G48" s="397"/>
      <c r="H48" s="397"/>
      <c r="I48" s="22">
        <f>SUM(I46:I47)</f>
        <v>0</v>
      </c>
    </row>
    <row r="49" spans="2:9" ht="5.0999999999999996" customHeight="1" x14ac:dyDescent="0.25"/>
    <row r="50" spans="2:9" ht="20.100000000000001" customHeight="1" x14ac:dyDescent="0.25">
      <c r="B50" s="398" t="s">
        <v>185</v>
      </c>
      <c r="C50" s="397"/>
      <c r="D50" s="397"/>
      <c r="E50" s="397"/>
      <c r="F50" s="397"/>
      <c r="G50" s="397"/>
      <c r="H50" s="399" t="s">
        <v>186</v>
      </c>
      <c r="I50" s="22">
        <f>I24+I42+I48</f>
        <v>1043.7700000000002</v>
      </c>
    </row>
  </sheetData>
  <mergeCells count="72">
    <mergeCell ref="I10:I11"/>
    <mergeCell ref="G2:I2"/>
    <mergeCell ref="G3:I3"/>
    <mergeCell ref="B5:I5"/>
    <mergeCell ref="C7:E7"/>
    <mergeCell ref="F7:H7"/>
    <mergeCell ref="C8:E8"/>
    <mergeCell ref="F8:G8"/>
    <mergeCell ref="B10:B11"/>
    <mergeCell ref="C10:C11"/>
    <mergeCell ref="D10:E10"/>
    <mergeCell ref="F10:F11"/>
    <mergeCell ref="G10:H10"/>
    <mergeCell ref="E20:H20"/>
    <mergeCell ref="E14:H14"/>
    <mergeCell ref="B16:B17"/>
    <mergeCell ref="C16:C17"/>
    <mergeCell ref="D16:D17"/>
    <mergeCell ref="E16:F17"/>
    <mergeCell ref="G16:H17"/>
    <mergeCell ref="I16:I17"/>
    <mergeCell ref="E18:F18"/>
    <mergeCell ref="G18:H18"/>
    <mergeCell ref="E19:F19"/>
    <mergeCell ref="G19:H19"/>
    <mergeCell ref="E30:F30"/>
    <mergeCell ref="G30:H30"/>
    <mergeCell ref="B22:H22"/>
    <mergeCell ref="B24:H24"/>
    <mergeCell ref="B26:B27"/>
    <mergeCell ref="C26:C27"/>
    <mergeCell ref="D26:D27"/>
    <mergeCell ref="E26:F27"/>
    <mergeCell ref="G26:H27"/>
    <mergeCell ref="I26:I27"/>
    <mergeCell ref="E28:F28"/>
    <mergeCell ref="G28:H28"/>
    <mergeCell ref="E29:F29"/>
    <mergeCell ref="G29:H29"/>
    <mergeCell ref="E31:F31"/>
    <mergeCell ref="G31:H31"/>
    <mergeCell ref="E32:F32"/>
    <mergeCell ref="G32:H32"/>
    <mergeCell ref="E33:F33"/>
    <mergeCell ref="G33:H33"/>
    <mergeCell ref="E34:F34"/>
    <mergeCell ref="G34:H34"/>
    <mergeCell ref="E35:F35"/>
    <mergeCell ref="G35:H35"/>
    <mergeCell ref="E36:F36"/>
    <mergeCell ref="G36:H36"/>
    <mergeCell ref="E37:F37"/>
    <mergeCell ref="G37:H37"/>
    <mergeCell ref="E39:F39"/>
    <mergeCell ref="G39:H39"/>
    <mergeCell ref="E40:F40"/>
    <mergeCell ref="G40:H40"/>
    <mergeCell ref="E38:F38"/>
    <mergeCell ref="G38:H38"/>
    <mergeCell ref="E41:F41"/>
    <mergeCell ref="G41:H41"/>
    <mergeCell ref="E42:H42"/>
    <mergeCell ref="I44:I45"/>
    <mergeCell ref="E46:F46"/>
    <mergeCell ref="E47:F47"/>
    <mergeCell ref="E48:H48"/>
    <mergeCell ref="B50:H50"/>
    <mergeCell ref="B44:B45"/>
    <mergeCell ref="C44:C45"/>
    <mergeCell ref="D44:D45"/>
    <mergeCell ref="E44:F45"/>
    <mergeCell ref="G44:H45"/>
  </mergeCells>
  <printOptions horizontalCentered="1"/>
  <pageMargins left="0.51181102362204722" right="0.11811023622047245" top="0.74803149606299213" bottom="0.74803149606299213" header="0.31496062992125984" footer="0.31496062992125984"/>
  <pageSetup paperSize="9" scale="68" fitToHeight="11" orientation="portrait" r:id="rId1"/>
  <headerFooter>
    <oddFooter>&amp;L&amp;6&amp;Z&amp;F&amp;R&amp;6&amp;P DE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50"/>
  <sheetViews>
    <sheetView showGridLines="0" view="pageBreakPreview" topLeftCell="A4" zoomScaleSheetLayoutView="100" workbookViewId="0">
      <selection activeCell="D145" sqref="D145"/>
    </sheetView>
  </sheetViews>
  <sheetFormatPr defaultColWidth="9.140625" defaultRowHeight="12.75" x14ac:dyDescent="0.25"/>
  <cols>
    <col min="1" max="1" width="5.7109375" style="36" customWidth="1"/>
    <col min="2" max="2" width="10.7109375" style="36" customWidth="1"/>
    <col min="3" max="3" width="55.7109375" style="36" customWidth="1"/>
    <col min="4" max="6" width="12.7109375" style="36" customWidth="1"/>
    <col min="7" max="8" width="11.7109375" style="36" customWidth="1"/>
    <col min="9" max="9" width="13" style="36" customWidth="1"/>
    <col min="10" max="16384" width="9.140625" style="36"/>
  </cols>
  <sheetData>
    <row r="2" spans="2:15" ht="15" customHeight="1" x14ac:dyDescent="0.25">
      <c r="B2" s="53" t="str">
        <f>Orçamento!B4</f>
        <v>OBRA/SERVIÇO: INFRAESTRUTURA URBANA - PAVIMENTAÇÃO ASFÁLTICA E DRENAGEM DE ÁGUAS PLUVIAIS</v>
      </c>
      <c r="C2" s="45"/>
      <c r="D2" s="45"/>
      <c r="E2" s="45"/>
      <c r="F2" s="45"/>
      <c r="G2" s="409" t="str">
        <f>Orçamento!G4</f>
        <v>SINAPI COMPOSIÇÃO DESONERADO MS 09/2018</v>
      </c>
      <c r="H2" s="410"/>
      <c r="I2" s="411"/>
      <c r="L2"/>
      <c r="M2"/>
      <c r="N2"/>
      <c r="O2"/>
    </row>
    <row r="3" spans="2:15" ht="15" customHeight="1" x14ac:dyDescent="0.25">
      <c r="B3" s="54" t="str">
        <f>Orçamento!B5</f>
        <v>LOCAL: BAIRROS JD. PARAÍSO II, CASCATINHA, SANTA MARTA, PETROPOLIS E PINDORAMA</v>
      </c>
      <c r="C3" s="47"/>
      <c r="D3" s="47"/>
      <c r="E3" s="47"/>
      <c r="F3" s="47"/>
      <c r="G3" s="412" t="str">
        <f>Orçamento!G5</f>
        <v>SINAPI INSUMO DESONERADO MS 09/2018</v>
      </c>
      <c r="H3" s="413"/>
      <c r="I3" s="414"/>
      <c r="L3"/>
      <c r="M3"/>
      <c r="N3"/>
      <c r="O3"/>
    </row>
    <row r="4" spans="2:15" ht="5.0999999999999996" customHeight="1" x14ac:dyDescent="0.25"/>
    <row r="5" spans="2:15" s="57" customFormat="1" ht="20.100000000000001" customHeight="1" x14ac:dyDescent="0.25">
      <c r="B5" s="415" t="s">
        <v>159</v>
      </c>
      <c r="C5" s="416"/>
      <c r="D5" s="416"/>
      <c r="E5" s="416"/>
      <c r="F5" s="416"/>
      <c r="G5" s="416"/>
      <c r="H5" s="416"/>
      <c r="I5" s="417"/>
    </row>
    <row r="6" spans="2:15" ht="5.0999999999999996" customHeight="1" x14ac:dyDescent="0.25"/>
    <row r="7" spans="2:15" ht="15" customHeight="1" x14ac:dyDescent="0.25">
      <c r="B7" s="20" t="s">
        <v>24</v>
      </c>
      <c r="C7" s="303" t="s">
        <v>26</v>
      </c>
      <c r="D7" s="303"/>
      <c r="E7" s="303"/>
      <c r="F7" s="303" t="s">
        <v>160</v>
      </c>
      <c r="G7" s="303"/>
      <c r="H7" s="303"/>
      <c r="I7" s="20" t="s">
        <v>161</v>
      </c>
    </row>
    <row r="8" spans="2:15" ht="45" customHeight="1" x14ac:dyDescent="0.25">
      <c r="B8" s="37" t="s">
        <v>95</v>
      </c>
      <c r="C8" s="418" t="s">
        <v>74</v>
      </c>
      <c r="D8" s="419"/>
      <c r="E8" s="420"/>
      <c r="F8" s="421" t="s">
        <v>162</v>
      </c>
      <c r="G8" s="422"/>
      <c r="H8" s="18">
        <v>1</v>
      </c>
      <c r="I8" s="50" t="s">
        <v>42</v>
      </c>
    </row>
    <row r="9" spans="2:15" ht="5.0999999999999996" customHeight="1" x14ac:dyDescent="0.25"/>
    <row r="10" spans="2:15" ht="15" customHeight="1" x14ac:dyDescent="0.25">
      <c r="B10" s="400" t="s">
        <v>24</v>
      </c>
      <c r="C10" s="400" t="s">
        <v>163</v>
      </c>
      <c r="D10" s="423" t="s">
        <v>164</v>
      </c>
      <c r="E10" s="424"/>
      <c r="F10" s="400" t="s">
        <v>28</v>
      </c>
      <c r="G10" s="423" t="s">
        <v>165</v>
      </c>
      <c r="H10" s="424"/>
      <c r="I10" s="390" t="s">
        <v>166</v>
      </c>
    </row>
    <row r="11" spans="2:15" ht="15" customHeight="1" x14ac:dyDescent="0.25">
      <c r="B11" s="340"/>
      <c r="C11" s="340"/>
      <c r="D11" s="20" t="s">
        <v>167</v>
      </c>
      <c r="E11" s="20" t="s">
        <v>168</v>
      </c>
      <c r="F11" s="340"/>
      <c r="G11" s="20" t="s">
        <v>167</v>
      </c>
      <c r="H11" s="20" t="s">
        <v>168</v>
      </c>
      <c r="I11" s="342"/>
    </row>
    <row r="12" spans="2:15" ht="60" customHeight="1" x14ac:dyDescent="0.25">
      <c r="B12" s="10">
        <v>5928</v>
      </c>
      <c r="C12" s="38" t="s">
        <v>187</v>
      </c>
      <c r="D12" s="17">
        <v>141.69</v>
      </c>
      <c r="E12" s="17">
        <v>0</v>
      </c>
      <c r="F12" s="17">
        <v>1</v>
      </c>
      <c r="G12" s="17">
        <v>0.1</v>
      </c>
      <c r="H12" s="17">
        <v>0</v>
      </c>
      <c r="I12" s="17">
        <f>TRUNC((D12*F12*G12)+(E12*F12*H12),2)</f>
        <v>14.16</v>
      </c>
    </row>
    <row r="13" spans="2:15" ht="15" customHeight="1" x14ac:dyDescent="0.25">
      <c r="B13" s="39"/>
      <c r="C13" s="39"/>
      <c r="D13" s="39"/>
      <c r="E13" s="39"/>
      <c r="F13" s="39"/>
      <c r="G13" s="39"/>
      <c r="H13" s="39"/>
      <c r="I13" s="39"/>
    </row>
    <row r="14" spans="2:15" ht="20.100000000000001" customHeight="1" x14ac:dyDescent="0.25">
      <c r="B14" s="55"/>
      <c r="C14" s="56"/>
      <c r="D14" s="56"/>
      <c r="E14" s="397" t="s">
        <v>170</v>
      </c>
      <c r="F14" s="397"/>
      <c r="G14" s="397"/>
      <c r="H14" s="397"/>
      <c r="I14" s="22">
        <f>SUM(I12:I13)</f>
        <v>14.16</v>
      </c>
    </row>
    <row r="15" spans="2:15" ht="5.0999999999999996" customHeight="1" x14ac:dyDescent="0.25"/>
    <row r="16" spans="2:15" ht="15" customHeight="1" x14ac:dyDescent="0.25">
      <c r="B16" s="400" t="s">
        <v>24</v>
      </c>
      <c r="C16" s="400" t="s">
        <v>171</v>
      </c>
      <c r="D16" s="400" t="s">
        <v>161</v>
      </c>
      <c r="E16" s="401" t="s">
        <v>172</v>
      </c>
      <c r="F16" s="402"/>
      <c r="G16" s="401" t="s">
        <v>173</v>
      </c>
      <c r="H16" s="402"/>
      <c r="I16" s="390" t="s">
        <v>166</v>
      </c>
    </row>
    <row r="17" spans="2:9" ht="15" customHeight="1" x14ac:dyDescent="0.25">
      <c r="B17" s="340"/>
      <c r="C17" s="340"/>
      <c r="D17" s="340"/>
      <c r="E17" s="403"/>
      <c r="F17" s="404"/>
      <c r="G17" s="403"/>
      <c r="H17" s="404"/>
      <c r="I17" s="342"/>
    </row>
    <row r="18" spans="2:9" ht="15" customHeight="1" x14ac:dyDescent="0.25">
      <c r="B18" s="10"/>
      <c r="C18" s="40"/>
      <c r="D18" s="10"/>
      <c r="E18" s="405"/>
      <c r="F18" s="406"/>
      <c r="G18" s="405"/>
      <c r="H18" s="406"/>
      <c r="I18" s="17"/>
    </row>
    <row r="19" spans="2:9" ht="15" customHeight="1" x14ac:dyDescent="0.25">
      <c r="B19" s="39"/>
      <c r="C19" s="39"/>
      <c r="D19" s="43"/>
      <c r="E19" s="395"/>
      <c r="F19" s="396"/>
      <c r="G19" s="407"/>
      <c r="H19" s="408"/>
      <c r="I19" s="39"/>
    </row>
    <row r="20" spans="2:9" ht="20.100000000000001" customHeight="1" x14ac:dyDescent="0.25">
      <c r="B20" s="55"/>
      <c r="C20" s="56"/>
      <c r="D20" s="56"/>
      <c r="E20" s="397" t="s">
        <v>175</v>
      </c>
      <c r="F20" s="397"/>
      <c r="G20" s="397"/>
      <c r="H20" s="397"/>
      <c r="I20" s="22">
        <f>SUM(I18:I19)</f>
        <v>0</v>
      </c>
    </row>
    <row r="21" spans="2:9" ht="5.0999999999999996" customHeight="1" x14ac:dyDescent="0.25"/>
    <row r="22" spans="2:9" ht="20.100000000000001" customHeight="1" x14ac:dyDescent="0.25">
      <c r="B22" s="398" t="s">
        <v>202</v>
      </c>
      <c r="C22" s="397"/>
      <c r="D22" s="397"/>
      <c r="E22" s="397"/>
      <c r="F22" s="397"/>
      <c r="G22" s="397"/>
      <c r="H22" s="399"/>
      <c r="I22" s="22">
        <f>I14+I20</f>
        <v>14.16</v>
      </c>
    </row>
    <row r="23" spans="2:9" ht="5.0999999999999996" customHeight="1" x14ac:dyDescent="0.25"/>
    <row r="24" spans="2:9" ht="20.100000000000001" customHeight="1" x14ac:dyDescent="0.25">
      <c r="B24" s="398" t="s">
        <v>176</v>
      </c>
      <c r="C24" s="397"/>
      <c r="D24" s="397"/>
      <c r="E24" s="397"/>
      <c r="F24" s="397"/>
      <c r="G24" s="397"/>
      <c r="H24" s="399"/>
      <c r="I24" s="22">
        <f>I22/H8</f>
        <v>14.16</v>
      </c>
    </row>
    <row r="25" spans="2:9" ht="5.0999999999999996" customHeight="1" x14ac:dyDescent="0.25"/>
    <row r="26" spans="2:9" ht="15" customHeight="1" x14ac:dyDescent="0.25">
      <c r="B26" s="400" t="s">
        <v>24</v>
      </c>
      <c r="C26" s="400" t="s">
        <v>177</v>
      </c>
      <c r="D26" s="400" t="s">
        <v>161</v>
      </c>
      <c r="E26" s="401" t="s">
        <v>178</v>
      </c>
      <c r="F26" s="402"/>
      <c r="G26" s="401" t="s">
        <v>173</v>
      </c>
      <c r="H26" s="402"/>
      <c r="I26" s="390" t="s">
        <v>179</v>
      </c>
    </row>
    <row r="27" spans="2:9" ht="15" customHeight="1" x14ac:dyDescent="0.25">
      <c r="B27" s="340"/>
      <c r="C27" s="340"/>
      <c r="D27" s="340"/>
      <c r="E27" s="403"/>
      <c r="F27" s="404"/>
      <c r="G27" s="403"/>
      <c r="H27" s="404"/>
      <c r="I27" s="342"/>
    </row>
    <row r="28" spans="2:9" ht="15" customHeight="1" x14ac:dyDescent="0.25">
      <c r="B28" s="42">
        <v>93358</v>
      </c>
      <c r="C28" s="38" t="s">
        <v>188</v>
      </c>
      <c r="D28" s="10" t="s">
        <v>44</v>
      </c>
      <c r="E28" s="405">
        <v>52.57</v>
      </c>
      <c r="F28" s="406"/>
      <c r="G28" s="405">
        <v>2.34</v>
      </c>
      <c r="H28" s="406"/>
      <c r="I28" s="17">
        <f>TRUNC(E28*G28,2)</f>
        <v>123.01</v>
      </c>
    </row>
    <row r="29" spans="2:9" ht="30" customHeight="1" x14ac:dyDescent="0.25">
      <c r="B29" s="35">
        <v>94098</v>
      </c>
      <c r="C29" s="14" t="s">
        <v>189</v>
      </c>
      <c r="D29" s="11" t="s">
        <v>36</v>
      </c>
      <c r="E29" s="395">
        <v>4.45</v>
      </c>
      <c r="F29" s="396"/>
      <c r="G29" s="395">
        <v>3.5</v>
      </c>
      <c r="H29" s="396"/>
      <c r="I29" s="13">
        <f t="shared" ref="I29:I36" si="0">TRUNC(E29*G29,2)</f>
        <v>15.57</v>
      </c>
    </row>
    <row r="30" spans="2:9" ht="60" customHeight="1" x14ac:dyDescent="0.25">
      <c r="B30" s="35">
        <v>93374</v>
      </c>
      <c r="C30" s="14" t="s">
        <v>193</v>
      </c>
      <c r="D30" s="11" t="s">
        <v>44</v>
      </c>
      <c r="E30" s="395">
        <v>18.88</v>
      </c>
      <c r="F30" s="396"/>
      <c r="G30" s="395">
        <v>0.83</v>
      </c>
      <c r="H30" s="396"/>
      <c r="I30" s="13">
        <f t="shared" si="0"/>
        <v>15.67</v>
      </c>
    </row>
    <row r="31" spans="2:9" ht="30" customHeight="1" x14ac:dyDescent="0.25">
      <c r="B31" s="35">
        <v>83534</v>
      </c>
      <c r="C31" s="14" t="s">
        <v>108</v>
      </c>
      <c r="D31" s="11" t="s">
        <v>44</v>
      </c>
      <c r="E31" s="395">
        <v>436.43</v>
      </c>
      <c r="F31" s="396"/>
      <c r="G31" s="395">
        <v>0.27</v>
      </c>
      <c r="H31" s="396"/>
      <c r="I31" s="13">
        <f t="shared" si="0"/>
        <v>117.83</v>
      </c>
    </row>
    <row r="32" spans="2:9" ht="60" customHeight="1" x14ac:dyDescent="0.25">
      <c r="B32" s="35">
        <v>92415</v>
      </c>
      <c r="C32" s="14" t="s">
        <v>197</v>
      </c>
      <c r="D32" s="11" t="s">
        <v>36</v>
      </c>
      <c r="E32" s="395">
        <v>73.430000000000007</v>
      </c>
      <c r="F32" s="396"/>
      <c r="G32" s="395">
        <v>0.77</v>
      </c>
      <c r="H32" s="396"/>
      <c r="I32" s="13">
        <f t="shared" si="0"/>
        <v>56.54</v>
      </c>
    </row>
    <row r="33" spans="2:9" ht="30" customHeight="1" x14ac:dyDescent="0.25">
      <c r="B33" s="35">
        <v>92921</v>
      </c>
      <c r="C33" s="14" t="s">
        <v>92</v>
      </c>
      <c r="D33" s="11" t="s">
        <v>78</v>
      </c>
      <c r="E33" s="395">
        <v>7.3</v>
      </c>
      <c r="F33" s="396"/>
      <c r="G33" s="395">
        <v>0.83</v>
      </c>
      <c r="H33" s="396"/>
      <c r="I33" s="13">
        <f t="shared" si="0"/>
        <v>6.05</v>
      </c>
    </row>
    <row r="34" spans="2:9" ht="30" customHeight="1" x14ac:dyDescent="0.25">
      <c r="B34" s="35">
        <v>92915</v>
      </c>
      <c r="C34" s="14" t="s">
        <v>191</v>
      </c>
      <c r="D34" s="11" t="s">
        <v>78</v>
      </c>
      <c r="E34" s="395">
        <v>10.89</v>
      </c>
      <c r="F34" s="396"/>
      <c r="G34" s="395">
        <v>3.31</v>
      </c>
      <c r="H34" s="396"/>
      <c r="I34" s="13">
        <f t="shared" si="0"/>
        <v>36.04</v>
      </c>
    </row>
    <row r="35" spans="2:9" ht="45" customHeight="1" x14ac:dyDescent="0.25">
      <c r="B35" s="35">
        <v>72132</v>
      </c>
      <c r="C35" s="14" t="s">
        <v>198</v>
      </c>
      <c r="D35" s="11" t="s">
        <v>36</v>
      </c>
      <c r="E35" s="395">
        <v>59.6</v>
      </c>
      <c r="F35" s="396"/>
      <c r="G35" s="395">
        <v>1.8</v>
      </c>
      <c r="H35" s="396"/>
      <c r="I35" s="13">
        <f t="shared" si="0"/>
        <v>107.28</v>
      </c>
    </row>
    <row r="36" spans="2:9" ht="45" customHeight="1" x14ac:dyDescent="0.25">
      <c r="B36" s="35">
        <v>72131</v>
      </c>
      <c r="C36" s="14" t="s">
        <v>194</v>
      </c>
      <c r="D36" s="11" t="s">
        <v>36</v>
      </c>
      <c r="E36" s="395">
        <v>116.36</v>
      </c>
      <c r="F36" s="396"/>
      <c r="G36" s="395">
        <v>3.33</v>
      </c>
      <c r="H36" s="396"/>
      <c r="I36" s="13">
        <f t="shared" si="0"/>
        <v>387.47</v>
      </c>
    </row>
    <row r="37" spans="2:9" ht="60" customHeight="1" x14ac:dyDescent="0.25">
      <c r="B37" s="35">
        <v>87528</v>
      </c>
      <c r="C37" s="14" t="s">
        <v>195</v>
      </c>
      <c r="D37" s="11" t="s">
        <v>36</v>
      </c>
      <c r="E37" s="395">
        <v>28.82</v>
      </c>
      <c r="F37" s="396"/>
      <c r="G37" s="395">
        <v>5.13</v>
      </c>
      <c r="H37" s="396"/>
      <c r="I37" s="13">
        <f>TRUNC(E37*G37,2)</f>
        <v>147.84</v>
      </c>
    </row>
    <row r="38" spans="2:9" ht="45" customHeight="1" x14ac:dyDescent="0.25">
      <c r="B38" s="35">
        <v>87878</v>
      </c>
      <c r="C38" s="14" t="s">
        <v>196</v>
      </c>
      <c r="D38" s="11" t="s">
        <v>36</v>
      </c>
      <c r="E38" s="395">
        <v>2.88</v>
      </c>
      <c r="F38" s="396"/>
      <c r="G38" s="395">
        <v>5.13</v>
      </c>
      <c r="H38" s="396"/>
      <c r="I38" s="13">
        <f>TRUNC(E38*G38,2)</f>
        <v>14.77</v>
      </c>
    </row>
    <row r="39" spans="2:9" ht="30" customHeight="1" x14ac:dyDescent="0.25">
      <c r="B39" s="35">
        <v>94963</v>
      </c>
      <c r="C39" s="14" t="s">
        <v>192</v>
      </c>
      <c r="D39" s="11" t="s">
        <v>44</v>
      </c>
      <c r="E39" s="395">
        <v>262.55</v>
      </c>
      <c r="F39" s="396"/>
      <c r="G39" s="395">
        <v>0.52</v>
      </c>
      <c r="H39" s="396"/>
      <c r="I39" s="13">
        <f>TRUNC(E39*G39,2)</f>
        <v>136.52000000000001</v>
      </c>
    </row>
    <row r="40" spans="2:9" ht="45" customHeight="1" x14ac:dyDescent="0.25">
      <c r="B40" s="35" t="s">
        <v>199</v>
      </c>
      <c r="C40" s="14" t="s">
        <v>200</v>
      </c>
      <c r="D40" s="52" t="s">
        <v>42</v>
      </c>
      <c r="E40" s="395">
        <v>312.91000000000003</v>
      </c>
      <c r="F40" s="396"/>
      <c r="G40" s="395">
        <v>2</v>
      </c>
      <c r="H40" s="396"/>
      <c r="I40" s="13">
        <f>TRUNC(E40*G40,2)</f>
        <v>625.82000000000005</v>
      </c>
    </row>
    <row r="41" spans="2:9" ht="15" customHeight="1" x14ac:dyDescent="0.25">
      <c r="B41" s="43"/>
      <c r="C41" s="39"/>
      <c r="D41" s="43"/>
      <c r="E41" s="395"/>
      <c r="F41" s="396"/>
      <c r="G41" s="407"/>
      <c r="H41" s="408"/>
      <c r="I41" s="19"/>
    </row>
    <row r="42" spans="2:9" ht="20.100000000000001" customHeight="1" x14ac:dyDescent="0.25">
      <c r="B42" s="55"/>
      <c r="C42" s="56"/>
      <c r="D42" s="56"/>
      <c r="E42" s="397" t="s">
        <v>181</v>
      </c>
      <c r="F42" s="397"/>
      <c r="G42" s="397"/>
      <c r="H42" s="397"/>
      <c r="I42" s="22">
        <f>SUM(I28:I41)</f>
        <v>1790.4100000000003</v>
      </c>
    </row>
    <row r="43" spans="2:9" ht="5.0999999999999996" customHeight="1" x14ac:dyDescent="0.25"/>
    <row r="44" spans="2:9" ht="15" customHeight="1" x14ac:dyDescent="0.25">
      <c r="B44" s="400" t="s">
        <v>24</v>
      </c>
      <c r="C44" s="400" t="s">
        <v>182</v>
      </c>
      <c r="D44" s="400" t="s">
        <v>183</v>
      </c>
      <c r="E44" s="401" t="s">
        <v>178</v>
      </c>
      <c r="F44" s="402"/>
      <c r="G44" s="401" t="s">
        <v>173</v>
      </c>
      <c r="H44" s="402"/>
      <c r="I44" s="390" t="s">
        <v>179</v>
      </c>
    </row>
    <row r="45" spans="2:9" ht="15" customHeight="1" x14ac:dyDescent="0.25">
      <c r="B45" s="340"/>
      <c r="C45" s="340"/>
      <c r="D45" s="340"/>
      <c r="E45" s="403"/>
      <c r="F45" s="404"/>
      <c r="G45" s="403"/>
      <c r="H45" s="404"/>
      <c r="I45" s="342"/>
    </row>
    <row r="46" spans="2:9" ht="15" customHeight="1" x14ac:dyDescent="0.25">
      <c r="B46" s="44"/>
      <c r="C46" s="44"/>
      <c r="D46" s="44"/>
      <c r="E46" s="391"/>
      <c r="F46" s="392"/>
      <c r="G46" s="45"/>
      <c r="H46" s="46"/>
      <c r="I46" s="44"/>
    </row>
    <row r="47" spans="2:9" ht="15" customHeight="1" x14ac:dyDescent="0.25">
      <c r="B47" s="39"/>
      <c r="C47" s="39"/>
      <c r="D47" s="39"/>
      <c r="E47" s="393"/>
      <c r="F47" s="394"/>
      <c r="G47" s="47"/>
      <c r="H47" s="48"/>
      <c r="I47" s="39"/>
    </row>
    <row r="48" spans="2:9" ht="20.100000000000001" customHeight="1" x14ac:dyDescent="0.25">
      <c r="B48" s="55"/>
      <c r="C48" s="56"/>
      <c r="D48" s="56"/>
      <c r="E48" s="397" t="s">
        <v>184</v>
      </c>
      <c r="F48" s="397"/>
      <c r="G48" s="397"/>
      <c r="H48" s="397"/>
      <c r="I48" s="22">
        <f>SUM(I46:I47)</f>
        <v>0</v>
      </c>
    </row>
    <row r="49" spans="2:9" ht="5.0999999999999996" customHeight="1" x14ac:dyDescent="0.25"/>
    <row r="50" spans="2:9" ht="20.100000000000001" customHeight="1" x14ac:dyDescent="0.25">
      <c r="B50" s="398" t="s">
        <v>185</v>
      </c>
      <c r="C50" s="397"/>
      <c r="D50" s="397"/>
      <c r="E50" s="397"/>
      <c r="F50" s="397"/>
      <c r="G50" s="397"/>
      <c r="H50" s="399" t="s">
        <v>186</v>
      </c>
      <c r="I50" s="22">
        <f>I24+I42+I48</f>
        <v>1804.5700000000004</v>
      </c>
    </row>
  </sheetData>
  <mergeCells count="72">
    <mergeCell ref="I10:I11"/>
    <mergeCell ref="G2:I2"/>
    <mergeCell ref="G3:I3"/>
    <mergeCell ref="B5:I5"/>
    <mergeCell ref="C7:E7"/>
    <mergeCell ref="F7:H7"/>
    <mergeCell ref="C8:E8"/>
    <mergeCell ref="F8:G8"/>
    <mergeCell ref="B10:B11"/>
    <mergeCell ref="C10:C11"/>
    <mergeCell ref="D10:E10"/>
    <mergeCell ref="F10:F11"/>
    <mergeCell ref="G10:H10"/>
    <mergeCell ref="E20:H20"/>
    <mergeCell ref="E14:H14"/>
    <mergeCell ref="B16:B17"/>
    <mergeCell ref="C16:C17"/>
    <mergeCell ref="D16:D17"/>
    <mergeCell ref="E16:F17"/>
    <mergeCell ref="G16:H17"/>
    <mergeCell ref="I16:I17"/>
    <mergeCell ref="E18:F18"/>
    <mergeCell ref="G18:H18"/>
    <mergeCell ref="E19:F19"/>
    <mergeCell ref="G19:H19"/>
    <mergeCell ref="E30:F30"/>
    <mergeCell ref="G30:H30"/>
    <mergeCell ref="B22:H22"/>
    <mergeCell ref="B24:H24"/>
    <mergeCell ref="B26:B27"/>
    <mergeCell ref="C26:C27"/>
    <mergeCell ref="D26:D27"/>
    <mergeCell ref="E26:F27"/>
    <mergeCell ref="G26:H27"/>
    <mergeCell ref="I26:I27"/>
    <mergeCell ref="E28:F28"/>
    <mergeCell ref="G28:H28"/>
    <mergeCell ref="E29:F29"/>
    <mergeCell ref="G29:H29"/>
    <mergeCell ref="E31:F31"/>
    <mergeCell ref="G31:H31"/>
    <mergeCell ref="E32:F32"/>
    <mergeCell ref="G32:H32"/>
    <mergeCell ref="E33:F33"/>
    <mergeCell ref="G33:H33"/>
    <mergeCell ref="E34:F34"/>
    <mergeCell ref="G34:H34"/>
    <mergeCell ref="E35:F35"/>
    <mergeCell ref="G35:H35"/>
    <mergeCell ref="E36:F36"/>
    <mergeCell ref="G36:H36"/>
    <mergeCell ref="E37:F37"/>
    <mergeCell ref="G37:H37"/>
    <mergeCell ref="E38:F38"/>
    <mergeCell ref="G38:H38"/>
    <mergeCell ref="E39:F39"/>
    <mergeCell ref="G39:H39"/>
    <mergeCell ref="E40:F40"/>
    <mergeCell ref="G40:H40"/>
    <mergeCell ref="E41:F41"/>
    <mergeCell ref="G41:H41"/>
    <mergeCell ref="E42:H42"/>
    <mergeCell ref="I44:I45"/>
    <mergeCell ref="E46:F46"/>
    <mergeCell ref="E47:F47"/>
    <mergeCell ref="E48:H48"/>
    <mergeCell ref="B50:H50"/>
    <mergeCell ref="B44:B45"/>
    <mergeCell ref="C44:C45"/>
    <mergeCell ref="D44:D45"/>
    <mergeCell ref="E44:F45"/>
    <mergeCell ref="G44:H45"/>
  </mergeCells>
  <printOptions horizontalCentered="1"/>
  <pageMargins left="0.51181102362204722" right="0.15748031496062992" top="0.74803149606299213" bottom="0.74803149606299213" header="0.31496062992125984" footer="0.31496062992125984"/>
  <pageSetup paperSize="9" scale="68" fitToHeight="11" orientation="portrait" r:id="rId1"/>
  <headerFooter>
    <oddFooter>&amp;L&amp;6&amp;Z&amp;F&amp;R&amp;6&amp;P DE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50"/>
  <sheetViews>
    <sheetView showGridLines="0" view="pageBreakPreview" zoomScaleSheetLayoutView="100" workbookViewId="0">
      <selection activeCell="D145" sqref="D145"/>
    </sheetView>
  </sheetViews>
  <sheetFormatPr defaultColWidth="9.140625" defaultRowHeight="12.75" x14ac:dyDescent="0.25"/>
  <cols>
    <col min="1" max="1" width="5.7109375" style="36" customWidth="1"/>
    <col min="2" max="2" width="10.7109375" style="36" customWidth="1"/>
    <col min="3" max="3" width="55.7109375" style="36" customWidth="1"/>
    <col min="4" max="6" width="12.7109375" style="36" customWidth="1"/>
    <col min="7" max="9" width="11.7109375" style="36" customWidth="1"/>
    <col min="10" max="16384" width="9.140625" style="36"/>
  </cols>
  <sheetData>
    <row r="2" spans="2:15" ht="15" customHeight="1" x14ac:dyDescent="0.25">
      <c r="B2" s="53" t="str">
        <f>Orçamento!B4</f>
        <v>OBRA/SERVIÇO: INFRAESTRUTURA URBANA - PAVIMENTAÇÃO ASFÁLTICA E DRENAGEM DE ÁGUAS PLUVIAIS</v>
      </c>
      <c r="C2" s="45"/>
      <c r="D2" s="45"/>
      <c r="E2" s="45"/>
      <c r="F2" s="45"/>
      <c r="G2" s="409" t="str">
        <f>Orçamento!G4</f>
        <v>SINAPI COMPOSIÇÃO DESONERADO MS 09/2018</v>
      </c>
      <c r="H2" s="410"/>
      <c r="I2" s="411"/>
      <c r="L2"/>
      <c r="M2"/>
      <c r="N2"/>
      <c r="O2"/>
    </row>
    <row r="3" spans="2:15" ht="15" customHeight="1" x14ac:dyDescent="0.25">
      <c r="B3" s="54" t="str">
        <f>Orçamento!B5</f>
        <v>LOCAL: BAIRROS JD. PARAÍSO II, CASCATINHA, SANTA MARTA, PETROPOLIS E PINDORAMA</v>
      </c>
      <c r="C3" s="47"/>
      <c r="D3" s="47"/>
      <c r="E3" s="47"/>
      <c r="F3" s="47"/>
      <c r="G3" s="412" t="str">
        <f>Orçamento!G5</f>
        <v>SINAPI INSUMO DESONERADO MS 09/2018</v>
      </c>
      <c r="H3" s="413"/>
      <c r="I3" s="414"/>
      <c r="L3"/>
      <c r="M3"/>
      <c r="N3"/>
      <c r="O3"/>
    </row>
    <row r="4" spans="2:15" ht="5.0999999999999996" customHeight="1" x14ac:dyDescent="0.25"/>
    <row r="5" spans="2:15" s="57" customFormat="1" ht="20.100000000000001" customHeight="1" x14ac:dyDescent="0.25">
      <c r="B5" s="415" t="s">
        <v>159</v>
      </c>
      <c r="C5" s="416"/>
      <c r="D5" s="416"/>
      <c r="E5" s="416"/>
      <c r="F5" s="416"/>
      <c r="G5" s="416"/>
      <c r="H5" s="416"/>
      <c r="I5" s="417"/>
    </row>
    <row r="6" spans="2:15" ht="5.0999999999999996" customHeight="1" x14ac:dyDescent="0.25"/>
    <row r="7" spans="2:15" ht="15" customHeight="1" x14ac:dyDescent="0.25">
      <c r="B7" s="20" t="s">
        <v>24</v>
      </c>
      <c r="C7" s="303" t="s">
        <v>26</v>
      </c>
      <c r="D7" s="303"/>
      <c r="E7" s="303"/>
      <c r="F7" s="303" t="s">
        <v>160</v>
      </c>
      <c r="G7" s="303"/>
      <c r="H7" s="303"/>
      <c r="I7" s="20" t="s">
        <v>161</v>
      </c>
    </row>
    <row r="8" spans="2:15" ht="45" customHeight="1" x14ac:dyDescent="0.25">
      <c r="B8" s="37" t="s">
        <v>96</v>
      </c>
      <c r="C8" s="418" t="s">
        <v>75</v>
      </c>
      <c r="D8" s="419"/>
      <c r="E8" s="420"/>
      <c r="F8" s="421" t="s">
        <v>162</v>
      </c>
      <c r="G8" s="422"/>
      <c r="H8" s="18">
        <v>1</v>
      </c>
      <c r="I8" s="50" t="s">
        <v>42</v>
      </c>
    </row>
    <row r="9" spans="2:15" ht="5.0999999999999996" customHeight="1" x14ac:dyDescent="0.25"/>
    <row r="10" spans="2:15" ht="15" customHeight="1" x14ac:dyDescent="0.25">
      <c r="B10" s="400" t="s">
        <v>24</v>
      </c>
      <c r="C10" s="400" t="s">
        <v>163</v>
      </c>
      <c r="D10" s="423" t="s">
        <v>164</v>
      </c>
      <c r="E10" s="424"/>
      <c r="F10" s="400" t="s">
        <v>28</v>
      </c>
      <c r="G10" s="423" t="s">
        <v>165</v>
      </c>
      <c r="H10" s="424"/>
      <c r="I10" s="390" t="s">
        <v>166</v>
      </c>
    </row>
    <row r="11" spans="2:15" ht="15" customHeight="1" x14ac:dyDescent="0.25">
      <c r="B11" s="340"/>
      <c r="C11" s="340"/>
      <c r="D11" s="20" t="s">
        <v>167</v>
      </c>
      <c r="E11" s="20" t="s">
        <v>168</v>
      </c>
      <c r="F11" s="340"/>
      <c r="G11" s="20" t="s">
        <v>167</v>
      </c>
      <c r="H11" s="20" t="s">
        <v>168</v>
      </c>
      <c r="I11" s="342"/>
    </row>
    <row r="12" spans="2:15" ht="60" customHeight="1" x14ac:dyDescent="0.25">
      <c r="B12" s="10">
        <v>5928</v>
      </c>
      <c r="C12" s="38" t="s">
        <v>187</v>
      </c>
      <c r="D12" s="17">
        <v>141.69</v>
      </c>
      <c r="E12" s="17">
        <v>0</v>
      </c>
      <c r="F12" s="17">
        <v>1</v>
      </c>
      <c r="G12" s="17">
        <v>0.1</v>
      </c>
      <c r="H12" s="17">
        <v>0</v>
      </c>
      <c r="I12" s="17">
        <f>TRUNC((D12*F12*G12)+(E12*F12*H12),2)</f>
        <v>14.16</v>
      </c>
    </row>
    <row r="13" spans="2:15" ht="15" customHeight="1" x14ac:dyDescent="0.25">
      <c r="B13" s="39"/>
      <c r="C13" s="39"/>
      <c r="D13" s="39"/>
      <c r="E13" s="39"/>
      <c r="F13" s="39"/>
      <c r="G13" s="39"/>
      <c r="H13" s="39"/>
      <c r="I13" s="39"/>
    </row>
    <row r="14" spans="2:15" ht="20.100000000000001" customHeight="1" x14ac:dyDescent="0.25">
      <c r="B14" s="55"/>
      <c r="C14" s="56"/>
      <c r="D14" s="56"/>
      <c r="E14" s="397" t="s">
        <v>170</v>
      </c>
      <c r="F14" s="397"/>
      <c r="G14" s="397"/>
      <c r="H14" s="397"/>
      <c r="I14" s="22">
        <f>SUM(I12:I13)</f>
        <v>14.16</v>
      </c>
    </row>
    <row r="15" spans="2:15" ht="5.0999999999999996" customHeight="1" x14ac:dyDescent="0.25"/>
    <row r="16" spans="2:15" ht="15" customHeight="1" x14ac:dyDescent="0.25">
      <c r="B16" s="400" t="s">
        <v>24</v>
      </c>
      <c r="C16" s="400" t="s">
        <v>171</v>
      </c>
      <c r="D16" s="400" t="s">
        <v>161</v>
      </c>
      <c r="E16" s="401" t="s">
        <v>172</v>
      </c>
      <c r="F16" s="402"/>
      <c r="G16" s="401" t="s">
        <v>173</v>
      </c>
      <c r="H16" s="402"/>
      <c r="I16" s="390" t="s">
        <v>166</v>
      </c>
    </row>
    <row r="17" spans="2:9" ht="15" customHeight="1" x14ac:dyDescent="0.25">
      <c r="B17" s="340"/>
      <c r="C17" s="340"/>
      <c r="D17" s="340"/>
      <c r="E17" s="403"/>
      <c r="F17" s="404"/>
      <c r="G17" s="403"/>
      <c r="H17" s="404"/>
      <c r="I17" s="342"/>
    </row>
    <row r="18" spans="2:9" ht="15" customHeight="1" x14ac:dyDescent="0.25">
      <c r="B18" s="10"/>
      <c r="C18" s="40"/>
      <c r="D18" s="10"/>
      <c r="E18" s="405"/>
      <c r="F18" s="406"/>
      <c r="G18" s="405"/>
      <c r="H18" s="406"/>
      <c r="I18" s="17"/>
    </row>
    <row r="19" spans="2:9" ht="15" customHeight="1" x14ac:dyDescent="0.25">
      <c r="B19" s="39"/>
      <c r="C19" s="39"/>
      <c r="D19" s="43"/>
      <c r="E19" s="395"/>
      <c r="F19" s="396"/>
      <c r="G19" s="407"/>
      <c r="H19" s="408"/>
      <c r="I19" s="39"/>
    </row>
    <row r="20" spans="2:9" ht="20.100000000000001" customHeight="1" x14ac:dyDescent="0.25">
      <c r="B20" s="55"/>
      <c r="C20" s="56"/>
      <c r="D20" s="56"/>
      <c r="E20" s="397" t="s">
        <v>175</v>
      </c>
      <c r="F20" s="397"/>
      <c r="G20" s="397"/>
      <c r="H20" s="397"/>
      <c r="I20" s="22">
        <f>SUM(I18:I19)</f>
        <v>0</v>
      </c>
    </row>
    <row r="21" spans="2:9" ht="5.0999999999999996" customHeight="1" x14ac:dyDescent="0.25"/>
    <row r="22" spans="2:9" ht="20.100000000000001" customHeight="1" x14ac:dyDescent="0.25">
      <c r="B22" s="398" t="s">
        <v>202</v>
      </c>
      <c r="C22" s="397"/>
      <c r="D22" s="397"/>
      <c r="E22" s="397"/>
      <c r="F22" s="397"/>
      <c r="G22" s="397"/>
      <c r="H22" s="399"/>
      <c r="I22" s="22">
        <f>I14+I20</f>
        <v>14.16</v>
      </c>
    </row>
    <row r="23" spans="2:9" ht="5.0999999999999996" customHeight="1" x14ac:dyDescent="0.25"/>
    <row r="24" spans="2:9" ht="20.100000000000001" customHeight="1" x14ac:dyDescent="0.25">
      <c r="B24" s="398" t="s">
        <v>176</v>
      </c>
      <c r="C24" s="397"/>
      <c r="D24" s="397"/>
      <c r="E24" s="397"/>
      <c r="F24" s="397"/>
      <c r="G24" s="397"/>
      <c r="H24" s="399"/>
      <c r="I24" s="22">
        <f>I22/H8</f>
        <v>14.16</v>
      </c>
    </row>
    <row r="25" spans="2:9" ht="5.0999999999999996" customHeight="1" x14ac:dyDescent="0.25"/>
    <row r="26" spans="2:9" ht="15" customHeight="1" x14ac:dyDescent="0.25">
      <c r="B26" s="400" t="s">
        <v>24</v>
      </c>
      <c r="C26" s="400" t="s">
        <v>177</v>
      </c>
      <c r="D26" s="400" t="s">
        <v>161</v>
      </c>
      <c r="E26" s="401" t="s">
        <v>178</v>
      </c>
      <c r="F26" s="402"/>
      <c r="G26" s="401" t="s">
        <v>173</v>
      </c>
      <c r="H26" s="402"/>
      <c r="I26" s="390" t="s">
        <v>179</v>
      </c>
    </row>
    <row r="27" spans="2:9" ht="15" customHeight="1" x14ac:dyDescent="0.25">
      <c r="B27" s="340"/>
      <c r="C27" s="340"/>
      <c r="D27" s="340"/>
      <c r="E27" s="403"/>
      <c r="F27" s="404"/>
      <c r="G27" s="403"/>
      <c r="H27" s="404"/>
      <c r="I27" s="342"/>
    </row>
    <row r="28" spans="2:9" ht="15" customHeight="1" x14ac:dyDescent="0.25">
      <c r="B28" s="42">
        <v>93358</v>
      </c>
      <c r="C28" s="38" t="s">
        <v>188</v>
      </c>
      <c r="D28" s="10" t="s">
        <v>44</v>
      </c>
      <c r="E28" s="405">
        <v>52.57</v>
      </c>
      <c r="F28" s="406"/>
      <c r="G28" s="405">
        <v>3.33</v>
      </c>
      <c r="H28" s="406"/>
      <c r="I28" s="17">
        <f>TRUNC(E28*G28,2)</f>
        <v>175.05</v>
      </c>
    </row>
    <row r="29" spans="2:9" ht="30" customHeight="1" x14ac:dyDescent="0.25">
      <c r="B29" s="35">
        <v>94098</v>
      </c>
      <c r="C29" s="14" t="s">
        <v>189</v>
      </c>
      <c r="D29" s="11" t="s">
        <v>36</v>
      </c>
      <c r="E29" s="395">
        <v>4.45</v>
      </c>
      <c r="F29" s="396"/>
      <c r="G29" s="395">
        <v>4.88</v>
      </c>
      <c r="H29" s="396"/>
      <c r="I29" s="13">
        <f t="shared" ref="I29:I36" si="0">TRUNC(E29*G29,2)</f>
        <v>21.71</v>
      </c>
    </row>
    <row r="30" spans="2:9" ht="60" customHeight="1" x14ac:dyDescent="0.25">
      <c r="B30" s="35">
        <v>93374</v>
      </c>
      <c r="C30" s="14" t="s">
        <v>193</v>
      </c>
      <c r="D30" s="11" t="s">
        <v>44</v>
      </c>
      <c r="E30" s="395">
        <v>18.88</v>
      </c>
      <c r="F30" s="396"/>
      <c r="G30" s="395">
        <v>1.1299999999999999</v>
      </c>
      <c r="H30" s="396"/>
      <c r="I30" s="13">
        <f t="shared" si="0"/>
        <v>21.33</v>
      </c>
    </row>
    <row r="31" spans="2:9" ht="30" customHeight="1" x14ac:dyDescent="0.25">
      <c r="B31" s="35">
        <v>83534</v>
      </c>
      <c r="C31" s="14" t="s">
        <v>108</v>
      </c>
      <c r="D31" s="11" t="s">
        <v>44</v>
      </c>
      <c r="E31" s="395">
        <v>436.43</v>
      </c>
      <c r="F31" s="396"/>
      <c r="G31" s="395">
        <v>0.39</v>
      </c>
      <c r="H31" s="396"/>
      <c r="I31" s="13">
        <f t="shared" si="0"/>
        <v>170.2</v>
      </c>
    </row>
    <row r="32" spans="2:9" ht="60" customHeight="1" x14ac:dyDescent="0.25">
      <c r="B32" s="35">
        <v>92415</v>
      </c>
      <c r="C32" s="14" t="s">
        <v>197</v>
      </c>
      <c r="D32" s="11" t="s">
        <v>36</v>
      </c>
      <c r="E32" s="395">
        <v>73.430000000000007</v>
      </c>
      <c r="F32" s="396"/>
      <c r="G32" s="395">
        <v>1.1200000000000001</v>
      </c>
      <c r="H32" s="396"/>
      <c r="I32" s="13">
        <f t="shared" si="0"/>
        <v>82.24</v>
      </c>
    </row>
    <row r="33" spans="2:9" ht="30" customHeight="1" x14ac:dyDescent="0.25">
      <c r="B33" s="35">
        <v>92921</v>
      </c>
      <c r="C33" s="14" t="s">
        <v>92</v>
      </c>
      <c r="D33" s="11" t="s">
        <v>78</v>
      </c>
      <c r="E33" s="395">
        <v>7.3</v>
      </c>
      <c r="F33" s="396"/>
      <c r="G33" s="395">
        <v>1.23</v>
      </c>
      <c r="H33" s="396"/>
      <c r="I33" s="13">
        <f t="shared" si="0"/>
        <v>8.9700000000000006</v>
      </c>
    </row>
    <row r="34" spans="2:9" ht="30" customHeight="1" x14ac:dyDescent="0.25">
      <c r="B34" s="35">
        <v>92915</v>
      </c>
      <c r="C34" s="14" t="s">
        <v>191</v>
      </c>
      <c r="D34" s="11" t="s">
        <v>78</v>
      </c>
      <c r="E34" s="395">
        <v>10.89</v>
      </c>
      <c r="F34" s="396"/>
      <c r="G34" s="395">
        <v>3.68</v>
      </c>
      <c r="H34" s="396"/>
      <c r="I34" s="13">
        <f t="shared" si="0"/>
        <v>40.07</v>
      </c>
    </row>
    <row r="35" spans="2:9" ht="45" customHeight="1" x14ac:dyDescent="0.25">
      <c r="B35" s="35">
        <v>72132</v>
      </c>
      <c r="C35" s="14" t="s">
        <v>198</v>
      </c>
      <c r="D35" s="11" t="s">
        <v>36</v>
      </c>
      <c r="E35" s="395">
        <v>59.6</v>
      </c>
      <c r="F35" s="396"/>
      <c r="G35" s="395">
        <v>2.79</v>
      </c>
      <c r="H35" s="396"/>
      <c r="I35" s="13">
        <f t="shared" si="0"/>
        <v>166.28</v>
      </c>
    </row>
    <row r="36" spans="2:9" ht="45" customHeight="1" x14ac:dyDescent="0.25">
      <c r="B36" s="35">
        <v>72131</v>
      </c>
      <c r="C36" s="14" t="s">
        <v>194</v>
      </c>
      <c r="D36" s="11" t="s">
        <v>36</v>
      </c>
      <c r="E36" s="395">
        <v>116.36</v>
      </c>
      <c r="F36" s="396"/>
      <c r="G36" s="395">
        <v>4.32</v>
      </c>
      <c r="H36" s="396"/>
      <c r="I36" s="13">
        <f t="shared" si="0"/>
        <v>502.67</v>
      </c>
    </row>
    <row r="37" spans="2:9" ht="60" customHeight="1" x14ac:dyDescent="0.25">
      <c r="B37" s="35">
        <v>87528</v>
      </c>
      <c r="C37" s="14" t="s">
        <v>195</v>
      </c>
      <c r="D37" s="11" t="s">
        <v>36</v>
      </c>
      <c r="E37" s="395">
        <v>28.82</v>
      </c>
      <c r="F37" s="396"/>
      <c r="G37" s="395">
        <v>7.11</v>
      </c>
      <c r="H37" s="396"/>
      <c r="I37" s="13">
        <f>TRUNC(E37*G37,2)</f>
        <v>204.91</v>
      </c>
    </row>
    <row r="38" spans="2:9" ht="45" customHeight="1" x14ac:dyDescent="0.25">
      <c r="B38" s="35">
        <v>87878</v>
      </c>
      <c r="C38" s="14" t="s">
        <v>196</v>
      </c>
      <c r="D38" s="11" t="s">
        <v>36</v>
      </c>
      <c r="E38" s="395">
        <v>2.88</v>
      </c>
      <c r="F38" s="396"/>
      <c r="G38" s="395">
        <v>7.11</v>
      </c>
      <c r="H38" s="396"/>
      <c r="I38" s="13">
        <f>TRUNC(E38*G38,2)</f>
        <v>20.47</v>
      </c>
    </row>
    <row r="39" spans="2:9" ht="30" customHeight="1" x14ac:dyDescent="0.25">
      <c r="B39" s="35">
        <v>94963</v>
      </c>
      <c r="C39" s="14" t="s">
        <v>192</v>
      </c>
      <c r="D39" s="11" t="s">
        <v>44</v>
      </c>
      <c r="E39" s="395">
        <v>262.55</v>
      </c>
      <c r="F39" s="396"/>
      <c r="G39" s="395">
        <v>0.72</v>
      </c>
      <c r="H39" s="396"/>
      <c r="I39" s="13">
        <f>TRUNC(E39*G39,2)</f>
        <v>189.03</v>
      </c>
    </row>
    <row r="40" spans="2:9" ht="45" customHeight="1" x14ac:dyDescent="0.25">
      <c r="B40" s="35" t="s">
        <v>199</v>
      </c>
      <c r="C40" s="14" t="s">
        <v>200</v>
      </c>
      <c r="D40" s="52" t="s">
        <v>42</v>
      </c>
      <c r="E40" s="395">
        <v>312.91000000000003</v>
      </c>
      <c r="F40" s="396"/>
      <c r="G40" s="395">
        <v>3</v>
      </c>
      <c r="H40" s="396"/>
      <c r="I40" s="13">
        <f>TRUNC(E40*G40,2)</f>
        <v>938.73</v>
      </c>
    </row>
    <row r="41" spans="2:9" ht="15" customHeight="1" x14ac:dyDescent="0.25">
      <c r="B41" s="43"/>
      <c r="C41" s="39"/>
      <c r="D41" s="43"/>
      <c r="E41" s="395"/>
      <c r="F41" s="396"/>
      <c r="G41" s="407"/>
      <c r="H41" s="408"/>
      <c r="I41" s="19"/>
    </row>
    <row r="42" spans="2:9" ht="20.100000000000001" customHeight="1" x14ac:dyDescent="0.25">
      <c r="B42" s="55"/>
      <c r="C42" s="56"/>
      <c r="D42" s="56"/>
      <c r="E42" s="397" t="s">
        <v>181</v>
      </c>
      <c r="F42" s="397"/>
      <c r="G42" s="397"/>
      <c r="H42" s="397"/>
      <c r="I42" s="22">
        <f>SUM(I28:I41)</f>
        <v>2541.66</v>
      </c>
    </row>
    <row r="43" spans="2:9" ht="5.0999999999999996" customHeight="1" x14ac:dyDescent="0.25"/>
    <row r="44" spans="2:9" ht="15" customHeight="1" x14ac:dyDescent="0.25">
      <c r="B44" s="400" t="s">
        <v>24</v>
      </c>
      <c r="C44" s="400" t="s">
        <v>182</v>
      </c>
      <c r="D44" s="400" t="s">
        <v>183</v>
      </c>
      <c r="E44" s="401" t="s">
        <v>178</v>
      </c>
      <c r="F44" s="402"/>
      <c r="G44" s="401" t="s">
        <v>173</v>
      </c>
      <c r="H44" s="402"/>
      <c r="I44" s="390" t="s">
        <v>179</v>
      </c>
    </row>
    <row r="45" spans="2:9" ht="15" customHeight="1" x14ac:dyDescent="0.25">
      <c r="B45" s="340"/>
      <c r="C45" s="340"/>
      <c r="D45" s="340"/>
      <c r="E45" s="403"/>
      <c r="F45" s="404"/>
      <c r="G45" s="403"/>
      <c r="H45" s="404"/>
      <c r="I45" s="342"/>
    </row>
    <row r="46" spans="2:9" ht="15" customHeight="1" x14ac:dyDescent="0.25">
      <c r="B46" s="44"/>
      <c r="C46" s="44"/>
      <c r="D46" s="44"/>
      <c r="E46" s="391"/>
      <c r="F46" s="392"/>
      <c r="G46" s="45"/>
      <c r="H46" s="46"/>
      <c r="I46" s="44"/>
    </row>
    <row r="47" spans="2:9" ht="15" customHeight="1" x14ac:dyDescent="0.25">
      <c r="B47" s="39"/>
      <c r="C47" s="39"/>
      <c r="D47" s="39"/>
      <c r="E47" s="393"/>
      <c r="F47" s="394"/>
      <c r="G47" s="47"/>
      <c r="H47" s="48"/>
      <c r="I47" s="39"/>
    </row>
    <row r="48" spans="2:9" ht="20.100000000000001" customHeight="1" x14ac:dyDescent="0.25">
      <c r="B48" s="55"/>
      <c r="C48" s="56"/>
      <c r="D48" s="56"/>
      <c r="E48" s="397" t="s">
        <v>184</v>
      </c>
      <c r="F48" s="397"/>
      <c r="G48" s="397"/>
      <c r="H48" s="397"/>
      <c r="I48" s="22">
        <f>SUM(I46:I47)</f>
        <v>0</v>
      </c>
    </row>
    <row r="49" spans="2:9" ht="5.0999999999999996" customHeight="1" x14ac:dyDescent="0.25"/>
    <row r="50" spans="2:9" ht="20.100000000000001" customHeight="1" x14ac:dyDescent="0.25">
      <c r="B50" s="398" t="s">
        <v>185</v>
      </c>
      <c r="C50" s="397"/>
      <c r="D50" s="397"/>
      <c r="E50" s="397"/>
      <c r="F50" s="397"/>
      <c r="G50" s="397"/>
      <c r="H50" s="399" t="s">
        <v>186</v>
      </c>
      <c r="I50" s="22">
        <f>I24+I42+I48</f>
        <v>2555.8199999999997</v>
      </c>
    </row>
  </sheetData>
  <mergeCells count="72">
    <mergeCell ref="I10:I11"/>
    <mergeCell ref="G2:I2"/>
    <mergeCell ref="G3:I3"/>
    <mergeCell ref="B5:I5"/>
    <mergeCell ref="C7:E7"/>
    <mergeCell ref="F7:H7"/>
    <mergeCell ref="C8:E8"/>
    <mergeCell ref="F8:G8"/>
    <mergeCell ref="B10:B11"/>
    <mergeCell ref="C10:C11"/>
    <mergeCell ref="D10:E10"/>
    <mergeCell ref="F10:F11"/>
    <mergeCell ref="G10:H10"/>
    <mergeCell ref="E20:H20"/>
    <mergeCell ref="E14:H14"/>
    <mergeCell ref="B16:B17"/>
    <mergeCell ref="C16:C17"/>
    <mergeCell ref="D16:D17"/>
    <mergeCell ref="E16:F17"/>
    <mergeCell ref="G16:H17"/>
    <mergeCell ref="I16:I17"/>
    <mergeCell ref="E18:F18"/>
    <mergeCell ref="G18:H18"/>
    <mergeCell ref="E19:F19"/>
    <mergeCell ref="G19:H19"/>
    <mergeCell ref="E30:F30"/>
    <mergeCell ref="G30:H30"/>
    <mergeCell ref="B22:H22"/>
    <mergeCell ref="B24:H24"/>
    <mergeCell ref="B26:B27"/>
    <mergeCell ref="C26:C27"/>
    <mergeCell ref="D26:D27"/>
    <mergeCell ref="E26:F27"/>
    <mergeCell ref="G26:H27"/>
    <mergeCell ref="I26:I27"/>
    <mergeCell ref="E28:F28"/>
    <mergeCell ref="G28:H28"/>
    <mergeCell ref="E29:F29"/>
    <mergeCell ref="G29:H29"/>
    <mergeCell ref="E31:F31"/>
    <mergeCell ref="G31:H31"/>
    <mergeCell ref="E32:F32"/>
    <mergeCell ref="G32:H32"/>
    <mergeCell ref="E33:F33"/>
    <mergeCell ref="G33:H33"/>
    <mergeCell ref="E34:F34"/>
    <mergeCell ref="G34:H34"/>
    <mergeCell ref="E35:F35"/>
    <mergeCell ref="G35:H35"/>
    <mergeCell ref="E36:F36"/>
    <mergeCell ref="G36:H36"/>
    <mergeCell ref="E37:F37"/>
    <mergeCell ref="G37:H37"/>
    <mergeCell ref="E38:F38"/>
    <mergeCell ref="G38:H38"/>
    <mergeCell ref="E39:F39"/>
    <mergeCell ref="G39:H39"/>
    <mergeCell ref="E40:F40"/>
    <mergeCell ref="G40:H40"/>
    <mergeCell ref="E41:F41"/>
    <mergeCell ref="G41:H41"/>
    <mergeCell ref="E42:H42"/>
    <mergeCell ref="I44:I45"/>
    <mergeCell ref="E46:F46"/>
    <mergeCell ref="E47:F47"/>
    <mergeCell ref="E48:H48"/>
    <mergeCell ref="B50:H50"/>
    <mergeCell ref="B44:B45"/>
    <mergeCell ref="C44:C45"/>
    <mergeCell ref="D44:D45"/>
    <mergeCell ref="E44:F45"/>
    <mergeCell ref="G44:H45"/>
  </mergeCells>
  <printOptions horizontalCentered="1"/>
  <pageMargins left="0.51181102362204722" right="0.11811023622047245" top="0.74803149606299213" bottom="0.74803149606299213" header="0.31496062992125984" footer="0.31496062992125984"/>
  <pageSetup paperSize="9" scale="69" fitToHeight="11" orientation="portrait" r:id="rId1"/>
  <headerFooter>
    <oddFooter>&amp;L&amp;6&amp;Z&amp;F&amp;R&amp;6&amp;P DE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42"/>
  <sheetViews>
    <sheetView showGridLines="0" view="pageBreakPreview" topLeftCell="A4" zoomScaleSheetLayoutView="100" workbookViewId="0">
      <selection activeCell="D145" sqref="D145"/>
    </sheetView>
  </sheetViews>
  <sheetFormatPr defaultColWidth="9.140625" defaultRowHeight="12.75" x14ac:dyDescent="0.25"/>
  <cols>
    <col min="1" max="1" width="5.7109375" style="36" customWidth="1"/>
    <col min="2" max="2" width="10.7109375" style="36" customWidth="1"/>
    <col min="3" max="3" width="55.7109375" style="36" customWidth="1"/>
    <col min="4" max="6" width="12.7109375" style="36" customWidth="1"/>
    <col min="7" max="9" width="11.7109375" style="36" customWidth="1"/>
    <col min="10" max="16384" width="9.140625" style="36"/>
  </cols>
  <sheetData>
    <row r="2" spans="2:15" ht="15" customHeight="1" x14ac:dyDescent="0.25">
      <c r="B2" s="53" t="str">
        <f>Orçamento!B4</f>
        <v>OBRA/SERVIÇO: INFRAESTRUTURA URBANA - PAVIMENTAÇÃO ASFÁLTICA E DRENAGEM DE ÁGUAS PLUVIAIS</v>
      </c>
      <c r="C2" s="45"/>
      <c r="D2" s="45"/>
      <c r="E2" s="45"/>
      <c r="F2" s="45"/>
      <c r="G2" s="409" t="str">
        <f>Orçamento!G4</f>
        <v>SINAPI COMPOSIÇÃO DESONERADO MS 09/2018</v>
      </c>
      <c r="H2" s="410"/>
      <c r="I2" s="411"/>
      <c r="L2"/>
      <c r="M2"/>
      <c r="N2"/>
      <c r="O2"/>
    </row>
    <row r="3" spans="2:15" ht="15" customHeight="1" x14ac:dyDescent="0.25">
      <c r="B3" s="54" t="str">
        <f>Orçamento!B5</f>
        <v>LOCAL: BAIRROS JD. PARAÍSO II, CASCATINHA, SANTA MARTA, PETROPOLIS E PINDORAMA</v>
      </c>
      <c r="C3" s="47"/>
      <c r="D3" s="47"/>
      <c r="E3" s="47"/>
      <c r="F3" s="47"/>
      <c r="G3" s="412" t="str">
        <f>Orçamento!G5</f>
        <v>SINAPI INSUMO DESONERADO MS 09/2018</v>
      </c>
      <c r="H3" s="413"/>
      <c r="I3" s="414"/>
      <c r="L3"/>
      <c r="M3"/>
      <c r="N3"/>
      <c r="O3"/>
    </row>
    <row r="4" spans="2:15" ht="5.0999999999999996" customHeight="1" x14ac:dyDescent="0.25"/>
    <row r="5" spans="2:15" s="57" customFormat="1" ht="20.100000000000001" customHeight="1" x14ac:dyDescent="0.25">
      <c r="B5" s="415" t="s">
        <v>159</v>
      </c>
      <c r="C5" s="416"/>
      <c r="D5" s="416"/>
      <c r="E5" s="416"/>
      <c r="F5" s="416"/>
      <c r="G5" s="416"/>
      <c r="H5" s="416"/>
      <c r="I5" s="417"/>
    </row>
    <row r="6" spans="2:15" ht="5.0999999999999996" customHeight="1" x14ac:dyDescent="0.25"/>
    <row r="7" spans="2:15" ht="15" customHeight="1" x14ac:dyDescent="0.25">
      <c r="B7" s="20" t="s">
        <v>24</v>
      </c>
      <c r="C7" s="303" t="s">
        <v>26</v>
      </c>
      <c r="D7" s="303"/>
      <c r="E7" s="303"/>
      <c r="F7" s="303" t="s">
        <v>160</v>
      </c>
      <c r="G7" s="303"/>
      <c r="H7" s="303"/>
      <c r="I7" s="20" t="s">
        <v>161</v>
      </c>
    </row>
    <row r="8" spans="2:15" ht="30" customHeight="1" x14ac:dyDescent="0.25">
      <c r="B8" s="37" t="s">
        <v>154</v>
      </c>
      <c r="C8" s="429" t="s">
        <v>437</v>
      </c>
      <c r="D8" s="419"/>
      <c r="E8" s="420"/>
      <c r="F8" s="421" t="s">
        <v>162</v>
      </c>
      <c r="G8" s="422"/>
      <c r="H8" s="18">
        <v>1</v>
      </c>
      <c r="I8" s="50" t="s">
        <v>42</v>
      </c>
    </row>
    <row r="9" spans="2:15" ht="5.0999999999999996" customHeight="1" x14ac:dyDescent="0.25"/>
    <row r="10" spans="2:15" ht="15" customHeight="1" x14ac:dyDescent="0.25">
      <c r="B10" s="400" t="s">
        <v>24</v>
      </c>
      <c r="C10" s="400" t="s">
        <v>163</v>
      </c>
      <c r="D10" s="423" t="s">
        <v>164</v>
      </c>
      <c r="E10" s="424"/>
      <c r="F10" s="400" t="s">
        <v>28</v>
      </c>
      <c r="G10" s="423" t="s">
        <v>165</v>
      </c>
      <c r="H10" s="424"/>
      <c r="I10" s="390" t="s">
        <v>166</v>
      </c>
    </row>
    <row r="11" spans="2:15" ht="15" customHeight="1" x14ac:dyDescent="0.25">
      <c r="B11" s="340"/>
      <c r="C11" s="340"/>
      <c r="D11" s="20" t="s">
        <v>167</v>
      </c>
      <c r="E11" s="20" t="s">
        <v>168</v>
      </c>
      <c r="F11" s="340"/>
      <c r="G11" s="20" t="s">
        <v>167</v>
      </c>
      <c r="H11" s="20" t="s">
        <v>168</v>
      </c>
      <c r="I11" s="342"/>
    </row>
    <row r="12" spans="2:15" ht="15" customHeight="1" x14ac:dyDescent="0.25">
      <c r="B12" s="10"/>
      <c r="C12" s="38"/>
      <c r="D12" s="17"/>
      <c r="E12" s="17"/>
      <c r="F12" s="17"/>
      <c r="G12" s="17"/>
      <c r="H12" s="17"/>
      <c r="I12" s="17"/>
    </row>
    <row r="13" spans="2:15" ht="15" customHeight="1" x14ac:dyDescent="0.25">
      <c r="B13" s="39"/>
      <c r="C13" s="39"/>
      <c r="D13" s="39"/>
      <c r="E13" s="39"/>
      <c r="F13" s="39"/>
      <c r="G13" s="39"/>
      <c r="H13" s="39"/>
      <c r="I13" s="39"/>
    </row>
    <row r="14" spans="2:15" ht="20.100000000000001" customHeight="1" x14ac:dyDescent="0.25">
      <c r="B14" s="55"/>
      <c r="C14" s="56"/>
      <c r="D14" s="56"/>
      <c r="E14" s="397" t="s">
        <v>170</v>
      </c>
      <c r="F14" s="397"/>
      <c r="G14" s="397"/>
      <c r="H14" s="397"/>
      <c r="I14" s="22">
        <f>SUM(I12:I13)</f>
        <v>0</v>
      </c>
    </row>
    <row r="15" spans="2:15" ht="5.0999999999999996" customHeight="1" x14ac:dyDescent="0.25"/>
    <row r="16" spans="2:15" ht="15" customHeight="1" x14ac:dyDescent="0.25">
      <c r="B16" s="400" t="s">
        <v>24</v>
      </c>
      <c r="C16" s="400" t="s">
        <v>171</v>
      </c>
      <c r="D16" s="400" t="s">
        <v>161</v>
      </c>
      <c r="E16" s="401" t="s">
        <v>172</v>
      </c>
      <c r="F16" s="402"/>
      <c r="G16" s="401" t="s">
        <v>173</v>
      </c>
      <c r="H16" s="402"/>
      <c r="I16" s="390" t="s">
        <v>166</v>
      </c>
    </row>
    <row r="17" spans="2:9" ht="15" customHeight="1" x14ac:dyDescent="0.25">
      <c r="B17" s="340"/>
      <c r="C17" s="340"/>
      <c r="D17" s="340"/>
      <c r="E17" s="403"/>
      <c r="F17" s="404"/>
      <c r="G17" s="403"/>
      <c r="H17" s="404"/>
      <c r="I17" s="342"/>
    </row>
    <row r="18" spans="2:9" ht="15" customHeight="1" x14ac:dyDescent="0.25">
      <c r="B18" s="10"/>
      <c r="C18" s="40"/>
      <c r="D18" s="10"/>
      <c r="E18" s="405"/>
      <c r="F18" s="406"/>
      <c r="G18" s="405"/>
      <c r="H18" s="406"/>
      <c r="I18" s="17"/>
    </row>
    <row r="19" spans="2:9" ht="15" customHeight="1" x14ac:dyDescent="0.25">
      <c r="B19" s="39"/>
      <c r="C19" s="39"/>
      <c r="D19" s="43"/>
      <c r="E19" s="395"/>
      <c r="F19" s="396"/>
      <c r="G19" s="407"/>
      <c r="H19" s="408"/>
      <c r="I19" s="39"/>
    </row>
    <row r="20" spans="2:9" ht="20.100000000000001" customHeight="1" x14ac:dyDescent="0.25">
      <c r="B20" s="55"/>
      <c r="C20" s="56"/>
      <c r="D20" s="56"/>
      <c r="E20" s="397" t="s">
        <v>175</v>
      </c>
      <c r="F20" s="397"/>
      <c r="G20" s="397"/>
      <c r="H20" s="397"/>
      <c r="I20" s="22">
        <f>SUM(I18:I19)</f>
        <v>0</v>
      </c>
    </row>
    <row r="21" spans="2:9" ht="5.0999999999999996" customHeight="1" x14ac:dyDescent="0.25"/>
    <row r="22" spans="2:9" ht="20.100000000000001" customHeight="1" x14ac:dyDescent="0.25">
      <c r="B22" s="398" t="s">
        <v>202</v>
      </c>
      <c r="C22" s="397"/>
      <c r="D22" s="397"/>
      <c r="E22" s="397"/>
      <c r="F22" s="397"/>
      <c r="G22" s="397"/>
      <c r="H22" s="399"/>
      <c r="I22" s="22">
        <f>I14+I20</f>
        <v>0</v>
      </c>
    </row>
    <row r="23" spans="2:9" ht="5.0999999999999996" customHeight="1" x14ac:dyDescent="0.25"/>
    <row r="24" spans="2:9" ht="20.100000000000001" customHeight="1" x14ac:dyDescent="0.25">
      <c r="B24" s="398" t="s">
        <v>176</v>
      </c>
      <c r="C24" s="397"/>
      <c r="D24" s="397"/>
      <c r="E24" s="397"/>
      <c r="F24" s="397"/>
      <c r="G24" s="397"/>
      <c r="H24" s="399"/>
      <c r="I24" s="22">
        <f>I22/H8</f>
        <v>0</v>
      </c>
    </row>
    <row r="25" spans="2:9" ht="5.0999999999999996" customHeight="1" x14ac:dyDescent="0.25"/>
    <row r="26" spans="2:9" ht="15" customHeight="1" x14ac:dyDescent="0.25">
      <c r="B26" s="400" t="s">
        <v>24</v>
      </c>
      <c r="C26" s="400" t="s">
        <v>177</v>
      </c>
      <c r="D26" s="400" t="s">
        <v>161</v>
      </c>
      <c r="E26" s="401" t="s">
        <v>178</v>
      </c>
      <c r="F26" s="402"/>
      <c r="G26" s="401" t="s">
        <v>173</v>
      </c>
      <c r="H26" s="402"/>
      <c r="I26" s="390" t="s">
        <v>179</v>
      </c>
    </row>
    <row r="27" spans="2:9" ht="15" customHeight="1" x14ac:dyDescent="0.25">
      <c r="B27" s="340"/>
      <c r="C27" s="340"/>
      <c r="D27" s="340"/>
      <c r="E27" s="403"/>
      <c r="F27" s="404"/>
      <c r="G27" s="403"/>
      <c r="H27" s="404"/>
      <c r="I27" s="342"/>
    </row>
    <row r="28" spans="2:9" ht="30" customHeight="1" x14ac:dyDescent="0.25">
      <c r="B28" s="42" t="s">
        <v>428</v>
      </c>
      <c r="C28" s="38" t="s">
        <v>429</v>
      </c>
      <c r="D28" s="10" t="s">
        <v>44</v>
      </c>
      <c r="E28" s="405">
        <v>1.8</v>
      </c>
      <c r="F28" s="406"/>
      <c r="G28" s="425">
        <v>315.89999999999998</v>
      </c>
      <c r="H28" s="426"/>
      <c r="I28" s="17">
        <f>TRUNC(E28*G28,2)</f>
        <v>568.62</v>
      </c>
    </row>
    <row r="29" spans="2:9" ht="45" customHeight="1" x14ac:dyDescent="0.25">
      <c r="B29" s="35" t="s">
        <v>430</v>
      </c>
      <c r="C29" s="14" t="s">
        <v>431</v>
      </c>
      <c r="D29" s="11" t="s">
        <v>44</v>
      </c>
      <c r="E29" s="395">
        <v>17.600000000000001</v>
      </c>
      <c r="F29" s="396"/>
      <c r="G29" s="427">
        <v>262.55</v>
      </c>
      <c r="H29" s="428"/>
      <c r="I29" s="13">
        <f>TRUNC(E29*G29,2)</f>
        <v>4620.88</v>
      </c>
    </row>
    <row r="30" spans="2:9" ht="30" customHeight="1" x14ac:dyDescent="0.25">
      <c r="B30" s="35" t="s">
        <v>76</v>
      </c>
      <c r="C30" s="14" t="s">
        <v>432</v>
      </c>
      <c r="D30" s="11" t="s">
        <v>44</v>
      </c>
      <c r="E30" s="395">
        <v>17.600000000000001</v>
      </c>
      <c r="F30" s="396"/>
      <c r="G30" s="427">
        <v>87.2</v>
      </c>
      <c r="H30" s="428"/>
      <c r="I30" s="13">
        <f>TRUNC(E30*G30,2)</f>
        <v>1534.72</v>
      </c>
    </row>
    <row r="31" spans="2:9" ht="30" customHeight="1" x14ac:dyDescent="0.25">
      <c r="B31" s="35" t="s">
        <v>433</v>
      </c>
      <c r="C31" s="14" t="s">
        <v>434</v>
      </c>
      <c r="D31" s="11" t="s">
        <v>36</v>
      </c>
      <c r="E31" s="395">
        <v>70.099999999999994</v>
      </c>
      <c r="F31" s="396"/>
      <c r="G31" s="427">
        <v>93.41</v>
      </c>
      <c r="H31" s="428"/>
      <c r="I31" s="13">
        <f>TRUNC(E31*G31,2)</f>
        <v>6548.04</v>
      </c>
    </row>
    <row r="32" spans="2:9" ht="30" customHeight="1" x14ac:dyDescent="0.25">
      <c r="B32" s="35" t="s">
        <v>435</v>
      </c>
      <c r="C32" s="14" t="s">
        <v>436</v>
      </c>
      <c r="D32" s="11" t="s">
        <v>78</v>
      </c>
      <c r="E32" s="395">
        <v>59.3</v>
      </c>
      <c r="F32" s="396"/>
      <c r="G32" s="427">
        <v>10.51</v>
      </c>
      <c r="H32" s="428"/>
      <c r="I32" s="13">
        <f>TRUNC(E32*G32,2)</f>
        <v>623.24</v>
      </c>
    </row>
    <row r="33" spans="2:9" ht="15" customHeight="1" x14ac:dyDescent="0.25">
      <c r="B33" s="43"/>
      <c r="C33" s="39"/>
      <c r="D33" s="43"/>
      <c r="E33" s="395"/>
      <c r="F33" s="396"/>
      <c r="G33" s="407"/>
      <c r="H33" s="408"/>
      <c r="I33" s="19"/>
    </row>
    <row r="34" spans="2:9" ht="20.100000000000001" customHeight="1" x14ac:dyDescent="0.25">
      <c r="B34" s="55"/>
      <c r="C34" s="56"/>
      <c r="D34" s="56"/>
      <c r="E34" s="397" t="s">
        <v>181</v>
      </c>
      <c r="F34" s="397"/>
      <c r="G34" s="397"/>
      <c r="H34" s="397"/>
      <c r="I34" s="22">
        <f>SUM(I28:I33)</f>
        <v>13895.5</v>
      </c>
    </row>
    <row r="35" spans="2:9" ht="5.0999999999999996" customHeight="1" x14ac:dyDescent="0.25"/>
    <row r="36" spans="2:9" ht="15" customHeight="1" x14ac:dyDescent="0.25">
      <c r="B36" s="400" t="s">
        <v>24</v>
      </c>
      <c r="C36" s="400" t="s">
        <v>182</v>
      </c>
      <c r="D36" s="400" t="s">
        <v>183</v>
      </c>
      <c r="E36" s="401" t="s">
        <v>178</v>
      </c>
      <c r="F36" s="402"/>
      <c r="G36" s="401" t="s">
        <v>173</v>
      </c>
      <c r="H36" s="402"/>
      <c r="I36" s="390" t="s">
        <v>179</v>
      </c>
    </row>
    <row r="37" spans="2:9" ht="15" customHeight="1" x14ac:dyDescent="0.25">
      <c r="B37" s="340"/>
      <c r="C37" s="340"/>
      <c r="D37" s="340"/>
      <c r="E37" s="403"/>
      <c r="F37" s="404"/>
      <c r="G37" s="403"/>
      <c r="H37" s="404"/>
      <c r="I37" s="342"/>
    </row>
    <row r="38" spans="2:9" ht="15" customHeight="1" x14ac:dyDescent="0.25">
      <c r="B38" s="44"/>
      <c r="C38" s="44"/>
      <c r="D38" s="44"/>
      <c r="E38" s="391"/>
      <c r="F38" s="392"/>
      <c r="G38" s="45"/>
      <c r="H38" s="46"/>
      <c r="I38" s="44"/>
    </row>
    <row r="39" spans="2:9" ht="15" customHeight="1" x14ac:dyDescent="0.25">
      <c r="B39" s="39"/>
      <c r="C39" s="39"/>
      <c r="D39" s="39"/>
      <c r="E39" s="393"/>
      <c r="F39" s="394"/>
      <c r="G39" s="47"/>
      <c r="H39" s="48"/>
      <c r="I39" s="39"/>
    </row>
    <row r="40" spans="2:9" ht="20.100000000000001" customHeight="1" x14ac:dyDescent="0.25">
      <c r="B40" s="55"/>
      <c r="C40" s="56"/>
      <c r="D40" s="56"/>
      <c r="E40" s="397" t="s">
        <v>184</v>
      </c>
      <c r="F40" s="397"/>
      <c r="G40" s="397"/>
      <c r="H40" s="397"/>
      <c r="I40" s="22">
        <f>SUM(I38:I39)</f>
        <v>0</v>
      </c>
    </row>
    <row r="41" spans="2:9" ht="5.0999999999999996" customHeight="1" x14ac:dyDescent="0.25"/>
    <row r="42" spans="2:9" ht="20.100000000000001" customHeight="1" x14ac:dyDescent="0.25">
      <c r="B42" s="398" t="s">
        <v>185</v>
      </c>
      <c r="C42" s="397"/>
      <c r="D42" s="397"/>
      <c r="E42" s="397"/>
      <c r="F42" s="397"/>
      <c r="G42" s="397"/>
      <c r="H42" s="399" t="s">
        <v>186</v>
      </c>
      <c r="I42" s="22">
        <f>I24+I34+I40</f>
        <v>13895.5</v>
      </c>
    </row>
  </sheetData>
  <mergeCells count="56">
    <mergeCell ref="E32:F32"/>
    <mergeCell ref="G32:H32"/>
    <mergeCell ref="E31:F31"/>
    <mergeCell ref="G31:H31"/>
    <mergeCell ref="I10:I11"/>
    <mergeCell ref="E20:H20"/>
    <mergeCell ref="E14:H14"/>
    <mergeCell ref="I16:I17"/>
    <mergeCell ref="E18:F18"/>
    <mergeCell ref="G18:H18"/>
    <mergeCell ref="E19:F19"/>
    <mergeCell ref="G19:H19"/>
    <mergeCell ref="E30:F30"/>
    <mergeCell ref="G30:H30"/>
    <mergeCell ref="B22:H22"/>
    <mergeCell ref="B24:H24"/>
    <mergeCell ref="G2:I2"/>
    <mergeCell ref="G3:I3"/>
    <mergeCell ref="B5:I5"/>
    <mergeCell ref="C7:E7"/>
    <mergeCell ref="F7:H7"/>
    <mergeCell ref="C8:E8"/>
    <mergeCell ref="F8:G8"/>
    <mergeCell ref="B10:B11"/>
    <mergeCell ref="C10:C11"/>
    <mergeCell ref="D10:E10"/>
    <mergeCell ref="F10:F11"/>
    <mergeCell ref="G10:H10"/>
    <mergeCell ref="B16:B17"/>
    <mergeCell ref="C16:C17"/>
    <mergeCell ref="D16:D17"/>
    <mergeCell ref="E16:F17"/>
    <mergeCell ref="G16:H17"/>
    <mergeCell ref="B26:B27"/>
    <mergeCell ref="C26:C27"/>
    <mergeCell ref="D26:D27"/>
    <mergeCell ref="E26:F27"/>
    <mergeCell ref="G26:H27"/>
    <mergeCell ref="I26:I27"/>
    <mergeCell ref="E28:F28"/>
    <mergeCell ref="G28:H28"/>
    <mergeCell ref="E29:F29"/>
    <mergeCell ref="G29:H29"/>
    <mergeCell ref="E33:F33"/>
    <mergeCell ref="G33:H33"/>
    <mergeCell ref="E34:H34"/>
    <mergeCell ref="B36:B37"/>
    <mergeCell ref="C36:C37"/>
    <mergeCell ref="D36:D37"/>
    <mergeCell ref="E36:F37"/>
    <mergeCell ref="G36:H37"/>
    <mergeCell ref="I36:I37"/>
    <mergeCell ref="E38:F38"/>
    <mergeCell ref="E39:F39"/>
    <mergeCell ref="E40:H40"/>
    <mergeCell ref="B42:H42"/>
  </mergeCells>
  <printOptions horizontalCentered="1"/>
  <pageMargins left="0.51181102362204722" right="0.19685039370078741" top="0.74803149606299213" bottom="0.74803149606299213" header="0.31496062992125984" footer="0.31496062992125984"/>
  <pageSetup paperSize="9" scale="68" fitToHeight="11" orientation="portrait" r:id="rId1"/>
  <headerFooter>
    <oddFooter>&amp;L&amp;6&amp;Z&amp;F&amp;R&amp;6&amp;P DE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43"/>
  <sheetViews>
    <sheetView showGridLines="0" view="pageBreakPreview" topLeftCell="A22" zoomScaleSheetLayoutView="100" workbookViewId="0">
      <selection activeCell="D145" sqref="D145"/>
    </sheetView>
  </sheetViews>
  <sheetFormatPr defaultColWidth="9.140625" defaultRowHeight="12.75" x14ac:dyDescent="0.25"/>
  <cols>
    <col min="1" max="1" width="5.7109375" style="36" customWidth="1"/>
    <col min="2" max="2" width="10.7109375" style="36" customWidth="1"/>
    <col min="3" max="3" width="55.7109375" style="36" customWidth="1"/>
    <col min="4" max="6" width="12.7109375" style="36" customWidth="1"/>
    <col min="7" max="9" width="11.7109375" style="36" customWidth="1"/>
    <col min="10" max="16384" width="9.140625" style="36"/>
  </cols>
  <sheetData>
    <row r="2" spans="2:15" ht="15" customHeight="1" x14ac:dyDescent="0.25">
      <c r="B2" s="53" t="str">
        <f>Orçamento!B4</f>
        <v>OBRA/SERVIÇO: INFRAESTRUTURA URBANA - PAVIMENTAÇÃO ASFÁLTICA E DRENAGEM DE ÁGUAS PLUVIAIS</v>
      </c>
      <c r="C2" s="45"/>
      <c r="D2" s="45"/>
      <c r="E2" s="45"/>
      <c r="F2" s="45"/>
      <c r="G2" s="409" t="str">
        <f>Orçamento!G4</f>
        <v>SINAPI COMPOSIÇÃO DESONERADO MS 09/2018</v>
      </c>
      <c r="H2" s="410"/>
      <c r="I2" s="411"/>
      <c r="L2"/>
      <c r="M2"/>
      <c r="N2"/>
      <c r="O2"/>
    </row>
    <row r="3" spans="2:15" ht="15" customHeight="1" x14ac:dyDescent="0.25">
      <c r="B3" s="54" t="str">
        <f>Orçamento!B5</f>
        <v>LOCAL: BAIRROS JD. PARAÍSO II, CASCATINHA, SANTA MARTA, PETROPOLIS E PINDORAMA</v>
      </c>
      <c r="C3" s="47"/>
      <c r="D3" s="47"/>
      <c r="E3" s="47"/>
      <c r="F3" s="47"/>
      <c r="G3" s="412" t="str">
        <f>Orçamento!G5</f>
        <v>SINAPI INSUMO DESONERADO MS 09/2018</v>
      </c>
      <c r="H3" s="413"/>
      <c r="I3" s="414"/>
      <c r="L3"/>
      <c r="M3"/>
      <c r="N3"/>
      <c r="O3"/>
    </row>
    <row r="4" spans="2:15" ht="5.0999999999999996" customHeight="1" x14ac:dyDescent="0.25"/>
    <row r="5" spans="2:15" s="57" customFormat="1" ht="20.100000000000001" customHeight="1" x14ac:dyDescent="0.25">
      <c r="B5" s="415" t="s">
        <v>159</v>
      </c>
      <c r="C5" s="416"/>
      <c r="D5" s="416"/>
      <c r="E5" s="416"/>
      <c r="F5" s="416"/>
      <c r="G5" s="416"/>
      <c r="H5" s="416"/>
      <c r="I5" s="417"/>
    </row>
    <row r="6" spans="2:15" ht="5.0999999999999996" customHeight="1" x14ac:dyDescent="0.25"/>
    <row r="7" spans="2:15" ht="15" customHeight="1" x14ac:dyDescent="0.25">
      <c r="B7" s="20" t="s">
        <v>24</v>
      </c>
      <c r="C7" s="303" t="s">
        <v>26</v>
      </c>
      <c r="D7" s="303"/>
      <c r="E7" s="303"/>
      <c r="F7" s="303" t="s">
        <v>160</v>
      </c>
      <c r="G7" s="303"/>
      <c r="H7" s="303"/>
      <c r="I7" s="20" t="s">
        <v>161</v>
      </c>
    </row>
    <row r="8" spans="2:15" ht="30" customHeight="1" x14ac:dyDescent="0.25">
      <c r="B8" s="37" t="s">
        <v>62</v>
      </c>
      <c r="C8" s="418" t="s">
        <v>97</v>
      </c>
      <c r="D8" s="419"/>
      <c r="E8" s="420"/>
      <c r="F8" s="421" t="s">
        <v>162</v>
      </c>
      <c r="G8" s="422"/>
      <c r="H8" s="18">
        <v>1</v>
      </c>
      <c r="I8" s="50" t="s">
        <v>47</v>
      </c>
    </row>
    <row r="9" spans="2:15" ht="5.0999999999999996" customHeight="1" x14ac:dyDescent="0.25"/>
    <row r="10" spans="2:15" ht="15" customHeight="1" x14ac:dyDescent="0.25">
      <c r="B10" s="400" t="s">
        <v>24</v>
      </c>
      <c r="C10" s="400" t="s">
        <v>163</v>
      </c>
      <c r="D10" s="423" t="s">
        <v>164</v>
      </c>
      <c r="E10" s="424"/>
      <c r="F10" s="400" t="s">
        <v>28</v>
      </c>
      <c r="G10" s="423" t="s">
        <v>165</v>
      </c>
      <c r="H10" s="424"/>
      <c r="I10" s="390" t="s">
        <v>166</v>
      </c>
    </row>
    <row r="11" spans="2:15" ht="15" customHeight="1" x14ac:dyDescent="0.25">
      <c r="B11" s="340"/>
      <c r="C11" s="340"/>
      <c r="D11" s="20" t="s">
        <v>167</v>
      </c>
      <c r="E11" s="20" t="s">
        <v>168</v>
      </c>
      <c r="F11" s="340"/>
      <c r="G11" s="20" t="s">
        <v>167</v>
      </c>
      <c r="H11" s="20" t="s">
        <v>168</v>
      </c>
      <c r="I11" s="342"/>
    </row>
    <row r="12" spans="2:15" ht="15" customHeight="1" x14ac:dyDescent="0.25">
      <c r="B12" s="10"/>
      <c r="C12" s="38"/>
      <c r="D12" s="17"/>
      <c r="E12" s="17"/>
      <c r="F12" s="17"/>
      <c r="G12" s="17"/>
      <c r="H12" s="17"/>
      <c r="I12" s="17"/>
    </row>
    <row r="13" spans="2:15" ht="15" customHeight="1" x14ac:dyDescent="0.25">
      <c r="B13" s="39"/>
      <c r="C13" s="39"/>
      <c r="D13" s="39"/>
      <c r="E13" s="39"/>
      <c r="F13" s="39"/>
      <c r="G13" s="39"/>
      <c r="H13" s="39"/>
      <c r="I13" s="39"/>
    </row>
    <row r="14" spans="2:15" ht="20.100000000000001" customHeight="1" x14ac:dyDescent="0.25">
      <c r="B14" s="55"/>
      <c r="C14" s="56"/>
      <c r="D14" s="56"/>
      <c r="E14" s="397" t="s">
        <v>170</v>
      </c>
      <c r="F14" s="397"/>
      <c r="G14" s="397"/>
      <c r="H14" s="397"/>
      <c r="I14" s="22">
        <f>SUM(I12:I13)</f>
        <v>0</v>
      </c>
    </row>
    <row r="15" spans="2:15" ht="5.0999999999999996" customHeight="1" x14ac:dyDescent="0.25"/>
    <row r="16" spans="2:15" ht="15" customHeight="1" x14ac:dyDescent="0.25">
      <c r="B16" s="400" t="s">
        <v>24</v>
      </c>
      <c r="C16" s="400" t="s">
        <v>171</v>
      </c>
      <c r="D16" s="400" t="s">
        <v>161</v>
      </c>
      <c r="E16" s="401" t="s">
        <v>172</v>
      </c>
      <c r="F16" s="402"/>
      <c r="G16" s="401" t="s">
        <v>173</v>
      </c>
      <c r="H16" s="402"/>
      <c r="I16" s="390" t="s">
        <v>166</v>
      </c>
    </row>
    <row r="17" spans="2:9" ht="15" customHeight="1" x14ac:dyDescent="0.25">
      <c r="B17" s="340"/>
      <c r="C17" s="340"/>
      <c r="D17" s="340"/>
      <c r="E17" s="403"/>
      <c r="F17" s="404"/>
      <c r="G17" s="403"/>
      <c r="H17" s="404"/>
      <c r="I17" s="342"/>
    </row>
    <row r="18" spans="2:9" ht="15" customHeight="1" x14ac:dyDescent="0.25">
      <c r="B18" s="10"/>
      <c r="C18" s="40"/>
      <c r="D18" s="10"/>
      <c r="E18" s="405"/>
      <c r="F18" s="406"/>
      <c r="G18" s="405"/>
      <c r="H18" s="406"/>
      <c r="I18" s="17"/>
    </row>
    <row r="19" spans="2:9" ht="15" customHeight="1" x14ac:dyDescent="0.25">
      <c r="B19" s="39"/>
      <c r="C19" s="39"/>
      <c r="D19" s="43"/>
      <c r="E19" s="395"/>
      <c r="F19" s="396"/>
      <c r="G19" s="407"/>
      <c r="H19" s="408"/>
      <c r="I19" s="39"/>
    </row>
    <row r="20" spans="2:9" ht="20.100000000000001" customHeight="1" x14ac:dyDescent="0.25">
      <c r="B20" s="55"/>
      <c r="C20" s="56"/>
      <c r="D20" s="56"/>
      <c r="E20" s="397" t="s">
        <v>175</v>
      </c>
      <c r="F20" s="397"/>
      <c r="G20" s="397"/>
      <c r="H20" s="397"/>
      <c r="I20" s="22">
        <f>SUM(I18:I19)</f>
        <v>0</v>
      </c>
    </row>
    <row r="21" spans="2:9" ht="5.0999999999999996" customHeight="1" x14ac:dyDescent="0.25"/>
    <row r="22" spans="2:9" ht="20.100000000000001" customHeight="1" x14ac:dyDescent="0.25">
      <c r="B22" s="398" t="s">
        <v>202</v>
      </c>
      <c r="C22" s="397"/>
      <c r="D22" s="397"/>
      <c r="E22" s="397"/>
      <c r="F22" s="397"/>
      <c r="G22" s="397"/>
      <c r="H22" s="399"/>
      <c r="I22" s="22">
        <f>I14+I20</f>
        <v>0</v>
      </c>
    </row>
    <row r="23" spans="2:9" ht="5.0999999999999996" customHeight="1" x14ac:dyDescent="0.25"/>
    <row r="24" spans="2:9" ht="20.100000000000001" customHeight="1" x14ac:dyDescent="0.25">
      <c r="B24" s="398" t="s">
        <v>176</v>
      </c>
      <c r="C24" s="397"/>
      <c r="D24" s="397"/>
      <c r="E24" s="397"/>
      <c r="F24" s="397"/>
      <c r="G24" s="397"/>
      <c r="H24" s="399"/>
      <c r="I24" s="22">
        <f>I22/H8</f>
        <v>0</v>
      </c>
    </row>
    <row r="25" spans="2:9" ht="5.0999999999999996" customHeight="1" x14ac:dyDescent="0.25"/>
    <row r="26" spans="2:9" ht="15" customHeight="1" x14ac:dyDescent="0.25">
      <c r="B26" s="400" t="s">
        <v>24</v>
      </c>
      <c r="C26" s="400" t="s">
        <v>177</v>
      </c>
      <c r="D26" s="400" t="s">
        <v>161</v>
      </c>
      <c r="E26" s="401" t="s">
        <v>178</v>
      </c>
      <c r="F26" s="402"/>
      <c r="G26" s="401" t="s">
        <v>173</v>
      </c>
      <c r="H26" s="402"/>
      <c r="I26" s="390" t="s">
        <v>179</v>
      </c>
    </row>
    <row r="27" spans="2:9" ht="15" customHeight="1" x14ac:dyDescent="0.25">
      <c r="B27" s="340"/>
      <c r="C27" s="340"/>
      <c r="D27" s="340"/>
      <c r="E27" s="403"/>
      <c r="F27" s="404"/>
      <c r="G27" s="403"/>
      <c r="H27" s="404"/>
      <c r="I27" s="342"/>
    </row>
    <row r="28" spans="2:9" ht="30" customHeight="1" x14ac:dyDescent="0.25">
      <c r="B28" s="42">
        <v>94098</v>
      </c>
      <c r="C28" s="38" t="s">
        <v>189</v>
      </c>
      <c r="D28" s="10" t="s">
        <v>36</v>
      </c>
      <c r="E28" s="405">
        <v>4.45</v>
      </c>
      <c r="F28" s="406"/>
      <c r="G28" s="405">
        <v>0.42</v>
      </c>
      <c r="H28" s="406"/>
      <c r="I28" s="17">
        <f t="shared" ref="I28:I33" si="0">TRUNC(E28*G28,2)</f>
        <v>1.86</v>
      </c>
    </row>
    <row r="29" spans="2:9" ht="30" customHeight="1" x14ac:dyDescent="0.25">
      <c r="B29" s="35">
        <v>94963</v>
      </c>
      <c r="C29" s="14" t="s">
        <v>218</v>
      </c>
      <c r="D29" s="11" t="s">
        <v>44</v>
      </c>
      <c r="E29" s="395">
        <v>262.55</v>
      </c>
      <c r="F29" s="396"/>
      <c r="G29" s="430">
        <v>6.1499999999999999E-2</v>
      </c>
      <c r="H29" s="431"/>
      <c r="I29" s="13">
        <f t="shared" si="0"/>
        <v>16.14</v>
      </c>
    </row>
    <row r="30" spans="2:9" ht="30" customHeight="1" x14ac:dyDescent="0.25">
      <c r="B30" s="35">
        <v>73445</v>
      </c>
      <c r="C30" s="14" t="s">
        <v>219</v>
      </c>
      <c r="D30" s="11" t="s">
        <v>36</v>
      </c>
      <c r="E30" s="395">
        <v>6.92</v>
      </c>
      <c r="F30" s="396"/>
      <c r="G30" s="395">
        <v>0.25</v>
      </c>
      <c r="H30" s="396"/>
      <c r="I30" s="13">
        <f t="shared" si="0"/>
        <v>1.73</v>
      </c>
    </row>
    <row r="31" spans="2:9" ht="60" customHeight="1" x14ac:dyDescent="0.25">
      <c r="B31" s="35">
        <v>92431</v>
      </c>
      <c r="C31" s="14" t="s">
        <v>220</v>
      </c>
      <c r="D31" s="11" t="s">
        <v>36</v>
      </c>
      <c r="E31" s="395">
        <v>31.06</v>
      </c>
      <c r="F31" s="396"/>
      <c r="G31" s="395">
        <v>0.15</v>
      </c>
      <c r="H31" s="396"/>
      <c r="I31" s="13">
        <f t="shared" si="0"/>
        <v>4.6500000000000004</v>
      </c>
    </row>
    <row r="32" spans="2:9" ht="15" customHeight="1" x14ac:dyDescent="0.25">
      <c r="B32" s="35" t="s">
        <v>76</v>
      </c>
      <c r="C32" s="14" t="s">
        <v>77</v>
      </c>
      <c r="D32" s="11" t="s">
        <v>44</v>
      </c>
      <c r="E32" s="395">
        <v>87.2</v>
      </c>
      <c r="F32" s="396"/>
      <c r="G32" s="430">
        <v>6.1499999999999999E-2</v>
      </c>
      <c r="H32" s="431"/>
      <c r="I32" s="13">
        <f t="shared" si="0"/>
        <v>5.36</v>
      </c>
    </row>
    <row r="33" spans="2:9" ht="30" customHeight="1" x14ac:dyDescent="0.25">
      <c r="B33" s="16" t="s">
        <v>79</v>
      </c>
      <c r="C33" s="14" t="s">
        <v>203</v>
      </c>
      <c r="D33" s="11" t="s">
        <v>47</v>
      </c>
      <c r="E33" s="395">
        <f>'Comp. Recorte'!I38</f>
        <v>7.1599999999999993</v>
      </c>
      <c r="F33" s="396"/>
      <c r="G33" s="395">
        <v>1</v>
      </c>
      <c r="H33" s="396"/>
      <c r="I33" s="13">
        <f t="shared" si="0"/>
        <v>7.16</v>
      </c>
    </row>
    <row r="34" spans="2:9" ht="15" customHeight="1" x14ac:dyDescent="0.25">
      <c r="B34" s="43"/>
      <c r="C34" s="39"/>
      <c r="D34" s="43"/>
      <c r="E34" s="395"/>
      <c r="F34" s="396"/>
      <c r="G34" s="407"/>
      <c r="H34" s="408"/>
      <c r="I34" s="19"/>
    </row>
    <row r="35" spans="2:9" ht="20.100000000000001" customHeight="1" x14ac:dyDescent="0.25">
      <c r="B35" s="55"/>
      <c r="C35" s="56"/>
      <c r="D35" s="56"/>
      <c r="E35" s="397" t="s">
        <v>181</v>
      </c>
      <c r="F35" s="397"/>
      <c r="G35" s="397"/>
      <c r="H35" s="397"/>
      <c r="I35" s="22">
        <f>SUM(I28:I34)</f>
        <v>36.900000000000006</v>
      </c>
    </row>
    <row r="36" spans="2:9" ht="5.0999999999999996" customHeight="1" x14ac:dyDescent="0.25"/>
    <row r="37" spans="2:9" ht="15" customHeight="1" x14ac:dyDescent="0.25">
      <c r="B37" s="400" t="s">
        <v>24</v>
      </c>
      <c r="C37" s="400" t="s">
        <v>182</v>
      </c>
      <c r="D37" s="400" t="s">
        <v>183</v>
      </c>
      <c r="E37" s="401" t="s">
        <v>178</v>
      </c>
      <c r="F37" s="402"/>
      <c r="G37" s="401" t="s">
        <v>173</v>
      </c>
      <c r="H37" s="402"/>
      <c r="I37" s="390" t="s">
        <v>179</v>
      </c>
    </row>
    <row r="38" spans="2:9" ht="15" customHeight="1" x14ac:dyDescent="0.25">
      <c r="B38" s="340"/>
      <c r="C38" s="340"/>
      <c r="D38" s="340"/>
      <c r="E38" s="403"/>
      <c r="F38" s="404"/>
      <c r="G38" s="403"/>
      <c r="H38" s="404"/>
      <c r="I38" s="342"/>
    </row>
    <row r="39" spans="2:9" ht="15" customHeight="1" x14ac:dyDescent="0.25">
      <c r="B39" s="44"/>
      <c r="C39" s="44"/>
      <c r="D39" s="44"/>
      <c r="E39" s="391"/>
      <c r="F39" s="392"/>
      <c r="G39" s="45"/>
      <c r="H39" s="46"/>
      <c r="I39" s="44"/>
    </row>
    <row r="40" spans="2:9" ht="15" customHeight="1" x14ac:dyDescent="0.25">
      <c r="B40" s="39"/>
      <c r="C40" s="39"/>
      <c r="D40" s="39"/>
      <c r="E40" s="393"/>
      <c r="F40" s="394"/>
      <c r="G40" s="47"/>
      <c r="H40" s="48"/>
      <c r="I40" s="39"/>
    </row>
    <row r="41" spans="2:9" ht="20.100000000000001" customHeight="1" x14ac:dyDescent="0.25">
      <c r="B41" s="55"/>
      <c r="C41" s="56"/>
      <c r="D41" s="56"/>
      <c r="E41" s="397" t="s">
        <v>184</v>
      </c>
      <c r="F41" s="397"/>
      <c r="G41" s="397"/>
      <c r="H41" s="397"/>
      <c r="I41" s="22">
        <f>SUM(I39:I40)</f>
        <v>0</v>
      </c>
    </row>
    <row r="42" spans="2:9" ht="5.0999999999999996" customHeight="1" x14ac:dyDescent="0.25"/>
    <row r="43" spans="2:9" ht="20.100000000000001" customHeight="1" x14ac:dyDescent="0.25">
      <c r="B43" s="398" t="s">
        <v>185</v>
      </c>
      <c r="C43" s="397"/>
      <c r="D43" s="397"/>
      <c r="E43" s="397"/>
      <c r="F43" s="397"/>
      <c r="G43" s="397"/>
      <c r="H43" s="399" t="s">
        <v>186</v>
      </c>
      <c r="I43" s="22">
        <f>I24+I35+I41</f>
        <v>36.900000000000006</v>
      </c>
    </row>
  </sheetData>
  <mergeCells count="58">
    <mergeCell ref="I10:I11"/>
    <mergeCell ref="G2:I2"/>
    <mergeCell ref="G3:I3"/>
    <mergeCell ref="B5:I5"/>
    <mergeCell ref="C7:E7"/>
    <mergeCell ref="F7:H7"/>
    <mergeCell ref="C8:E8"/>
    <mergeCell ref="F8:G8"/>
    <mergeCell ref="B10:B11"/>
    <mergeCell ref="C10:C11"/>
    <mergeCell ref="D10:E10"/>
    <mergeCell ref="F10:F11"/>
    <mergeCell ref="G10:H10"/>
    <mergeCell ref="E20:H20"/>
    <mergeCell ref="E14:H14"/>
    <mergeCell ref="B16:B17"/>
    <mergeCell ref="C16:C17"/>
    <mergeCell ref="D16:D17"/>
    <mergeCell ref="E16:F17"/>
    <mergeCell ref="G16:H17"/>
    <mergeCell ref="I16:I17"/>
    <mergeCell ref="E18:F18"/>
    <mergeCell ref="G18:H18"/>
    <mergeCell ref="E19:F19"/>
    <mergeCell ref="G19:H19"/>
    <mergeCell ref="E30:F30"/>
    <mergeCell ref="G30:H30"/>
    <mergeCell ref="B22:H22"/>
    <mergeCell ref="B24:H24"/>
    <mergeCell ref="B26:B27"/>
    <mergeCell ref="C26:C27"/>
    <mergeCell ref="D26:D27"/>
    <mergeCell ref="E26:F27"/>
    <mergeCell ref="G26:H27"/>
    <mergeCell ref="I26:I27"/>
    <mergeCell ref="E28:F28"/>
    <mergeCell ref="G28:H28"/>
    <mergeCell ref="E29:F29"/>
    <mergeCell ref="G29:H29"/>
    <mergeCell ref="E31:F31"/>
    <mergeCell ref="G31:H31"/>
    <mergeCell ref="E32:F32"/>
    <mergeCell ref="G32:H32"/>
    <mergeCell ref="E33:F33"/>
    <mergeCell ref="G33:H33"/>
    <mergeCell ref="E34:F34"/>
    <mergeCell ref="G34:H34"/>
    <mergeCell ref="E35:H35"/>
    <mergeCell ref="B37:B38"/>
    <mergeCell ref="C37:C38"/>
    <mergeCell ref="D37:D38"/>
    <mergeCell ref="E37:F38"/>
    <mergeCell ref="G37:H38"/>
    <mergeCell ref="I37:I38"/>
    <mergeCell ref="E39:F39"/>
    <mergeCell ref="E40:F40"/>
    <mergeCell ref="E41:H41"/>
    <mergeCell ref="B43:H43"/>
  </mergeCells>
  <printOptions horizontalCentered="1"/>
  <pageMargins left="0.51181102362204722" right="0.15748031496062992" top="0.74803149606299213" bottom="0.74803149606299213" header="0.31496062992125984" footer="0.31496062992125984"/>
  <pageSetup paperSize="9" scale="69" fitToHeight="11" orientation="portrait" r:id="rId1"/>
  <headerFooter>
    <oddFooter>&amp;L&amp;6&amp;Z&amp;F&amp;R&amp;6&amp;P DE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42"/>
  <sheetViews>
    <sheetView showGridLines="0" view="pageBreakPreview" topLeftCell="A25" zoomScaleSheetLayoutView="100" workbookViewId="0">
      <selection activeCell="D145" sqref="D145"/>
    </sheetView>
  </sheetViews>
  <sheetFormatPr defaultColWidth="9.140625" defaultRowHeight="12.75" x14ac:dyDescent="0.25"/>
  <cols>
    <col min="1" max="1" width="5.7109375" style="36" customWidth="1"/>
    <col min="2" max="2" width="10.7109375" style="36" customWidth="1"/>
    <col min="3" max="3" width="55.7109375" style="36" customWidth="1"/>
    <col min="4" max="6" width="12.7109375" style="36" customWidth="1"/>
    <col min="7" max="9" width="11.7109375" style="36" customWidth="1"/>
    <col min="10" max="16384" width="9.140625" style="36"/>
  </cols>
  <sheetData>
    <row r="2" spans="2:15" ht="15" customHeight="1" x14ac:dyDescent="0.25">
      <c r="B2" s="53" t="str">
        <f>Orçamento!B4</f>
        <v>OBRA/SERVIÇO: INFRAESTRUTURA URBANA - PAVIMENTAÇÃO ASFÁLTICA E DRENAGEM DE ÁGUAS PLUVIAIS</v>
      </c>
      <c r="C2" s="45"/>
      <c r="D2" s="45"/>
      <c r="E2" s="45"/>
      <c r="F2" s="45"/>
      <c r="G2" s="409" t="str">
        <f>Orçamento!G4</f>
        <v>SINAPI COMPOSIÇÃO DESONERADO MS 09/2018</v>
      </c>
      <c r="H2" s="410"/>
      <c r="I2" s="411"/>
      <c r="L2"/>
      <c r="M2"/>
      <c r="N2"/>
      <c r="O2"/>
    </row>
    <row r="3" spans="2:15" ht="15" customHeight="1" x14ac:dyDescent="0.25">
      <c r="B3" s="54" t="str">
        <f>Orçamento!B5</f>
        <v>LOCAL: BAIRROS JD. PARAÍSO II, CASCATINHA, SANTA MARTA, PETROPOLIS E PINDORAMA</v>
      </c>
      <c r="C3" s="47"/>
      <c r="D3" s="47"/>
      <c r="E3" s="47"/>
      <c r="F3" s="47"/>
      <c r="G3" s="412" t="str">
        <f>Orçamento!G5</f>
        <v>SINAPI INSUMO DESONERADO MS 09/2018</v>
      </c>
      <c r="H3" s="413"/>
      <c r="I3" s="414"/>
      <c r="L3"/>
      <c r="M3"/>
      <c r="N3"/>
      <c r="O3"/>
    </row>
    <row r="4" spans="2:15" ht="5.0999999999999996" customHeight="1" x14ac:dyDescent="0.25"/>
    <row r="5" spans="2:15" s="57" customFormat="1" ht="20.100000000000001" customHeight="1" x14ac:dyDescent="0.25">
      <c r="B5" s="415" t="s">
        <v>159</v>
      </c>
      <c r="C5" s="416"/>
      <c r="D5" s="416"/>
      <c r="E5" s="416"/>
      <c r="F5" s="416"/>
      <c r="G5" s="416"/>
      <c r="H5" s="416"/>
      <c r="I5" s="417"/>
    </row>
    <row r="6" spans="2:15" ht="5.0999999999999996" customHeight="1" x14ac:dyDescent="0.25"/>
    <row r="7" spans="2:15" ht="15" customHeight="1" x14ac:dyDescent="0.25">
      <c r="B7" s="20" t="s">
        <v>24</v>
      </c>
      <c r="C7" s="303" t="s">
        <v>26</v>
      </c>
      <c r="D7" s="303"/>
      <c r="E7" s="303"/>
      <c r="F7" s="303" t="s">
        <v>160</v>
      </c>
      <c r="G7" s="303"/>
      <c r="H7" s="303"/>
      <c r="I7" s="20" t="s">
        <v>161</v>
      </c>
    </row>
    <row r="8" spans="2:15" ht="30" customHeight="1" x14ac:dyDescent="0.25">
      <c r="B8" s="37" t="s">
        <v>114</v>
      </c>
      <c r="C8" s="418" t="s">
        <v>98</v>
      </c>
      <c r="D8" s="419"/>
      <c r="E8" s="420"/>
      <c r="F8" s="421" t="s">
        <v>162</v>
      </c>
      <c r="G8" s="422"/>
      <c r="H8" s="18">
        <v>1</v>
      </c>
      <c r="I8" s="50" t="s">
        <v>47</v>
      </c>
    </row>
    <row r="9" spans="2:15" ht="5.0999999999999996" customHeight="1" x14ac:dyDescent="0.25"/>
    <row r="10" spans="2:15" ht="15" customHeight="1" x14ac:dyDescent="0.25">
      <c r="B10" s="400" t="s">
        <v>24</v>
      </c>
      <c r="C10" s="400" t="s">
        <v>163</v>
      </c>
      <c r="D10" s="423" t="s">
        <v>164</v>
      </c>
      <c r="E10" s="424"/>
      <c r="F10" s="400" t="s">
        <v>28</v>
      </c>
      <c r="G10" s="423" t="s">
        <v>165</v>
      </c>
      <c r="H10" s="424"/>
      <c r="I10" s="390" t="s">
        <v>166</v>
      </c>
    </row>
    <row r="11" spans="2:15" ht="15" customHeight="1" x14ac:dyDescent="0.25">
      <c r="B11" s="340"/>
      <c r="C11" s="340"/>
      <c r="D11" s="20" t="s">
        <v>167</v>
      </c>
      <c r="E11" s="20" t="s">
        <v>168</v>
      </c>
      <c r="F11" s="340"/>
      <c r="G11" s="20" t="s">
        <v>167</v>
      </c>
      <c r="H11" s="20" t="s">
        <v>168</v>
      </c>
      <c r="I11" s="342"/>
    </row>
    <row r="12" spans="2:15" ht="15" customHeight="1" x14ac:dyDescent="0.25">
      <c r="B12" s="10"/>
      <c r="C12" s="38"/>
      <c r="D12" s="17"/>
      <c r="E12" s="17"/>
      <c r="F12" s="17"/>
      <c r="G12" s="17"/>
      <c r="H12" s="17"/>
      <c r="I12" s="17"/>
    </row>
    <row r="13" spans="2:15" ht="15" customHeight="1" x14ac:dyDescent="0.25">
      <c r="B13" s="39"/>
      <c r="C13" s="39"/>
      <c r="D13" s="39"/>
      <c r="E13" s="39"/>
      <c r="F13" s="39"/>
      <c r="G13" s="39"/>
      <c r="H13" s="39"/>
      <c r="I13" s="39"/>
    </row>
    <row r="14" spans="2:15" ht="20.100000000000001" customHeight="1" x14ac:dyDescent="0.25">
      <c r="B14" s="55"/>
      <c r="C14" s="56"/>
      <c r="D14" s="56"/>
      <c r="E14" s="397" t="s">
        <v>170</v>
      </c>
      <c r="F14" s="397"/>
      <c r="G14" s="397"/>
      <c r="H14" s="397"/>
      <c r="I14" s="22">
        <f>SUM(I12:I13)</f>
        <v>0</v>
      </c>
    </row>
    <row r="15" spans="2:15" ht="5.0999999999999996" customHeight="1" x14ac:dyDescent="0.25"/>
    <row r="16" spans="2:15" ht="15" customHeight="1" x14ac:dyDescent="0.25">
      <c r="B16" s="400" t="s">
        <v>24</v>
      </c>
      <c r="C16" s="400" t="s">
        <v>171</v>
      </c>
      <c r="D16" s="400" t="s">
        <v>161</v>
      </c>
      <c r="E16" s="401" t="s">
        <v>172</v>
      </c>
      <c r="F16" s="402"/>
      <c r="G16" s="401" t="s">
        <v>173</v>
      </c>
      <c r="H16" s="402"/>
      <c r="I16" s="390" t="s">
        <v>166</v>
      </c>
    </row>
    <row r="17" spans="2:9" ht="15" customHeight="1" x14ac:dyDescent="0.25">
      <c r="B17" s="340"/>
      <c r="C17" s="340"/>
      <c r="D17" s="340"/>
      <c r="E17" s="403"/>
      <c r="F17" s="404"/>
      <c r="G17" s="403"/>
      <c r="H17" s="404"/>
      <c r="I17" s="342"/>
    </row>
    <row r="18" spans="2:9" ht="15" customHeight="1" x14ac:dyDescent="0.25">
      <c r="B18" s="10"/>
      <c r="C18" s="40"/>
      <c r="D18" s="10"/>
      <c r="E18" s="405"/>
      <c r="F18" s="406"/>
      <c r="G18" s="405"/>
      <c r="H18" s="406"/>
      <c r="I18" s="17"/>
    </row>
    <row r="19" spans="2:9" ht="15" customHeight="1" x14ac:dyDescent="0.25">
      <c r="B19" s="39"/>
      <c r="C19" s="39"/>
      <c r="D19" s="43"/>
      <c r="E19" s="395"/>
      <c r="F19" s="396"/>
      <c r="G19" s="407"/>
      <c r="H19" s="408"/>
      <c r="I19" s="39"/>
    </row>
    <row r="20" spans="2:9" ht="20.100000000000001" customHeight="1" x14ac:dyDescent="0.25">
      <c r="B20" s="55"/>
      <c r="C20" s="56"/>
      <c r="D20" s="56"/>
      <c r="E20" s="397" t="s">
        <v>175</v>
      </c>
      <c r="F20" s="397"/>
      <c r="G20" s="397"/>
      <c r="H20" s="397"/>
      <c r="I20" s="22">
        <f>SUM(I18:I19)</f>
        <v>0</v>
      </c>
    </row>
    <row r="21" spans="2:9" ht="5.0999999999999996" customHeight="1" x14ac:dyDescent="0.25"/>
    <row r="22" spans="2:9" ht="20.100000000000001" customHeight="1" x14ac:dyDescent="0.25">
      <c r="B22" s="398" t="s">
        <v>202</v>
      </c>
      <c r="C22" s="397"/>
      <c r="D22" s="397"/>
      <c r="E22" s="397"/>
      <c r="F22" s="397"/>
      <c r="G22" s="397"/>
      <c r="H22" s="399"/>
      <c r="I22" s="22">
        <f>I14+I20</f>
        <v>0</v>
      </c>
    </row>
    <row r="23" spans="2:9" ht="5.0999999999999996" customHeight="1" x14ac:dyDescent="0.25"/>
    <row r="24" spans="2:9" ht="20.100000000000001" customHeight="1" x14ac:dyDescent="0.25">
      <c r="B24" s="398" t="s">
        <v>176</v>
      </c>
      <c r="C24" s="397"/>
      <c r="D24" s="397"/>
      <c r="E24" s="397"/>
      <c r="F24" s="397"/>
      <c r="G24" s="397"/>
      <c r="H24" s="399"/>
      <c r="I24" s="22">
        <f>I22/H8</f>
        <v>0</v>
      </c>
    </row>
    <row r="25" spans="2:9" ht="5.0999999999999996" customHeight="1" x14ac:dyDescent="0.25"/>
    <row r="26" spans="2:9" ht="15" customHeight="1" x14ac:dyDescent="0.25">
      <c r="B26" s="400" t="s">
        <v>24</v>
      </c>
      <c r="C26" s="400" t="s">
        <v>177</v>
      </c>
      <c r="D26" s="400" t="s">
        <v>161</v>
      </c>
      <c r="E26" s="401" t="s">
        <v>178</v>
      </c>
      <c r="F26" s="402"/>
      <c r="G26" s="401" t="s">
        <v>173</v>
      </c>
      <c r="H26" s="402"/>
      <c r="I26" s="390" t="s">
        <v>179</v>
      </c>
    </row>
    <row r="27" spans="2:9" ht="15" customHeight="1" x14ac:dyDescent="0.25">
      <c r="B27" s="340"/>
      <c r="C27" s="340"/>
      <c r="D27" s="340"/>
      <c r="E27" s="403"/>
      <c r="F27" s="404"/>
      <c r="G27" s="403"/>
      <c r="H27" s="404"/>
      <c r="I27" s="342"/>
    </row>
    <row r="28" spans="2:9" ht="30" customHeight="1" x14ac:dyDescent="0.25">
      <c r="B28" s="42">
        <v>94098</v>
      </c>
      <c r="C28" s="38" t="s">
        <v>189</v>
      </c>
      <c r="D28" s="10" t="s">
        <v>36</v>
      </c>
      <c r="E28" s="405">
        <v>4.45</v>
      </c>
      <c r="F28" s="406"/>
      <c r="G28" s="405">
        <v>0.3</v>
      </c>
      <c r="H28" s="406"/>
      <c r="I28" s="17">
        <f>TRUNC(E28*G28,2)</f>
        <v>1.33</v>
      </c>
    </row>
    <row r="29" spans="2:9" ht="30" customHeight="1" x14ac:dyDescent="0.25">
      <c r="B29" s="35">
        <v>94963</v>
      </c>
      <c r="C29" s="14" t="s">
        <v>218</v>
      </c>
      <c r="D29" s="11" t="s">
        <v>44</v>
      </c>
      <c r="E29" s="395">
        <v>262.55</v>
      </c>
      <c r="F29" s="396"/>
      <c r="G29" s="427">
        <v>3.3000000000000002E-2</v>
      </c>
      <c r="H29" s="428"/>
      <c r="I29" s="13">
        <f>TRUNC(E29*G29,2)</f>
        <v>8.66</v>
      </c>
    </row>
    <row r="30" spans="2:9" ht="30" customHeight="1" x14ac:dyDescent="0.25">
      <c r="B30" s="35">
        <v>93358</v>
      </c>
      <c r="C30" s="14" t="s">
        <v>150</v>
      </c>
      <c r="D30" s="11" t="s">
        <v>36</v>
      </c>
      <c r="E30" s="395">
        <v>52.57</v>
      </c>
      <c r="F30" s="396"/>
      <c r="G30" s="427">
        <v>3.3000000000000002E-2</v>
      </c>
      <c r="H30" s="428"/>
      <c r="I30" s="13">
        <f>TRUNC(E30*G30,2)</f>
        <v>1.73</v>
      </c>
    </row>
    <row r="31" spans="2:9" ht="60" customHeight="1" x14ac:dyDescent="0.25">
      <c r="B31" s="35">
        <v>92423</v>
      </c>
      <c r="C31" s="14" t="s">
        <v>155</v>
      </c>
      <c r="D31" s="11" t="s">
        <v>36</v>
      </c>
      <c r="E31" s="395">
        <v>38.54</v>
      </c>
      <c r="F31" s="396"/>
      <c r="G31" s="395">
        <v>0.11</v>
      </c>
      <c r="H31" s="396"/>
      <c r="I31" s="13">
        <f>TRUNC(E31*G31,2)</f>
        <v>4.2300000000000004</v>
      </c>
    </row>
    <row r="32" spans="2:9" ht="60" customHeight="1" x14ac:dyDescent="0.25">
      <c r="B32" s="35" t="s">
        <v>76</v>
      </c>
      <c r="C32" s="14" t="s">
        <v>197</v>
      </c>
      <c r="D32" s="11" t="s">
        <v>44</v>
      </c>
      <c r="E32" s="395">
        <v>87.2</v>
      </c>
      <c r="F32" s="396"/>
      <c r="G32" s="427">
        <v>3.3000000000000002E-2</v>
      </c>
      <c r="H32" s="428"/>
      <c r="I32" s="13">
        <f>TRUNC(E32*G32,2)</f>
        <v>2.87</v>
      </c>
    </row>
    <row r="33" spans="2:9" ht="15" customHeight="1" x14ac:dyDescent="0.25">
      <c r="B33" s="43"/>
      <c r="C33" s="39"/>
      <c r="D33" s="43"/>
      <c r="E33" s="395"/>
      <c r="F33" s="396"/>
      <c r="G33" s="407"/>
      <c r="H33" s="408"/>
      <c r="I33" s="19"/>
    </row>
    <row r="34" spans="2:9" ht="20.100000000000001" customHeight="1" x14ac:dyDescent="0.25">
      <c r="B34" s="55"/>
      <c r="C34" s="56"/>
      <c r="D34" s="56"/>
      <c r="E34" s="397" t="s">
        <v>181</v>
      </c>
      <c r="F34" s="397"/>
      <c r="G34" s="397"/>
      <c r="H34" s="397"/>
      <c r="I34" s="22">
        <f>SUM(I28:I33)</f>
        <v>18.82</v>
      </c>
    </row>
    <row r="35" spans="2:9" ht="5.0999999999999996" customHeight="1" x14ac:dyDescent="0.25"/>
    <row r="36" spans="2:9" ht="15" customHeight="1" x14ac:dyDescent="0.25">
      <c r="B36" s="400" t="s">
        <v>24</v>
      </c>
      <c r="C36" s="400" t="s">
        <v>182</v>
      </c>
      <c r="D36" s="400" t="s">
        <v>183</v>
      </c>
      <c r="E36" s="401" t="s">
        <v>178</v>
      </c>
      <c r="F36" s="402"/>
      <c r="G36" s="401" t="s">
        <v>173</v>
      </c>
      <c r="H36" s="402"/>
      <c r="I36" s="390" t="s">
        <v>179</v>
      </c>
    </row>
    <row r="37" spans="2:9" ht="15" customHeight="1" x14ac:dyDescent="0.25">
      <c r="B37" s="340"/>
      <c r="C37" s="340"/>
      <c r="D37" s="340"/>
      <c r="E37" s="403"/>
      <c r="F37" s="404"/>
      <c r="G37" s="403"/>
      <c r="H37" s="404"/>
      <c r="I37" s="342"/>
    </row>
    <row r="38" spans="2:9" ht="15" customHeight="1" x14ac:dyDescent="0.25">
      <c r="B38" s="44"/>
      <c r="C38" s="44"/>
      <c r="D38" s="44"/>
      <c r="E38" s="391"/>
      <c r="F38" s="392"/>
      <c r="G38" s="45"/>
      <c r="H38" s="46"/>
      <c r="I38" s="44"/>
    </row>
    <row r="39" spans="2:9" ht="15" customHeight="1" x14ac:dyDescent="0.25">
      <c r="B39" s="39"/>
      <c r="C39" s="39"/>
      <c r="D39" s="39"/>
      <c r="E39" s="393"/>
      <c r="F39" s="394"/>
      <c r="G39" s="47"/>
      <c r="H39" s="48"/>
      <c r="I39" s="39"/>
    </row>
    <row r="40" spans="2:9" ht="20.100000000000001" customHeight="1" x14ac:dyDescent="0.25">
      <c r="B40" s="55"/>
      <c r="C40" s="56"/>
      <c r="D40" s="56"/>
      <c r="E40" s="397" t="s">
        <v>184</v>
      </c>
      <c r="F40" s="397"/>
      <c r="G40" s="397"/>
      <c r="H40" s="397"/>
      <c r="I40" s="22">
        <f>SUM(I38:I39)</f>
        <v>0</v>
      </c>
    </row>
    <row r="41" spans="2:9" ht="5.0999999999999996" customHeight="1" x14ac:dyDescent="0.25"/>
    <row r="42" spans="2:9" ht="20.100000000000001" customHeight="1" x14ac:dyDescent="0.25">
      <c r="B42" s="398" t="s">
        <v>185</v>
      </c>
      <c r="C42" s="397"/>
      <c r="D42" s="397"/>
      <c r="E42" s="397"/>
      <c r="F42" s="397"/>
      <c r="G42" s="397"/>
      <c r="H42" s="399" t="s">
        <v>186</v>
      </c>
      <c r="I42" s="22">
        <f>I24+I34+I40</f>
        <v>18.82</v>
      </c>
    </row>
  </sheetData>
  <mergeCells count="56">
    <mergeCell ref="I10:I11"/>
    <mergeCell ref="G2:I2"/>
    <mergeCell ref="G3:I3"/>
    <mergeCell ref="B5:I5"/>
    <mergeCell ref="C7:E7"/>
    <mergeCell ref="F7:H7"/>
    <mergeCell ref="C8:E8"/>
    <mergeCell ref="F8:G8"/>
    <mergeCell ref="B10:B11"/>
    <mergeCell ref="C10:C11"/>
    <mergeCell ref="D10:E10"/>
    <mergeCell ref="F10:F11"/>
    <mergeCell ref="G10:H10"/>
    <mergeCell ref="E20:H20"/>
    <mergeCell ref="E14:H14"/>
    <mergeCell ref="B16:B17"/>
    <mergeCell ref="C16:C17"/>
    <mergeCell ref="D16:D17"/>
    <mergeCell ref="E16:F17"/>
    <mergeCell ref="G16:H17"/>
    <mergeCell ref="I16:I17"/>
    <mergeCell ref="E18:F18"/>
    <mergeCell ref="G18:H18"/>
    <mergeCell ref="E19:F19"/>
    <mergeCell ref="G19:H19"/>
    <mergeCell ref="B22:H22"/>
    <mergeCell ref="B24:H24"/>
    <mergeCell ref="B26:B27"/>
    <mergeCell ref="C26:C27"/>
    <mergeCell ref="D26:D27"/>
    <mergeCell ref="E26:F27"/>
    <mergeCell ref="G26:H27"/>
    <mergeCell ref="E31:F31"/>
    <mergeCell ref="G31:H31"/>
    <mergeCell ref="E32:F32"/>
    <mergeCell ref="G32:H32"/>
    <mergeCell ref="I26:I27"/>
    <mergeCell ref="E28:F28"/>
    <mergeCell ref="G28:H28"/>
    <mergeCell ref="E29:F29"/>
    <mergeCell ref="G29:H29"/>
    <mergeCell ref="E30:F30"/>
    <mergeCell ref="G30:H30"/>
    <mergeCell ref="E33:F33"/>
    <mergeCell ref="G33:H33"/>
    <mergeCell ref="E34:H34"/>
    <mergeCell ref="B36:B37"/>
    <mergeCell ref="C36:C37"/>
    <mergeCell ref="D36:D37"/>
    <mergeCell ref="E36:F37"/>
    <mergeCell ref="G36:H37"/>
    <mergeCell ref="I36:I37"/>
    <mergeCell ref="E38:F38"/>
    <mergeCell ref="E39:F39"/>
    <mergeCell ref="E40:H40"/>
    <mergeCell ref="B42:H42"/>
  </mergeCells>
  <printOptions horizontalCentered="1"/>
  <pageMargins left="0.51181102362204722" right="0.15748031496062992" top="0.74803149606299213" bottom="0.74803149606299213" header="0.31496062992125984" footer="0.31496062992125984"/>
  <pageSetup paperSize="9" scale="69" fitToHeight="11" orientation="portrait" r:id="rId1"/>
  <headerFooter>
    <oddFooter>&amp;L&amp;6&amp;Z&amp;F&amp;R&amp;6&amp;P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2"/>
  <sheetViews>
    <sheetView showGridLines="0" topLeftCell="A10" zoomScale="85" zoomScaleNormal="85" zoomScaleSheetLayoutView="50" workbookViewId="0">
      <pane xSplit="2" ySplit="4" topLeftCell="L23" activePane="bottomRight" state="frozen"/>
      <selection activeCell="D145" sqref="D145"/>
      <selection pane="topRight" activeCell="D145" sqref="D145"/>
      <selection pane="bottomLeft" activeCell="D145" sqref="D145"/>
      <selection pane="bottomRight" activeCell="B35" sqref="A35:XFD43"/>
    </sheetView>
  </sheetViews>
  <sheetFormatPr defaultRowHeight="15" x14ac:dyDescent="0.25"/>
  <cols>
    <col min="1" max="2" width="10.7109375" customWidth="1"/>
    <col min="3" max="3" width="11.85546875" customWidth="1"/>
    <col min="4" max="6" width="10.7109375" customWidth="1"/>
    <col min="7" max="8" width="11.7109375" customWidth="1"/>
    <col min="9" max="9" width="15.7109375" customWidth="1"/>
    <col min="10" max="10" width="11.7109375" customWidth="1"/>
    <col min="11" max="11" width="11.7109375" hidden="1" customWidth="1"/>
    <col min="12" max="15" width="11.7109375" customWidth="1"/>
    <col min="16" max="16" width="11.7109375" hidden="1" customWidth="1"/>
    <col min="17" max="21" width="15.7109375" customWidth="1"/>
    <col min="22" max="22" width="15.7109375" hidden="1" customWidth="1"/>
    <col min="23" max="23" width="12.7109375" customWidth="1"/>
    <col min="24" max="24" width="15" customWidth="1"/>
    <col min="25" max="25" width="10.7109375" customWidth="1"/>
    <col min="26" max="27" width="12.7109375" customWidth="1"/>
    <col min="28" max="28" width="9.42578125" customWidth="1"/>
    <col min="29" max="29" width="8.7109375" customWidth="1"/>
    <col min="30" max="30" width="8.7109375" hidden="1" customWidth="1"/>
    <col min="31" max="31" width="12.7109375" hidden="1" customWidth="1"/>
  </cols>
  <sheetData>
    <row r="1" spans="1:47" s="3" customFormat="1" ht="15" customHeight="1" x14ac:dyDescent="0.25">
      <c r="A1" s="4" t="s">
        <v>399</v>
      </c>
      <c r="Q1" s="3" t="s">
        <v>399</v>
      </c>
    </row>
    <row r="2" spans="1:47" s="3" customFormat="1" ht="15" customHeight="1" x14ac:dyDescent="0.2">
      <c r="A2" s="2" t="s">
        <v>232</v>
      </c>
      <c r="Q2" s="3" t="s">
        <v>232</v>
      </c>
      <c r="AB2" s="285" t="s">
        <v>8</v>
      </c>
      <c r="AC2" s="285"/>
      <c r="AD2" s="285"/>
      <c r="AE2" s="285"/>
    </row>
    <row r="3" spans="1:47" s="3" customFormat="1" ht="15" customHeight="1" x14ac:dyDescent="0.2">
      <c r="A3" s="2"/>
      <c r="AB3" s="285" t="s">
        <v>292</v>
      </c>
      <c r="AC3" s="285"/>
      <c r="AD3" s="149"/>
      <c r="AE3" s="140">
        <v>80</v>
      </c>
    </row>
    <row r="4" spans="1:47" s="3" customFormat="1" ht="15" customHeight="1" x14ac:dyDescent="0.25">
      <c r="A4" s="2" t="s">
        <v>107</v>
      </c>
      <c r="Q4" s="3" t="s">
        <v>107</v>
      </c>
      <c r="V4"/>
      <c r="W4"/>
      <c r="X4"/>
      <c r="Y4"/>
      <c r="Z4"/>
      <c r="AA4"/>
      <c r="AB4"/>
      <c r="AC4"/>
      <c r="AD4"/>
      <c r="AE4"/>
    </row>
    <row r="5" spans="1:47" s="3" customFormat="1" ht="15" customHeight="1" x14ac:dyDescent="0.25">
      <c r="A5" s="2" t="s">
        <v>233</v>
      </c>
      <c r="Q5" s="3" t="s">
        <v>233</v>
      </c>
      <c r="V5"/>
      <c r="W5"/>
      <c r="X5"/>
      <c r="Y5"/>
      <c r="Z5"/>
      <c r="AA5"/>
      <c r="AB5"/>
      <c r="AC5"/>
      <c r="AD5"/>
      <c r="AE5"/>
    </row>
    <row r="6" spans="1:47" s="3" customFormat="1" ht="14.25" x14ac:dyDescent="0.2"/>
    <row r="7" spans="1:47" s="3" customFormat="1" ht="20.100000000000001" customHeight="1" x14ac:dyDescent="0.2">
      <c r="A7" s="7"/>
      <c r="B7" s="7"/>
      <c r="C7" s="7" t="s">
        <v>291</v>
      </c>
      <c r="D7" s="7"/>
      <c r="E7" s="7"/>
      <c r="F7" s="7"/>
      <c r="G7" s="7"/>
      <c r="H7" s="7"/>
      <c r="I7" s="7"/>
      <c r="J7" s="7"/>
      <c r="K7" s="7"/>
      <c r="L7" s="7"/>
      <c r="M7" s="7"/>
      <c r="N7" s="7"/>
      <c r="O7" s="7"/>
      <c r="P7" s="7"/>
      <c r="Q7" s="7"/>
      <c r="R7" s="7"/>
      <c r="S7" s="7" t="s">
        <v>291</v>
      </c>
      <c r="T7" s="7"/>
      <c r="U7" s="7"/>
      <c r="V7" s="7"/>
      <c r="W7" s="7"/>
      <c r="X7" s="7"/>
      <c r="Y7" s="7"/>
      <c r="Z7" s="7"/>
      <c r="AA7" s="7"/>
      <c r="AB7" s="7"/>
      <c r="AC7" s="7"/>
      <c r="AD7" s="7"/>
      <c r="AE7" s="7"/>
      <c r="AF7" s="7"/>
      <c r="AG7" s="7"/>
      <c r="AH7" s="31"/>
      <c r="AI7" s="31"/>
      <c r="AJ7" s="31"/>
      <c r="AK7" s="31"/>
      <c r="AL7" s="31"/>
      <c r="AM7" s="31"/>
      <c r="AN7" s="31"/>
      <c r="AO7" s="31"/>
      <c r="AP7" s="31"/>
      <c r="AQ7" s="31"/>
      <c r="AR7" s="31"/>
      <c r="AS7" s="31"/>
      <c r="AT7" s="31"/>
      <c r="AU7" s="31"/>
    </row>
    <row r="8" spans="1:47" s="3" customFormat="1" ht="14.25" x14ac:dyDescent="0.2"/>
    <row r="9" spans="1:47" ht="15" customHeight="1" x14ac:dyDescent="0.25">
      <c r="A9" s="286"/>
      <c r="B9" s="268" t="s">
        <v>305</v>
      </c>
      <c r="C9" s="268" t="s">
        <v>22</v>
      </c>
      <c r="D9" s="268" t="s">
        <v>289</v>
      </c>
      <c r="E9" s="268" t="s">
        <v>306</v>
      </c>
      <c r="F9" s="268" t="s">
        <v>307</v>
      </c>
      <c r="G9" s="270" t="s">
        <v>308</v>
      </c>
      <c r="H9" s="271"/>
      <c r="I9" s="272"/>
      <c r="J9" s="270" t="s">
        <v>293</v>
      </c>
      <c r="K9" s="271"/>
      <c r="L9" s="271"/>
      <c r="M9" s="271"/>
      <c r="N9" s="271"/>
      <c r="O9" s="271"/>
      <c r="P9" s="271"/>
      <c r="Q9" s="271"/>
      <c r="R9" s="271"/>
      <c r="S9" s="271"/>
      <c r="T9" s="271"/>
      <c r="U9" s="271"/>
      <c r="V9" s="271"/>
      <c r="W9" s="271"/>
      <c r="X9" s="271"/>
      <c r="Y9" s="271"/>
      <c r="Z9" s="271"/>
      <c r="AA9" s="271"/>
      <c r="AB9" s="271"/>
      <c r="AC9" s="271"/>
      <c r="AD9" s="271"/>
      <c r="AE9" s="272"/>
    </row>
    <row r="10" spans="1:47" ht="45" customHeight="1" x14ac:dyDescent="0.25">
      <c r="A10" s="287"/>
      <c r="B10" s="269"/>
      <c r="C10" s="269"/>
      <c r="D10" s="269"/>
      <c r="E10" s="269"/>
      <c r="F10" s="269"/>
      <c r="G10" s="268" t="s">
        <v>312</v>
      </c>
      <c r="H10" s="268" t="s">
        <v>313</v>
      </c>
      <c r="I10" s="268" t="s">
        <v>363</v>
      </c>
      <c r="J10" s="148" t="s">
        <v>364</v>
      </c>
      <c r="K10" s="282" t="s">
        <v>365</v>
      </c>
      <c r="L10" s="283"/>
      <c r="M10" s="283"/>
      <c r="N10" s="283"/>
      <c r="O10" s="283"/>
      <c r="P10" s="284"/>
      <c r="Q10" s="289" t="s">
        <v>366</v>
      </c>
      <c r="R10" s="290"/>
      <c r="S10" s="290"/>
      <c r="T10" s="290"/>
      <c r="U10" s="290"/>
      <c r="V10" s="291"/>
      <c r="W10" s="268" t="s">
        <v>367</v>
      </c>
      <c r="X10" s="268" t="s">
        <v>304</v>
      </c>
      <c r="Y10" s="268" t="s">
        <v>381</v>
      </c>
      <c r="Z10" s="268" t="s">
        <v>303</v>
      </c>
      <c r="AA10" s="268" t="s">
        <v>368</v>
      </c>
      <c r="AB10" s="265" t="s">
        <v>302</v>
      </c>
      <c r="AC10" s="266"/>
      <c r="AD10" s="267"/>
      <c r="AE10" s="268" t="s">
        <v>380</v>
      </c>
    </row>
    <row r="11" spans="1:47" ht="20.100000000000001" customHeight="1" x14ac:dyDescent="0.25">
      <c r="A11" s="287"/>
      <c r="B11" s="269"/>
      <c r="C11" s="269"/>
      <c r="D11" s="269"/>
      <c r="E11" s="269"/>
      <c r="F11" s="269"/>
      <c r="G11" s="269"/>
      <c r="H11" s="269"/>
      <c r="I11" s="269"/>
      <c r="J11" s="269" t="s">
        <v>294</v>
      </c>
      <c r="K11" s="269" t="s">
        <v>294</v>
      </c>
      <c r="L11" s="269" t="s">
        <v>295</v>
      </c>
      <c r="M11" s="269" t="s">
        <v>296</v>
      </c>
      <c r="N11" s="269" t="s">
        <v>299</v>
      </c>
      <c r="O11" s="269" t="s">
        <v>298</v>
      </c>
      <c r="P11" s="269" t="s">
        <v>297</v>
      </c>
      <c r="Q11" s="269" t="s">
        <v>369</v>
      </c>
      <c r="R11" s="269" t="s">
        <v>370</v>
      </c>
      <c r="S11" s="269" t="s">
        <v>371</v>
      </c>
      <c r="T11" s="269" t="s">
        <v>372</v>
      </c>
      <c r="U11" s="269" t="s">
        <v>373</v>
      </c>
      <c r="V11" s="269" t="s">
        <v>374</v>
      </c>
      <c r="W11" s="269"/>
      <c r="X11" s="269"/>
      <c r="Y11" s="269"/>
      <c r="Z11" s="269"/>
      <c r="AA11" s="269"/>
      <c r="AB11" s="268" t="s">
        <v>300</v>
      </c>
      <c r="AC11" s="268" t="s">
        <v>90</v>
      </c>
      <c r="AD11" s="268" t="s">
        <v>301</v>
      </c>
      <c r="AE11" s="269"/>
    </row>
    <row r="12" spans="1:47" ht="20.100000000000001" customHeight="1" x14ac:dyDescent="0.25">
      <c r="A12" s="288"/>
      <c r="B12" s="264"/>
      <c r="C12" s="264"/>
      <c r="D12" s="264"/>
      <c r="E12" s="264"/>
      <c r="F12" s="264"/>
      <c r="G12" s="264"/>
      <c r="H12" s="264"/>
      <c r="I12" s="264"/>
      <c r="J12" s="264"/>
      <c r="K12" s="264"/>
      <c r="L12" s="264"/>
      <c r="M12" s="264"/>
      <c r="N12" s="264"/>
      <c r="O12" s="264"/>
      <c r="P12" s="264"/>
      <c r="Q12" s="264"/>
      <c r="R12" s="264"/>
      <c r="S12" s="264"/>
      <c r="T12" s="264"/>
      <c r="U12" s="264"/>
      <c r="V12" s="264"/>
      <c r="W12" s="264"/>
      <c r="X12" s="264"/>
      <c r="Y12" s="264"/>
      <c r="Z12" s="264"/>
      <c r="AA12" s="264"/>
      <c r="AB12" s="264"/>
      <c r="AC12" s="264"/>
      <c r="AD12" s="264"/>
      <c r="AE12" s="264"/>
    </row>
    <row r="13" spans="1:47" ht="5.0999999999999996" customHeight="1" x14ac:dyDescent="0.25">
      <c r="A13" s="147"/>
      <c r="B13" s="82"/>
      <c r="C13" s="82"/>
      <c r="D13" s="82"/>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row>
    <row r="14" spans="1:47" x14ac:dyDescent="0.25">
      <c r="A14" s="292" t="s">
        <v>360</v>
      </c>
      <c r="B14" s="145"/>
      <c r="C14" s="103"/>
      <c r="D14" s="103"/>
      <c r="E14" s="142"/>
      <c r="F14" s="143"/>
      <c r="G14" s="103"/>
      <c r="H14" s="103"/>
      <c r="I14" s="166"/>
      <c r="J14" s="103"/>
      <c r="K14" s="103"/>
      <c r="L14" s="103"/>
      <c r="M14" s="103"/>
      <c r="N14" s="103"/>
      <c r="O14" s="103"/>
      <c r="P14" s="103"/>
      <c r="Q14" s="103"/>
      <c r="R14" s="103"/>
      <c r="S14" s="103"/>
      <c r="T14" s="103"/>
      <c r="U14" s="103"/>
      <c r="V14" s="103"/>
      <c r="W14" s="103"/>
      <c r="X14" s="103"/>
      <c r="Y14" s="142"/>
      <c r="Z14" s="103"/>
      <c r="AA14" s="142"/>
      <c r="AB14" s="142"/>
      <c r="AC14" s="142"/>
      <c r="AD14" s="144"/>
      <c r="AE14" s="142"/>
    </row>
    <row r="15" spans="1:47" x14ac:dyDescent="0.25">
      <c r="A15" s="293"/>
      <c r="B15" s="145">
        <v>2</v>
      </c>
      <c r="C15" s="103">
        <v>83.76</v>
      </c>
      <c r="D15" s="103">
        <v>0.8</v>
      </c>
      <c r="E15" s="142">
        <v>1</v>
      </c>
      <c r="F15" s="143" t="s">
        <v>400</v>
      </c>
      <c r="G15" s="103">
        <v>1.8999999999999773</v>
      </c>
      <c r="H15" s="103">
        <v>1.8999999999999773</v>
      </c>
      <c r="I15" s="166">
        <f t="shared" ref="I15:I33" si="0">(H15+G15)/2-D15</f>
        <v>1.0999999999999772</v>
      </c>
      <c r="J15" s="103">
        <v>20</v>
      </c>
      <c r="K15" s="103"/>
      <c r="L15" s="103">
        <v>0</v>
      </c>
      <c r="M15" s="103">
        <f>C15</f>
        <v>83.76</v>
      </c>
      <c r="N15" s="103">
        <v>0</v>
      </c>
      <c r="O15" s="103">
        <v>0</v>
      </c>
      <c r="P15" s="103">
        <v>0</v>
      </c>
      <c r="Q15" s="103">
        <f t="shared" ref="Q15:Q34" si="1">J15</f>
        <v>20</v>
      </c>
      <c r="R15" s="103">
        <f t="shared" ref="R15:R34" si="2">L15</f>
        <v>0</v>
      </c>
      <c r="S15" s="103">
        <f t="shared" ref="S15:S34" si="3">M15</f>
        <v>83.76</v>
      </c>
      <c r="T15" s="103">
        <f t="shared" ref="T15:T34" si="4">N15</f>
        <v>0</v>
      </c>
      <c r="U15" s="103">
        <f t="shared" ref="U15:U34" si="5">O15</f>
        <v>0</v>
      </c>
      <c r="V15" s="103">
        <v>0</v>
      </c>
      <c r="W15" s="103">
        <f>Q15*$X$48+R15*$X$49+S15*$X$50+T15*$X$51+U15*$X$52</f>
        <v>63.362118911640977</v>
      </c>
      <c r="X15" s="103">
        <f t="shared" ref="X15:X34" si="6">W15*80</f>
        <v>5068.9695129312786</v>
      </c>
      <c r="Y15" s="142">
        <v>1</v>
      </c>
      <c r="Z15" s="103">
        <v>1</v>
      </c>
      <c r="AA15" s="142">
        <v>1</v>
      </c>
      <c r="AB15" s="142">
        <v>2</v>
      </c>
      <c r="AC15" s="142"/>
      <c r="AD15" s="144"/>
      <c r="AE15" s="142">
        <v>0</v>
      </c>
    </row>
    <row r="16" spans="1:47" x14ac:dyDescent="0.25">
      <c r="A16" s="293"/>
      <c r="B16" s="145">
        <v>3</v>
      </c>
      <c r="C16" s="103">
        <v>78.09</v>
      </c>
      <c r="D16" s="103">
        <v>1</v>
      </c>
      <c r="E16" s="142">
        <v>1</v>
      </c>
      <c r="F16" s="143" t="s">
        <v>400</v>
      </c>
      <c r="G16" s="103">
        <v>2.0999999999999659</v>
      </c>
      <c r="H16" s="103">
        <v>2.0999999999999659</v>
      </c>
      <c r="I16" s="166">
        <f t="shared" si="0"/>
        <v>1.0999999999999659</v>
      </c>
      <c r="J16" s="103">
        <v>20</v>
      </c>
      <c r="K16" s="103"/>
      <c r="L16" s="103">
        <v>0</v>
      </c>
      <c r="M16" s="103">
        <v>0</v>
      </c>
      <c r="N16" s="103">
        <f t="shared" ref="N16:N24" si="7">C16</f>
        <v>78.09</v>
      </c>
      <c r="O16" s="103">
        <v>0</v>
      </c>
      <c r="P16" s="103">
        <v>0</v>
      </c>
      <c r="Q16" s="103">
        <f t="shared" si="1"/>
        <v>20</v>
      </c>
      <c r="R16" s="103">
        <f t="shared" si="2"/>
        <v>0</v>
      </c>
      <c r="S16" s="103">
        <f t="shared" si="3"/>
        <v>0</v>
      </c>
      <c r="T16" s="103">
        <f t="shared" si="4"/>
        <v>78.09</v>
      </c>
      <c r="U16" s="103">
        <f t="shared" si="5"/>
        <v>0</v>
      </c>
      <c r="V16" s="103">
        <v>0</v>
      </c>
      <c r="W16" s="103">
        <f t="shared" ref="W16:W24" si="8">Q16*$X$48+R16*$X$49+S16*$X$50+T16*$X$51+U16*$X$52</f>
        <v>86.583916211490504</v>
      </c>
      <c r="X16" s="103">
        <f t="shared" si="6"/>
        <v>6926.7132969192407</v>
      </c>
      <c r="Y16" s="142">
        <v>1</v>
      </c>
      <c r="Z16" s="103">
        <v>1</v>
      </c>
      <c r="AA16" s="142">
        <v>1</v>
      </c>
      <c r="AB16" s="142">
        <v>2</v>
      </c>
      <c r="AC16" s="142"/>
      <c r="AD16" s="144"/>
      <c r="AE16" s="142">
        <v>0</v>
      </c>
    </row>
    <row r="17" spans="1:31" x14ac:dyDescent="0.25">
      <c r="A17" s="293"/>
      <c r="B17" s="145">
        <v>4</v>
      </c>
      <c r="C17" s="103">
        <v>72.7</v>
      </c>
      <c r="D17" s="103">
        <v>1</v>
      </c>
      <c r="E17" s="142">
        <v>1</v>
      </c>
      <c r="F17" s="143" t="s">
        <v>400</v>
      </c>
      <c r="G17" s="103">
        <v>2.0999999999999659</v>
      </c>
      <c r="H17" s="103">
        <v>2.1000000000000227</v>
      </c>
      <c r="I17" s="166">
        <f t="shared" si="0"/>
        <v>1.0999999999999943</v>
      </c>
      <c r="J17" s="103">
        <v>20</v>
      </c>
      <c r="K17" s="103"/>
      <c r="L17" s="103">
        <v>0</v>
      </c>
      <c r="M17" s="103">
        <v>0</v>
      </c>
      <c r="N17" s="103">
        <f t="shared" si="7"/>
        <v>72.7</v>
      </c>
      <c r="O17" s="103">
        <v>0</v>
      </c>
      <c r="P17" s="103">
        <v>0</v>
      </c>
      <c r="Q17" s="103">
        <f t="shared" si="1"/>
        <v>20</v>
      </c>
      <c r="R17" s="103">
        <f t="shared" si="2"/>
        <v>0</v>
      </c>
      <c r="S17" s="103">
        <f t="shared" si="3"/>
        <v>0</v>
      </c>
      <c r="T17" s="103">
        <f t="shared" si="4"/>
        <v>72.7</v>
      </c>
      <c r="U17" s="103">
        <f t="shared" si="5"/>
        <v>0</v>
      </c>
      <c r="V17" s="103">
        <v>0</v>
      </c>
      <c r="W17" s="103">
        <f t="shared" si="8"/>
        <v>80.894948589409822</v>
      </c>
      <c r="X17" s="103">
        <f t="shared" si="6"/>
        <v>6471.5958871527855</v>
      </c>
      <c r="Y17" s="142">
        <v>1</v>
      </c>
      <c r="Z17" s="103">
        <v>1</v>
      </c>
      <c r="AA17" s="142">
        <v>1</v>
      </c>
      <c r="AB17" s="142">
        <v>2</v>
      </c>
      <c r="AC17" s="142"/>
      <c r="AD17" s="144"/>
      <c r="AE17" s="142">
        <v>0</v>
      </c>
    </row>
    <row r="18" spans="1:31" x14ac:dyDescent="0.25">
      <c r="A18" s="293"/>
      <c r="B18" s="145">
        <v>5</v>
      </c>
      <c r="C18" s="103">
        <v>81.66</v>
      </c>
      <c r="D18" s="103">
        <v>1</v>
      </c>
      <c r="E18" s="142">
        <v>1</v>
      </c>
      <c r="F18" s="143" t="s">
        <v>400</v>
      </c>
      <c r="G18" s="103">
        <v>2.1000000000000227</v>
      </c>
      <c r="H18" s="103">
        <v>2.0999999999999659</v>
      </c>
      <c r="I18" s="166">
        <f t="shared" si="0"/>
        <v>1.0999999999999943</v>
      </c>
      <c r="J18" s="103">
        <v>40</v>
      </c>
      <c r="K18" s="103"/>
      <c r="L18" s="103">
        <v>0</v>
      </c>
      <c r="M18" s="103">
        <v>0</v>
      </c>
      <c r="N18" s="103">
        <f t="shared" si="7"/>
        <v>81.66</v>
      </c>
      <c r="O18" s="103">
        <v>0</v>
      </c>
      <c r="P18" s="103">
        <v>0</v>
      </c>
      <c r="Q18" s="103">
        <f t="shared" si="1"/>
        <v>40</v>
      </c>
      <c r="R18" s="103">
        <f t="shared" si="2"/>
        <v>0</v>
      </c>
      <c r="S18" s="103">
        <f t="shared" si="3"/>
        <v>0</v>
      </c>
      <c r="T18" s="103">
        <f t="shared" si="4"/>
        <v>81.66</v>
      </c>
      <c r="U18" s="103">
        <f t="shared" si="5"/>
        <v>0</v>
      </c>
      <c r="V18" s="103">
        <v>0</v>
      </c>
      <c r="W18" s="103">
        <f t="shared" si="8"/>
        <v>94.514424779668886</v>
      </c>
      <c r="X18" s="103">
        <f t="shared" si="6"/>
        <v>7561.1539823735111</v>
      </c>
      <c r="Y18" s="142">
        <v>1</v>
      </c>
      <c r="Z18" s="103">
        <v>1</v>
      </c>
      <c r="AA18" s="142">
        <v>1</v>
      </c>
      <c r="AB18" s="142">
        <v>2</v>
      </c>
      <c r="AC18" s="142">
        <v>2</v>
      </c>
      <c r="AD18" s="144"/>
      <c r="AE18" s="142">
        <v>0</v>
      </c>
    </row>
    <row r="19" spans="1:31" x14ac:dyDescent="0.25">
      <c r="A19" s="293"/>
      <c r="B19" s="145">
        <v>6</v>
      </c>
      <c r="C19" s="103">
        <v>81.66</v>
      </c>
      <c r="D19" s="103">
        <v>1</v>
      </c>
      <c r="E19" s="142">
        <v>1</v>
      </c>
      <c r="F19" s="143" t="s">
        <v>400</v>
      </c>
      <c r="G19" s="103">
        <v>2.0999999999999659</v>
      </c>
      <c r="H19" s="103">
        <v>2.0999999999999659</v>
      </c>
      <c r="I19" s="166">
        <f t="shared" si="0"/>
        <v>1.0999999999999659</v>
      </c>
      <c r="J19" s="103">
        <v>0</v>
      </c>
      <c r="K19" s="103"/>
      <c r="L19" s="103">
        <v>0</v>
      </c>
      <c r="M19" s="103">
        <v>0</v>
      </c>
      <c r="N19" s="103">
        <f t="shared" si="7"/>
        <v>81.66</v>
      </c>
      <c r="O19" s="103">
        <v>0</v>
      </c>
      <c r="P19" s="103">
        <v>0</v>
      </c>
      <c r="Q19" s="103">
        <f t="shared" si="1"/>
        <v>0</v>
      </c>
      <c r="R19" s="103">
        <f t="shared" si="2"/>
        <v>0</v>
      </c>
      <c r="S19" s="103">
        <f t="shared" si="3"/>
        <v>0</v>
      </c>
      <c r="T19" s="103">
        <f t="shared" si="4"/>
        <v>81.66</v>
      </c>
      <c r="U19" s="103">
        <f t="shared" si="5"/>
        <v>0</v>
      </c>
      <c r="V19" s="103">
        <v>0</v>
      </c>
      <c r="W19" s="103">
        <f t="shared" si="8"/>
        <v>86.189442675159228</v>
      </c>
      <c r="X19" s="103">
        <f t="shared" si="6"/>
        <v>6895.1554140127382</v>
      </c>
      <c r="Y19" s="142">
        <v>1</v>
      </c>
      <c r="Z19" s="103">
        <v>1</v>
      </c>
      <c r="AA19" s="142">
        <v>1</v>
      </c>
      <c r="AB19" s="142"/>
      <c r="AC19" s="142"/>
      <c r="AD19" s="144"/>
      <c r="AE19" s="142">
        <v>0</v>
      </c>
    </row>
    <row r="20" spans="1:31" x14ac:dyDescent="0.25">
      <c r="A20" s="293"/>
      <c r="B20" s="145">
        <v>7</v>
      </c>
      <c r="C20" s="103">
        <v>82.19</v>
      </c>
      <c r="D20" s="103">
        <v>1</v>
      </c>
      <c r="E20" s="142">
        <v>1</v>
      </c>
      <c r="F20" s="143" t="s">
        <v>400</v>
      </c>
      <c r="G20" s="103">
        <v>2.0999999999999659</v>
      </c>
      <c r="H20" s="103">
        <v>2.0999999999999659</v>
      </c>
      <c r="I20" s="166">
        <f t="shared" si="0"/>
        <v>1.0999999999999659</v>
      </c>
      <c r="J20" s="103">
        <v>0</v>
      </c>
      <c r="K20" s="103"/>
      <c r="L20" s="103">
        <v>0</v>
      </c>
      <c r="M20" s="103">
        <v>0</v>
      </c>
      <c r="N20" s="103">
        <f t="shared" si="7"/>
        <v>82.19</v>
      </c>
      <c r="O20" s="103">
        <v>0</v>
      </c>
      <c r="P20" s="103">
        <v>0</v>
      </c>
      <c r="Q20" s="103">
        <f t="shared" si="1"/>
        <v>0</v>
      </c>
      <c r="R20" s="103">
        <f t="shared" si="2"/>
        <v>0</v>
      </c>
      <c r="S20" s="103">
        <f t="shared" si="3"/>
        <v>0</v>
      </c>
      <c r="T20" s="103">
        <f t="shared" si="4"/>
        <v>82.19</v>
      </c>
      <c r="U20" s="103">
        <f t="shared" si="5"/>
        <v>0</v>
      </c>
      <c r="V20" s="103">
        <v>0</v>
      </c>
      <c r="W20" s="103">
        <f t="shared" si="8"/>
        <v>86.748840233545636</v>
      </c>
      <c r="X20" s="103">
        <f t="shared" si="6"/>
        <v>6939.9072186836511</v>
      </c>
      <c r="Y20" s="142">
        <v>1</v>
      </c>
      <c r="Z20" s="103">
        <v>1</v>
      </c>
      <c r="AA20" s="142">
        <v>1</v>
      </c>
      <c r="AB20" s="142"/>
      <c r="AC20" s="142"/>
      <c r="AD20" s="144"/>
      <c r="AE20" s="142">
        <v>0</v>
      </c>
    </row>
    <row r="21" spans="1:31" x14ac:dyDescent="0.25">
      <c r="A21" s="293"/>
      <c r="B21" s="145">
        <v>8</v>
      </c>
      <c r="C21" s="103">
        <v>85.73</v>
      </c>
      <c r="D21" s="103">
        <v>1</v>
      </c>
      <c r="E21" s="142">
        <v>1</v>
      </c>
      <c r="F21" s="143" t="s">
        <v>400</v>
      </c>
      <c r="G21" s="103">
        <v>2.0999999999999659</v>
      </c>
      <c r="H21" s="103">
        <v>2.1000000000000227</v>
      </c>
      <c r="I21" s="166">
        <f t="shared" si="0"/>
        <v>1.0999999999999943</v>
      </c>
      <c r="J21" s="103">
        <v>0</v>
      </c>
      <c r="K21" s="103"/>
      <c r="L21" s="103">
        <v>0</v>
      </c>
      <c r="M21" s="103">
        <v>0</v>
      </c>
      <c r="N21" s="103">
        <f t="shared" si="7"/>
        <v>85.73</v>
      </c>
      <c r="O21" s="103">
        <v>0</v>
      </c>
      <c r="P21" s="103">
        <v>0</v>
      </c>
      <c r="Q21" s="103">
        <f t="shared" si="1"/>
        <v>0</v>
      </c>
      <c r="R21" s="103">
        <f t="shared" si="2"/>
        <v>0</v>
      </c>
      <c r="S21" s="103">
        <f t="shared" si="3"/>
        <v>0</v>
      </c>
      <c r="T21" s="103">
        <f t="shared" si="4"/>
        <v>85.73</v>
      </c>
      <c r="U21" s="103">
        <f t="shared" si="5"/>
        <v>0</v>
      </c>
      <c r="V21" s="103">
        <v>0</v>
      </c>
      <c r="W21" s="103">
        <f t="shared" si="8"/>
        <v>90.485193736730366</v>
      </c>
      <c r="X21" s="103">
        <f t="shared" si="6"/>
        <v>7238.8154989384293</v>
      </c>
      <c r="Y21" s="142">
        <v>1</v>
      </c>
      <c r="Z21" s="103">
        <v>1</v>
      </c>
      <c r="AA21" s="142">
        <v>1</v>
      </c>
      <c r="AB21" s="142"/>
      <c r="AC21" s="142"/>
      <c r="AD21" s="144"/>
      <c r="AE21" s="142">
        <v>0</v>
      </c>
    </row>
    <row r="22" spans="1:31" x14ac:dyDescent="0.25">
      <c r="A22" s="293"/>
      <c r="B22" s="145">
        <v>9</v>
      </c>
      <c r="C22" s="103">
        <v>85.73</v>
      </c>
      <c r="D22" s="103">
        <v>1</v>
      </c>
      <c r="E22" s="142">
        <v>1</v>
      </c>
      <c r="F22" s="143" t="s">
        <v>400</v>
      </c>
      <c r="G22" s="103">
        <v>2.1000000000000227</v>
      </c>
      <c r="H22" s="103">
        <v>2.1000000000000227</v>
      </c>
      <c r="I22" s="166">
        <f t="shared" si="0"/>
        <v>1.1000000000000227</v>
      </c>
      <c r="J22" s="103">
        <v>0</v>
      </c>
      <c r="K22" s="103"/>
      <c r="L22" s="103">
        <v>0</v>
      </c>
      <c r="M22" s="103">
        <v>0</v>
      </c>
      <c r="N22" s="103">
        <f t="shared" si="7"/>
        <v>85.73</v>
      </c>
      <c r="O22" s="103">
        <v>0</v>
      </c>
      <c r="P22" s="103">
        <v>0</v>
      </c>
      <c r="Q22" s="103">
        <f t="shared" si="1"/>
        <v>0</v>
      </c>
      <c r="R22" s="103">
        <f t="shared" si="2"/>
        <v>0</v>
      </c>
      <c r="S22" s="103">
        <f t="shared" si="3"/>
        <v>0</v>
      </c>
      <c r="T22" s="103">
        <f t="shared" si="4"/>
        <v>85.73</v>
      </c>
      <c r="U22" s="103">
        <f t="shared" si="5"/>
        <v>0</v>
      </c>
      <c r="V22" s="103">
        <v>0</v>
      </c>
      <c r="W22" s="103">
        <f t="shared" si="8"/>
        <v>90.485193736730366</v>
      </c>
      <c r="X22" s="103">
        <f t="shared" si="6"/>
        <v>7238.8154989384293</v>
      </c>
      <c r="Y22" s="142">
        <v>1</v>
      </c>
      <c r="Z22" s="103">
        <v>1</v>
      </c>
      <c r="AA22" s="142">
        <v>1</v>
      </c>
      <c r="AB22" s="142"/>
      <c r="AC22" s="142"/>
      <c r="AD22" s="144"/>
      <c r="AE22" s="142">
        <v>0</v>
      </c>
    </row>
    <row r="23" spans="1:31" x14ac:dyDescent="0.25">
      <c r="A23" s="293"/>
      <c r="B23" s="145">
        <v>10</v>
      </c>
      <c r="C23" s="103">
        <v>85.73</v>
      </c>
      <c r="D23" s="103">
        <v>1</v>
      </c>
      <c r="E23" s="142">
        <v>1</v>
      </c>
      <c r="F23" s="143" t="s">
        <v>400</v>
      </c>
      <c r="G23" s="103">
        <v>2.1000000000000227</v>
      </c>
      <c r="H23" s="103">
        <v>2.0999999999999659</v>
      </c>
      <c r="I23" s="166">
        <f t="shared" si="0"/>
        <v>1.0999999999999943</v>
      </c>
      <c r="J23" s="103">
        <v>0</v>
      </c>
      <c r="K23" s="103"/>
      <c r="L23" s="103">
        <v>0</v>
      </c>
      <c r="M23" s="103">
        <v>0</v>
      </c>
      <c r="N23" s="103">
        <f t="shared" si="7"/>
        <v>85.73</v>
      </c>
      <c r="O23" s="103">
        <v>0</v>
      </c>
      <c r="P23" s="103">
        <v>0</v>
      </c>
      <c r="Q23" s="103">
        <f t="shared" si="1"/>
        <v>0</v>
      </c>
      <c r="R23" s="103">
        <f t="shared" si="2"/>
        <v>0</v>
      </c>
      <c r="S23" s="103">
        <f t="shared" si="3"/>
        <v>0</v>
      </c>
      <c r="T23" s="103">
        <f t="shared" si="4"/>
        <v>85.73</v>
      </c>
      <c r="U23" s="103">
        <f t="shared" si="5"/>
        <v>0</v>
      </c>
      <c r="V23" s="103">
        <v>0</v>
      </c>
      <c r="W23" s="103">
        <f t="shared" si="8"/>
        <v>90.485193736730366</v>
      </c>
      <c r="X23" s="103">
        <f t="shared" si="6"/>
        <v>7238.8154989384293</v>
      </c>
      <c r="Y23" s="142">
        <v>1</v>
      </c>
      <c r="Z23" s="103">
        <v>1</v>
      </c>
      <c r="AA23" s="142">
        <v>1</v>
      </c>
      <c r="AB23" s="142"/>
      <c r="AC23" s="142"/>
      <c r="AD23" s="144"/>
      <c r="AE23" s="142">
        <v>0</v>
      </c>
    </row>
    <row r="24" spans="1:31" x14ac:dyDescent="0.25">
      <c r="A24" s="293"/>
      <c r="B24" s="145">
        <v>11</v>
      </c>
      <c r="C24" s="103">
        <v>57.97</v>
      </c>
      <c r="D24" s="103">
        <v>1</v>
      </c>
      <c r="E24" s="142">
        <v>1</v>
      </c>
      <c r="F24" s="143" t="s">
        <v>400</v>
      </c>
      <c r="G24" s="103">
        <v>2.0999999999999659</v>
      </c>
      <c r="H24" s="103">
        <v>2.1000000000000227</v>
      </c>
      <c r="I24" s="166">
        <f t="shared" si="0"/>
        <v>1.0999999999999943</v>
      </c>
      <c r="J24" s="103">
        <v>0</v>
      </c>
      <c r="K24" s="103"/>
      <c r="L24" s="103">
        <v>0</v>
      </c>
      <c r="M24" s="103">
        <v>0</v>
      </c>
      <c r="N24" s="103">
        <f t="shared" si="7"/>
        <v>57.97</v>
      </c>
      <c r="O24" s="103">
        <v>0</v>
      </c>
      <c r="P24" s="103">
        <v>0</v>
      </c>
      <c r="Q24" s="103">
        <f t="shared" si="1"/>
        <v>0</v>
      </c>
      <c r="R24" s="103">
        <f t="shared" si="2"/>
        <v>0</v>
      </c>
      <c r="S24" s="103">
        <f t="shared" si="3"/>
        <v>0</v>
      </c>
      <c r="T24" s="103">
        <f t="shared" si="4"/>
        <v>57.97</v>
      </c>
      <c r="U24" s="103">
        <f t="shared" si="5"/>
        <v>0</v>
      </c>
      <c r="V24" s="103">
        <v>0</v>
      </c>
      <c r="W24" s="103">
        <f t="shared" si="8"/>
        <v>61.185427282377916</v>
      </c>
      <c r="X24" s="103">
        <f t="shared" si="6"/>
        <v>4894.8341825902335</v>
      </c>
      <c r="Y24" s="142">
        <v>1</v>
      </c>
      <c r="Z24" s="103">
        <v>1</v>
      </c>
      <c r="AA24" s="142">
        <v>1</v>
      </c>
      <c r="AB24" s="142"/>
      <c r="AC24" s="142"/>
      <c r="AD24" s="144"/>
      <c r="AE24" s="142">
        <v>0</v>
      </c>
    </row>
    <row r="25" spans="1:31" hidden="1" x14ac:dyDescent="0.25">
      <c r="A25" s="293"/>
      <c r="B25" s="145">
        <v>12</v>
      </c>
      <c r="C25" s="103"/>
      <c r="D25" s="103"/>
      <c r="E25" s="142"/>
      <c r="F25" s="143"/>
      <c r="G25" s="103"/>
      <c r="H25" s="103"/>
      <c r="I25" s="166"/>
      <c r="J25" s="103"/>
      <c r="K25" s="103"/>
      <c r="L25" s="103"/>
      <c r="M25" s="103"/>
      <c r="N25" s="103"/>
      <c r="O25" s="103"/>
      <c r="P25" s="103"/>
      <c r="Q25" s="103"/>
      <c r="R25" s="103"/>
      <c r="S25" s="103"/>
      <c r="T25" s="103"/>
      <c r="U25" s="103"/>
      <c r="V25" s="103"/>
      <c r="W25" s="103"/>
      <c r="X25" s="103"/>
      <c r="Y25" s="142"/>
      <c r="Z25" s="103"/>
      <c r="AA25" s="142"/>
      <c r="AB25" s="142"/>
      <c r="AC25" s="142"/>
      <c r="AD25" s="144"/>
      <c r="AE25" s="142"/>
    </row>
    <row r="26" spans="1:31" hidden="1" x14ac:dyDescent="0.25">
      <c r="A26" s="293"/>
      <c r="B26" s="145">
        <v>13</v>
      </c>
      <c r="C26" s="103"/>
      <c r="D26" s="103"/>
      <c r="E26" s="142"/>
      <c r="F26" s="143"/>
      <c r="G26" s="103"/>
      <c r="H26" s="103"/>
      <c r="I26" s="166"/>
      <c r="J26" s="103"/>
      <c r="K26" s="103"/>
      <c r="L26" s="103"/>
      <c r="M26" s="103"/>
      <c r="N26" s="103"/>
      <c r="O26" s="103"/>
      <c r="P26" s="103"/>
      <c r="Q26" s="103"/>
      <c r="R26" s="103"/>
      <c r="S26" s="103"/>
      <c r="T26" s="103"/>
      <c r="U26" s="103"/>
      <c r="V26" s="103"/>
      <c r="W26" s="103"/>
      <c r="X26" s="103"/>
      <c r="Y26" s="142"/>
      <c r="Z26" s="103"/>
      <c r="AA26" s="142"/>
      <c r="AB26" s="142"/>
      <c r="AC26" s="142"/>
      <c r="AD26" s="144"/>
      <c r="AE26" s="142"/>
    </row>
    <row r="27" spans="1:31" hidden="1" x14ac:dyDescent="0.25">
      <c r="A27" s="293"/>
      <c r="B27" s="145">
        <v>14</v>
      </c>
      <c r="C27" s="103"/>
      <c r="D27" s="103"/>
      <c r="E27" s="142"/>
      <c r="F27" s="143"/>
      <c r="G27" s="103"/>
      <c r="H27" s="103"/>
      <c r="I27" s="166"/>
      <c r="J27" s="103"/>
      <c r="K27" s="103"/>
      <c r="L27" s="103"/>
      <c r="M27" s="103"/>
      <c r="N27" s="103"/>
      <c r="O27" s="103"/>
      <c r="P27" s="103"/>
      <c r="Q27" s="103"/>
      <c r="R27" s="103"/>
      <c r="S27" s="103"/>
      <c r="T27" s="103"/>
      <c r="U27" s="103"/>
      <c r="V27" s="103"/>
      <c r="W27" s="103"/>
      <c r="X27" s="103"/>
      <c r="Y27" s="142"/>
      <c r="Z27" s="103"/>
      <c r="AA27" s="142"/>
      <c r="AB27" s="142"/>
      <c r="AC27" s="142"/>
      <c r="AD27" s="144"/>
      <c r="AE27" s="142"/>
    </row>
    <row r="28" spans="1:31" x14ac:dyDescent="0.25">
      <c r="A28" s="293"/>
      <c r="B28" s="145">
        <v>15</v>
      </c>
      <c r="C28" s="103">
        <v>27.46</v>
      </c>
      <c r="D28" s="103">
        <v>0.6</v>
      </c>
      <c r="E28" s="142">
        <v>1</v>
      </c>
      <c r="F28" s="143" t="s">
        <v>401</v>
      </c>
      <c r="G28" s="103">
        <v>1.6999999999999886</v>
      </c>
      <c r="H28" s="103">
        <v>1.6999999999999886</v>
      </c>
      <c r="I28" s="166">
        <f t="shared" si="0"/>
        <v>1.0999999999999885</v>
      </c>
      <c r="J28" s="103">
        <v>20</v>
      </c>
      <c r="K28" s="103"/>
      <c r="L28" s="103">
        <f t="shared" ref="L28:L34" si="9">C28</f>
        <v>27.46</v>
      </c>
      <c r="M28" s="103">
        <v>0</v>
      </c>
      <c r="N28" s="103">
        <v>0</v>
      </c>
      <c r="O28" s="103">
        <v>0</v>
      </c>
      <c r="P28" s="103">
        <v>0</v>
      </c>
      <c r="Q28" s="103">
        <f t="shared" si="1"/>
        <v>20</v>
      </c>
      <c r="R28" s="103">
        <f t="shared" si="2"/>
        <v>27.46</v>
      </c>
      <c r="S28" s="103">
        <f t="shared" si="3"/>
        <v>0</v>
      </c>
      <c r="T28" s="103">
        <f t="shared" si="4"/>
        <v>0</v>
      </c>
      <c r="U28" s="103">
        <f t="shared" si="5"/>
        <v>0</v>
      </c>
      <c r="V28" s="103">
        <v>0</v>
      </c>
      <c r="W28" s="103">
        <f t="shared" ref="W28:W34" si="10">Q28*$X$48+R28*$X$49+S28*$X$50+T28*$X$51+U28*$X$52</f>
        <v>15.424795708291004</v>
      </c>
      <c r="X28" s="103">
        <f t="shared" si="6"/>
        <v>1233.9836566632803</v>
      </c>
      <c r="Y28" s="142">
        <v>1</v>
      </c>
      <c r="Z28" s="103">
        <v>1</v>
      </c>
      <c r="AA28" s="142">
        <v>1</v>
      </c>
      <c r="AB28" s="142"/>
      <c r="AC28" s="142">
        <v>2</v>
      </c>
      <c r="AD28" s="144"/>
      <c r="AE28" s="142">
        <v>0</v>
      </c>
    </row>
    <row r="29" spans="1:31" x14ac:dyDescent="0.25">
      <c r="A29" s="293"/>
      <c r="B29" s="145">
        <v>16</v>
      </c>
      <c r="C29" s="103">
        <v>35.67</v>
      </c>
      <c r="D29" s="103">
        <v>0.6</v>
      </c>
      <c r="E29" s="142">
        <v>1</v>
      </c>
      <c r="F29" s="143" t="s">
        <v>401</v>
      </c>
      <c r="G29" s="103">
        <v>1.6999999999999886</v>
      </c>
      <c r="H29" s="103">
        <v>1.6999999999999886</v>
      </c>
      <c r="I29" s="166">
        <f t="shared" si="0"/>
        <v>1.0999999999999885</v>
      </c>
      <c r="J29" s="103">
        <v>0</v>
      </c>
      <c r="K29" s="103"/>
      <c r="L29" s="103">
        <f t="shared" si="9"/>
        <v>35.67</v>
      </c>
      <c r="M29" s="103">
        <v>0</v>
      </c>
      <c r="N29" s="103">
        <v>0</v>
      </c>
      <c r="O29" s="103">
        <v>0</v>
      </c>
      <c r="P29" s="103">
        <v>0</v>
      </c>
      <c r="Q29" s="103">
        <f t="shared" si="1"/>
        <v>0</v>
      </c>
      <c r="R29" s="103">
        <f t="shared" si="2"/>
        <v>35.67</v>
      </c>
      <c r="S29" s="103">
        <f t="shared" si="3"/>
        <v>0</v>
      </c>
      <c r="T29" s="103">
        <f t="shared" si="4"/>
        <v>0</v>
      </c>
      <c r="U29" s="103">
        <f t="shared" si="5"/>
        <v>0</v>
      </c>
      <c r="V29" s="103">
        <v>0</v>
      </c>
      <c r="W29" s="103">
        <f t="shared" si="10"/>
        <v>14.629512275339048</v>
      </c>
      <c r="X29" s="103">
        <f t="shared" si="6"/>
        <v>1170.3609820271238</v>
      </c>
      <c r="Y29" s="142">
        <v>1</v>
      </c>
      <c r="Z29" s="103">
        <v>1</v>
      </c>
      <c r="AA29" s="142">
        <v>1</v>
      </c>
      <c r="AB29" s="142"/>
      <c r="AC29" s="142"/>
      <c r="AD29" s="144"/>
      <c r="AE29" s="142">
        <v>0</v>
      </c>
    </row>
    <row r="30" spans="1:31" x14ac:dyDescent="0.25">
      <c r="A30" s="293"/>
      <c r="B30" s="145">
        <v>17</v>
      </c>
      <c r="C30" s="103">
        <v>75.11</v>
      </c>
      <c r="D30" s="103">
        <v>0.6</v>
      </c>
      <c r="E30" s="142">
        <v>1</v>
      </c>
      <c r="F30" s="143" t="s">
        <v>401</v>
      </c>
      <c r="G30" s="103">
        <v>1.6999999999999886</v>
      </c>
      <c r="H30" s="103">
        <v>1.6999999999999886</v>
      </c>
      <c r="I30" s="166">
        <f t="shared" si="0"/>
        <v>1.0999999999999885</v>
      </c>
      <c r="J30" s="103">
        <v>20</v>
      </c>
      <c r="K30" s="103"/>
      <c r="L30" s="103">
        <f t="shared" si="9"/>
        <v>75.11</v>
      </c>
      <c r="M30" s="103">
        <v>0</v>
      </c>
      <c r="N30" s="103">
        <v>0</v>
      </c>
      <c r="O30" s="103">
        <v>0</v>
      </c>
      <c r="P30" s="103">
        <v>0</v>
      </c>
      <c r="Q30" s="103">
        <f t="shared" si="1"/>
        <v>20</v>
      </c>
      <c r="R30" s="103">
        <f t="shared" si="2"/>
        <v>75.11</v>
      </c>
      <c r="S30" s="103">
        <f t="shared" si="3"/>
        <v>0</v>
      </c>
      <c r="T30" s="103">
        <f t="shared" si="4"/>
        <v>0</v>
      </c>
      <c r="U30" s="103">
        <f t="shared" si="5"/>
        <v>0</v>
      </c>
      <c r="V30" s="103">
        <v>0</v>
      </c>
      <c r="W30" s="103">
        <f t="shared" si="10"/>
        <v>34.967724217399656</v>
      </c>
      <c r="X30" s="103">
        <f t="shared" si="6"/>
        <v>2797.4179373919724</v>
      </c>
      <c r="Y30" s="142">
        <v>1</v>
      </c>
      <c r="Z30" s="103">
        <v>1</v>
      </c>
      <c r="AA30" s="142">
        <v>1</v>
      </c>
      <c r="AB30" s="142">
        <v>2</v>
      </c>
      <c r="AC30" s="142"/>
      <c r="AD30" s="144"/>
      <c r="AE30" s="142">
        <v>0</v>
      </c>
    </row>
    <row r="31" spans="1:31" x14ac:dyDescent="0.25">
      <c r="A31" s="293"/>
      <c r="B31" s="145">
        <v>18</v>
      </c>
      <c r="C31" s="103">
        <v>69.38</v>
      </c>
      <c r="D31" s="103">
        <v>0.6</v>
      </c>
      <c r="E31" s="142">
        <v>1</v>
      </c>
      <c r="F31" s="143" t="s">
        <v>401</v>
      </c>
      <c r="G31" s="103">
        <v>1.6999999999999886</v>
      </c>
      <c r="H31" s="103">
        <v>1.6999999999999886</v>
      </c>
      <c r="I31" s="166">
        <f t="shared" si="0"/>
        <v>1.0999999999999885</v>
      </c>
      <c r="J31" s="103">
        <v>20</v>
      </c>
      <c r="K31" s="103"/>
      <c r="L31" s="103">
        <f t="shared" si="9"/>
        <v>69.38</v>
      </c>
      <c r="M31" s="103">
        <v>0</v>
      </c>
      <c r="N31" s="103">
        <v>0</v>
      </c>
      <c r="O31" s="103">
        <v>0</v>
      </c>
      <c r="P31" s="103">
        <v>0</v>
      </c>
      <c r="Q31" s="103">
        <f t="shared" si="1"/>
        <v>20</v>
      </c>
      <c r="R31" s="103">
        <f t="shared" si="2"/>
        <v>69.38</v>
      </c>
      <c r="S31" s="103">
        <f t="shared" si="3"/>
        <v>0</v>
      </c>
      <c r="T31" s="103">
        <f t="shared" si="4"/>
        <v>0</v>
      </c>
      <c r="U31" s="103">
        <f t="shared" si="5"/>
        <v>0</v>
      </c>
      <c r="V31" s="103">
        <v>0</v>
      </c>
      <c r="W31" s="103">
        <f t="shared" si="10"/>
        <v>32.617651177374626</v>
      </c>
      <c r="X31" s="103">
        <f t="shared" si="6"/>
        <v>2609.41209418997</v>
      </c>
      <c r="Y31" s="142">
        <v>1</v>
      </c>
      <c r="Z31" s="103">
        <v>1</v>
      </c>
      <c r="AA31" s="142">
        <v>1</v>
      </c>
      <c r="AB31" s="142">
        <v>2</v>
      </c>
      <c r="AC31" s="142"/>
      <c r="AD31" s="144"/>
      <c r="AE31" s="142">
        <v>0</v>
      </c>
    </row>
    <row r="32" spans="1:31" x14ac:dyDescent="0.25">
      <c r="A32" s="293"/>
      <c r="B32" s="145">
        <v>19</v>
      </c>
      <c r="C32" s="103">
        <v>64.28</v>
      </c>
      <c r="D32" s="103">
        <v>0.6</v>
      </c>
      <c r="E32" s="142">
        <v>1</v>
      </c>
      <c r="F32" s="143" t="s">
        <v>401</v>
      </c>
      <c r="G32" s="103">
        <v>1.6999999999999886</v>
      </c>
      <c r="H32" s="103">
        <v>1.6999999999999886</v>
      </c>
      <c r="I32" s="166">
        <f t="shared" si="0"/>
        <v>1.0999999999999885</v>
      </c>
      <c r="J32" s="103">
        <v>20</v>
      </c>
      <c r="K32" s="103"/>
      <c r="L32" s="103">
        <f t="shared" si="9"/>
        <v>64.28</v>
      </c>
      <c r="M32" s="103">
        <v>0</v>
      </c>
      <c r="N32" s="103">
        <v>0</v>
      </c>
      <c r="O32" s="103">
        <v>0</v>
      </c>
      <c r="P32" s="103">
        <v>0</v>
      </c>
      <c r="Q32" s="103">
        <f t="shared" si="1"/>
        <v>20</v>
      </c>
      <c r="R32" s="103">
        <f t="shared" si="2"/>
        <v>64.28</v>
      </c>
      <c r="S32" s="103">
        <f t="shared" si="3"/>
        <v>0</v>
      </c>
      <c r="T32" s="103">
        <f t="shared" si="4"/>
        <v>0</v>
      </c>
      <c r="U32" s="103">
        <f t="shared" si="5"/>
        <v>0</v>
      </c>
      <c r="V32" s="103">
        <v>0</v>
      </c>
      <c r="W32" s="103">
        <f t="shared" si="10"/>
        <v>30.525963131279052</v>
      </c>
      <c r="X32" s="103">
        <f t="shared" si="6"/>
        <v>2442.0770505023243</v>
      </c>
      <c r="Y32" s="142">
        <v>1</v>
      </c>
      <c r="Z32" s="103">
        <v>1</v>
      </c>
      <c r="AA32" s="142">
        <v>1</v>
      </c>
      <c r="AB32" s="142">
        <v>2</v>
      </c>
      <c r="AC32" s="142"/>
      <c r="AD32" s="144"/>
      <c r="AE32" s="142">
        <v>0</v>
      </c>
    </row>
    <row r="33" spans="1:31" x14ac:dyDescent="0.25">
      <c r="A33" s="293"/>
      <c r="B33" s="145">
        <v>20</v>
      </c>
      <c r="C33" s="103">
        <v>43.1</v>
      </c>
      <c r="D33" s="103">
        <v>0.6</v>
      </c>
      <c r="E33" s="142">
        <v>1</v>
      </c>
      <c r="F33" s="143" t="s">
        <v>401</v>
      </c>
      <c r="G33" s="103">
        <v>1.6999999999999886</v>
      </c>
      <c r="H33" s="103">
        <v>1.6999999999999886</v>
      </c>
      <c r="I33" s="166">
        <f t="shared" si="0"/>
        <v>1.0999999999999885</v>
      </c>
      <c r="J33" s="103">
        <v>20</v>
      </c>
      <c r="K33" s="103"/>
      <c r="L33" s="103">
        <f t="shared" si="9"/>
        <v>43.1</v>
      </c>
      <c r="M33" s="103">
        <v>0</v>
      </c>
      <c r="N33" s="103">
        <v>0</v>
      </c>
      <c r="O33" s="103">
        <v>0</v>
      </c>
      <c r="P33" s="103">
        <v>0</v>
      </c>
      <c r="Q33" s="103">
        <f t="shared" si="1"/>
        <v>20</v>
      </c>
      <c r="R33" s="103">
        <f t="shared" si="2"/>
        <v>43.1</v>
      </c>
      <c r="S33" s="103">
        <f t="shared" si="3"/>
        <v>0</v>
      </c>
      <c r="T33" s="103">
        <f t="shared" si="4"/>
        <v>0</v>
      </c>
      <c r="U33" s="103">
        <f t="shared" si="5"/>
        <v>0</v>
      </c>
      <c r="V33" s="103">
        <v>0</v>
      </c>
      <c r="W33" s="103">
        <f t="shared" si="10"/>
        <v>21.839305716317433</v>
      </c>
      <c r="X33" s="103">
        <f t="shared" si="6"/>
        <v>1747.1444573053946</v>
      </c>
      <c r="Y33" s="142">
        <v>1</v>
      </c>
      <c r="Z33" s="103">
        <v>1</v>
      </c>
      <c r="AA33" s="142">
        <v>1</v>
      </c>
      <c r="AB33" s="142">
        <v>2</v>
      </c>
      <c r="AC33" s="142"/>
      <c r="AD33" s="144"/>
      <c r="AE33" s="142">
        <v>0</v>
      </c>
    </row>
    <row r="34" spans="1:31" x14ac:dyDescent="0.25">
      <c r="A34" s="293"/>
      <c r="B34" s="145">
        <v>21</v>
      </c>
      <c r="C34" s="103">
        <v>70.94</v>
      </c>
      <c r="D34" s="103">
        <v>0.6</v>
      </c>
      <c r="E34" s="142">
        <v>1</v>
      </c>
      <c r="F34" s="143" t="s">
        <v>401</v>
      </c>
      <c r="G34" s="103">
        <v>1.6999999999999886</v>
      </c>
      <c r="H34" s="103">
        <v>1.6999999999999886</v>
      </c>
      <c r="I34" s="166">
        <f>(H34+G34)/2-D34</f>
        <v>1.0999999999999885</v>
      </c>
      <c r="J34" s="103">
        <v>20</v>
      </c>
      <c r="K34" s="103"/>
      <c r="L34" s="103">
        <f t="shared" si="9"/>
        <v>70.94</v>
      </c>
      <c r="M34" s="103">
        <v>0</v>
      </c>
      <c r="N34" s="103">
        <v>0</v>
      </c>
      <c r="O34" s="103">
        <v>0</v>
      </c>
      <c r="P34" s="103">
        <v>0</v>
      </c>
      <c r="Q34" s="103">
        <f t="shared" si="1"/>
        <v>20</v>
      </c>
      <c r="R34" s="103">
        <f t="shared" si="2"/>
        <v>70.94</v>
      </c>
      <c r="S34" s="103">
        <f t="shared" si="3"/>
        <v>0</v>
      </c>
      <c r="T34" s="103">
        <f t="shared" si="4"/>
        <v>0</v>
      </c>
      <c r="U34" s="103">
        <f t="shared" si="5"/>
        <v>0</v>
      </c>
      <c r="V34" s="103">
        <v>0</v>
      </c>
      <c r="W34" s="103">
        <f t="shared" si="10"/>
        <v>33.257461638533272</v>
      </c>
      <c r="X34" s="103">
        <f t="shared" si="6"/>
        <v>2660.5969310826617</v>
      </c>
      <c r="Y34" s="142">
        <v>1</v>
      </c>
      <c r="Z34" s="103">
        <v>1</v>
      </c>
      <c r="AA34" s="142">
        <v>1</v>
      </c>
      <c r="AB34" s="142">
        <v>2</v>
      </c>
      <c r="AC34" s="142"/>
      <c r="AD34" s="144"/>
      <c r="AE34" s="142">
        <v>0</v>
      </c>
    </row>
    <row r="35" spans="1:31" hidden="1" x14ac:dyDescent="0.25">
      <c r="A35" s="293"/>
      <c r="B35" s="145">
        <v>22</v>
      </c>
      <c r="C35" s="103"/>
      <c r="D35" s="103"/>
      <c r="E35" s="142"/>
      <c r="F35" s="143"/>
      <c r="G35" s="103"/>
      <c r="H35" s="103"/>
      <c r="I35" s="166"/>
      <c r="J35" s="103"/>
      <c r="K35" s="103"/>
      <c r="L35" s="103"/>
      <c r="M35" s="103"/>
      <c r="N35" s="103"/>
      <c r="O35" s="103"/>
      <c r="P35" s="103"/>
      <c r="Q35" s="103"/>
      <c r="R35" s="103"/>
      <c r="S35" s="103"/>
      <c r="T35" s="103"/>
      <c r="U35" s="103"/>
      <c r="V35" s="103"/>
      <c r="W35" s="103"/>
      <c r="X35" s="103"/>
      <c r="Y35" s="142"/>
      <c r="Z35" s="103"/>
      <c r="AA35" s="142"/>
      <c r="AB35" s="142"/>
      <c r="AC35" s="142"/>
      <c r="AD35" s="144"/>
      <c r="AE35" s="142"/>
    </row>
    <row r="36" spans="1:31" hidden="1" x14ac:dyDescent="0.25">
      <c r="A36" s="293"/>
      <c r="B36" s="145">
        <v>23</v>
      </c>
      <c r="C36" s="103"/>
      <c r="D36" s="103"/>
      <c r="E36" s="142"/>
      <c r="F36" s="143"/>
      <c r="G36" s="103"/>
      <c r="H36" s="103"/>
      <c r="I36" s="166"/>
      <c r="J36" s="103"/>
      <c r="K36" s="103"/>
      <c r="L36" s="103"/>
      <c r="M36" s="103"/>
      <c r="N36" s="103"/>
      <c r="O36" s="103"/>
      <c r="P36" s="103"/>
      <c r="Q36" s="103"/>
      <c r="R36" s="103"/>
      <c r="S36" s="103"/>
      <c r="T36" s="103"/>
      <c r="U36" s="103"/>
      <c r="V36" s="103"/>
      <c r="W36" s="103"/>
      <c r="X36" s="103"/>
      <c r="Y36" s="142"/>
      <c r="Z36" s="103"/>
      <c r="AA36" s="142"/>
      <c r="AB36" s="142"/>
      <c r="AC36" s="142"/>
      <c r="AD36" s="144"/>
      <c r="AE36" s="142"/>
    </row>
    <row r="37" spans="1:31" hidden="1" x14ac:dyDescent="0.25">
      <c r="A37" s="293"/>
      <c r="B37" s="145">
        <v>24</v>
      </c>
      <c r="C37" s="103"/>
      <c r="D37" s="103"/>
      <c r="E37" s="142"/>
      <c r="F37" s="143"/>
      <c r="G37" s="103"/>
      <c r="H37" s="103"/>
      <c r="I37" s="166"/>
      <c r="J37" s="103"/>
      <c r="K37" s="103"/>
      <c r="L37" s="103"/>
      <c r="M37" s="103"/>
      <c r="N37" s="103"/>
      <c r="O37" s="103"/>
      <c r="P37" s="103"/>
      <c r="Q37" s="103"/>
      <c r="R37" s="103"/>
      <c r="S37" s="103"/>
      <c r="T37" s="103"/>
      <c r="U37" s="103"/>
      <c r="V37" s="103"/>
      <c r="W37" s="103"/>
      <c r="X37" s="103"/>
      <c r="Y37" s="142"/>
      <c r="Z37" s="103"/>
      <c r="AA37" s="142"/>
      <c r="AB37" s="142"/>
      <c r="AC37" s="142"/>
      <c r="AD37" s="144"/>
      <c r="AE37" s="142"/>
    </row>
    <row r="38" spans="1:31" hidden="1" x14ac:dyDescent="0.25">
      <c r="A38" s="293"/>
      <c r="B38" s="145">
        <v>25</v>
      </c>
      <c r="C38" s="103"/>
      <c r="D38" s="103"/>
      <c r="E38" s="142"/>
      <c r="F38" s="143"/>
      <c r="G38" s="103"/>
      <c r="H38" s="103"/>
      <c r="I38" s="166"/>
      <c r="J38" s="103"/>
      <c r="K38" s="103"/>
      <c r="L38" s="103"/>
      <c r="M38" s="103"/>
      <c r="N38" s="103"/>
      <c r="O38" s="103"/>
      <c r="P38" s="103"/>
      <c r="Q38" s="103"/>
      <c r="R38" s="103"/>
      <c r="S38" s="103"/>
      <c r="T38" s="103"/>
      <c r="U38" s="103"/>
      <c r="V38" s="103"/>
      <c r="W38" s="103"/>
      <c r="X38" s="103"/>
      <c r="Y38" s="142"/>
      <c r="Z38" s="103"/>
      <c r="AA38" s="142"/>
      <c r="AB38" s="142"/>
      <c r="AC38" s="142"/>
      <c r="AD38" s="144"/>
      <c r="AE38" s="142"/>
    </row>
    <row r="39" spans="1:31" hidden="1" x14ac:dyDescent="0.25">
      <c r="A39" s="293"/>
      <c r="B39" s="145">
        <v>26</v>
      </c>
      <c r="C39" s="103"/>
      <c r="D39" s="103"/>
      <c r="E39" s="142"/>
      <c r="F39" s="143"/>
      <c r="G39" s="103"/>
      <c r="H39" s="103"/>
      <c r="I39" s="166"/>
      <c r="J39" s="103"/>
      <c r="K39" s="103"/>
      <c r="L39" s="103"/>
      <c r="M39" s="103"/>
      <c r="N39" s="103"/>
      <c r="O39" s="103"/>
      <c r="P39" s="103"/>
      <c r="Q39" s="103"/>
      <c r="R39" s="103"/>
      <c r="S39" s="103"/>
      <c r="T39" s="103"/>
      <c r="U39" s="103"/>
      <c r="V39" s="103"/>
      <c r="W39" s="103"/>
      <c r="X39" s="103"/>
      <c r="Y39" s="142"/>
      <c r="Z39" s="103"/>
      <c r="AA39" s="142"/>
      <c r="AB39" s="142"/>
      <c r="AC39" s="142"/>
      <c r="AD39" s="144"/>
      <c r="AE39" s="142"/>
    </row>
    <row r="40" spans="1:31" hidden="1" x14ac:dyDescent="0.25">
      <c r="A40" s="293"/>
      <c r="B40" s="145">
        <v>27</v>
      </c>
      <c r="C40" s="103"/>
      <c r="D40" s="103"/>
      <c r="E40" s="142"/>
      <c r="F40" s="143"/>
      <c r="G40" s="103"/>
      <c r="H40" s="103"/>
      <c r="I40" s="166"/>
      <c r="J40" s="103"/>
      <c r="K40" s="103"/>
      <c r="L40" s="103"/>
      <c r="M40" s="103"/>
      <c r="N40" s="103"/>
      <c r="O40" s="103"/>
      <c r="P40" s="103"/>
      <c r="Q40" s="103"/>
      <c r="R40" s="103"/>
      <c r="S40" s="103"/>
      <c r="T40" s="103"/>
      <c r="U40" s="103"/>
      <c r="V40" s="103"/>
      <c r="W40" s="103"/>
      <c r="X40" s="103"/>
      <c r="Y40" s="142"/>
      <c r="Z40" s="103"/>
      <c r="AA40" s="142"/>
      <c r="AB40" s="142"/>
      <c r="AC40" s="142"/>
      <c r="AD40" s="144"/>
      <c r="AE40" s="142"/>
    </row>
    <row r="41" spans="1:31" hidden="1" x14ac:dyDescent="0.25">
      <c r="A41" s="293"/>
      <c r="B41" s="145">
        <v>28</v>
      </c>
      <c r="C41" s="103"/>
      <c r="D41" s="103"/>
      <c r="E41" s="142"/>
      <c r="F41" s="143"/>
      <c r="G41" s="103"/>
      <c r="H41" s="103"/>
      <c r="I41" s="166"/>
      <c r="J41" s="103"/>
      <c r="K41" s="103"/>
      <c r="L41" s="103"/>
      <c r="M41" s="103"/>
      <c r="N41" s="103"/>
      <c r="O41" s="103"/>
      <c r="P41" s="103"/>
      <c r="Q41" s="103"/>
      <c r="R41" s="103"/>
      <c r="S41" s="103"/>
      <c r="T41" s="103"/>
      <c r="U41" s="103"/>
      <c r="V41" s="103"/>
      <c r="W41" s="103"/>
      <c r="X41" s="103"/>
      <c r="Y41" s="142"/>
      <c r="Z41" s="103"/>
      <c r="AA41" s="142"/>
      <c r="AB41" s="142"/>
      <c r="AC41" s="142"/>
      <c r="AD41" s="144"/>
      <c r="AE41" s="142"/>
    </row>
    <row r="42" spans="1:31" hidden="1" x14ac:dyDescent="0.25">
      <c r="A42" s="293"/>
      <c r="B42" s="145">
        <v>29</v>
      </c>
      <c r="C42" s="103"/>
      <c r="D42" s="103"/>
      <c r="E42" s="142"/>
      <c r="F42" s="143"/>
      <c r="G42" s="103"/>
      <c r="H42" s="103"/>
      <c r="I42" s="166"/>
      <c r="J42" s="103"/>
      <c r="K42" s="103"/>
      <c r="L42" s="103"/>
      <c r="M42" s="103"/>
      <c r="N42" s="103"/>
      <c r="O42" s="103"/>
      <c r="P42" s="103"/>
      <c r="Q42" s="103"/>
      <c r="R42" s="103"/>
      <c r="S42" s="103"/>
      <c r="T42" s="103"/>
      <c r="U42" s="103"/>
      <c r="V42" s="103"/>
      <c r="W42" s="103"/>
      <c r="X42" s="103"/>
      <c r="Y42" s="142"/>
      <c r="Z42" s="103"/>
      <c r="AA42" s="142"/>
      <c r="AB42" s="142"/>
      <c r="AC42" s="142"/>
      <c r="AD42" s="144"/>
      <c r="AE42" s="142"/>
    </row>
    <row r="43" spans="1:31" hidden="1" x14ac:dyDescent="0.25">
      <c r="A43" s="294"/>
      <c r="B43" s="145">
        <v>30</v>
      </c>
      <c r="C43" s="103"/>
      <c r="D43" s="103"/>
      <c r="E43" s="142"/>
      <c r="F43" s="143"/>
      <c r="G43" s="103"/>
      <c r="H43" s="103"/>
      <c r="I43" s="166"/>
      <c r="J43" s="103"/>
      <c r="K43" s="103"/>
      <c r="L43" s="103"/>
      <c r="M43" s="103"/>
      <c r="N43" s="103"/>
      <c r="O43" s="103"/>
      <c r="P43" s="103"/>
      <c r="Q43" s="103"/>
      <c r="R43" s="103"/>
      <c r="S43" s="103"/>
      <c r="T43" s="103"/>
      <c r="U43" s="103"/>
      <c r="V43" s="103"/>
      <c r="W43" s="103"/>
      <c r="X43" s="103"/>
      <c r="Y43" s="142"/>
      <c r="Z43" s="103"/>
      <c r="AA43" s="142"/>
      <c r="AB43" s="142"/>
      <c r="AC43" s="142"/>
      <c r="AD43" s="144"/>
      <c r="AE43" s="142"/>
    </row>
    <row r="44" spans="1:31" ht="5.0999999999999996" customHeight="1" x14ac:dyDescent="0.25"/>
    <row r="45" spans="1:31" ht="20.100000000000001" customHeight="1" x14ac:dyDescent="0.25">
      <c r="A45" s="270" t="s">
        <v>1</v>
      </c>
      <c r="B45" s="272"/>
      <c r="C45" s="114">
        <f>SUM(C14:C44)</f>
        <v>1181.1600000000001</v>
      </c>
      <c r="D45" s="104"/>
      <c r="E45" s="146"/>
      <c r="F45" s="146"/>
      <c r="G45" s="146"/>
      <c r="H45" s="146"/>
      <c r="I45" s="146"/>
      <c r="J45" s="114">
        <f>SUM(J14:J44)</f>
        <v>220</v>
      </c>
      <c r="K45" s="114">
        <v>0</v>
      </c>
      <c r="L45" s="114">
        <f>SUM(L14:L44)</f>
        <v>385.94</v>
      </c>
      <c r="M45" s="114">
        <f>SUM(M14:M44)</f>
        <v>83.76</v>
      </c>
      <c r="N45" s="114">
        <f>SUM(N14:N44)</f>
        <v>711.46</v>
      </c>
      <c r="O45" s="114">
        <f>SUM(O14:O44)</f>
        <v>0</v>
      </c>
      <c r="P45" s="114">
        <f t="shared" ref="P45:AE45" si="11">SUM(P14:P44)</f>
        <v>0</v>
      </c>
      <c r="Q45" s="114">
        <f t="shared" si="11"/>
        <v>220</v>
      </c>
      <c r="R45" s="114">
        <f t="shared" si="11"/>
        <v>385.94</v>
      </c>
      <c r="S45" s="114">
        <f t="shared" si="11"/>
        <v>83.76</v>
      </c>
      <c r="T45" s="114">
        <f t="shared" si="11"/>
        <v>711.46</v>
      </c>
      <c r="U45" s="114">
        <f t="shared" si="11"/>
        <v>0</v>
      </c>
      <c r="V45" s="114">
        <f t="shared" si="11"/>
        <v>0</v>
      </c>
      <c r="W45" s="114">
        <f t="shared" si="11"/>
        <v>1014.1971137580181</v>
      </c>
      <c r="X45" s="114">
        <f>TRUNC(SUM(X14:X44),2)</f>
        <v>81135.759999999995</v>
      </c>
      <c r="Y45" s="114">
        <f t="shared" si="11"/>
        <v>17</v>
      </c>
      <c r="Z45" s="114">
        <f t="shared" si="11"/>
        <v>17</v>
      </c>
      <c r="AA45" s="114">
        <f t="shared" si="11"/>
        <v>17</v>
      </c>
      <c r="AB45" s="114">
        <f t="shared" si="11"/>
        <v>18</v>
      </c>
      <c r="AC45" s="114">
        <f t="shared" si="11"/>
        <v>4</v>
      </c>
      <c r="AD45" s="114">
        <f t="shared" si="11"/>
        <v>0</v>
      </c>
      <c r="AE45" s="114">
        <f t="shared" si="11"/>
        <v>0</v>
      </c>
    </row>
    <row r="47" spans="1:31" x14ac:dyDescent="0.25">
      <c r="Q47">
        <f>Q45*X48</f>
        <v>45.787401574803148</v>
      </c>
      <c r="R47">
        <f>R45*X49</f>
        <v>158.28746755100511</v>
      </c>
      <c r="S47">
        <f>S45*X50</f>
        <v>59.199627859386148</v>
      </c>
      <c r="T47">
        <f>T45*X51</f>
        <v>750.92261677282374</v>
      </c>
    </row>
    <row r="48" spans="1:31" x14ac:dyDescent="0.25">
      <c r="U48" t="s">
        <v>406</v>
      </c>
      <c r="V48">
        <v>0.2081245526127416</v>
      </c>
      <c r="X48">
        <v>0.2081245526127416</v>
      </c>
    </row>
    <row r="49" spans="21:24" x14ac:dyDescent="0.25">
      <c r="U49" t="s">
        <v>407</v>
      </c>
      <c r="V49">
        <v>0.41013491099913224</v>
      </c>
      <c r="X49">
        <v>0.41013491099913224</v>
      </c>
    </row>
    <row r="50" spans="21:24" x14ac:dyDescent="0.25">
      <c r="U50" t="s">
        <v>408</v>
      </c>
      <c r="V50">
        <v>0.70677683690766646</v>
      </c>
      <c r="X50">
        <v>0.70677683690766646</v>
      </c>
    </row>
    <row r="51" spans="21:24" x14ac:dyDescent="0.25">
      <c r="U51" t="s">
        <v>409</v>
      </c>
      <c r="X51">
        <v>1.0554670912951167</v>
      </c>
    </row>
    <row r="52" spans="21:24" x14ac:dyDescent="0.25">
      <c r="U52" t="s">
        <v>410</v>
      </c>
      <c r="X52">
        <v>1.3580315178324578</v>
      </c>
    </row>
  </sheetData>
  <mergeCells count="40">
    <mergeCell ref="A14:A43"/>
    <mergeCell ref="A45:B45"/>
    <mergeCell ref="AB11:AB12"/>
    <mergeCell ref="AC11:AC12"/>
    <mergeCell ref="AD11:AD12"/>
    <mergeCell ref="T11:T12"/>
    <mergeCell ref="U11:U12"/>
    <mergeCell ref="V11:V12"/>
    <mergeCell ref="N11:N12"/>
    <mergeCell ref="O11:O12"/>
    <mergeCell ref="P11:P12"/>
    <mergeCell ref="Q11:Q12"/>
    <mergeCell ref="R11:R12"/>
    <mergeCell ref="S11:S12"/>
    <mergeCell ref="Z10:Z12"/>
    <mergeCell ref="AA10:AA12"/>
    <mergeCell ref="F9:F12"/>
    <mergeCell ref="G9:I9"/>
    <mergeCell ref="J9:AE9"/>
    <mergeCell ref="G10:G12"/>
    <mergeCell ref="H10:H12"/>
    <mergeCell ref="Y10:Y12"/>
    <mergeCell ref="AE10:AE12"/>
    <mergeCell ref="I10:I12"/>
    <mergeCell ref="Q10:V10"/>
    <mergeCell ref="J11:J12"/>
    <mergeCell ref="K11:K12"/>
    <mergeCell ref="L11:L12"/>
    <mergeCell ref="M11:M12"/>
    <mergeCell ref="K10:P10"/>
    <mergeCell ref="A9:A12"/>
    <mergeCell ref="B9:B12"/>
    <mergeCell ref="C9:C12"/>
    <mergeCell ref="D9:D12"/>
    <mergeCell ref="E9:E12"/>
    <mergeCell ref="AB3:AC3"/>
    <mergeCell ref="AB2:AE2"/>
    <mergeCell ref="AB10:AD10"/>
    <mergeCell ref="W10:W12"/>
    <mergeCell ref="X10:X12"/>
  </mergeCells>
  <printOptions horizontalCentered="1"/>
  <pageMargins left="0.51181102362204722" right="0.31496062992125984" top="0.74803149606299213" bottom="0.74803149606299213" header="0.31496062992125984" footer="0.31496062992125984"/>
  <pageSetup paperSize="9" scale="70" fitToWidth="0" orientation="landscape" r:id="rId1"/>
  <headerFooter>
    <oddFooter>&amp;L&amp;6&amp;Z&amp;F&amp;R&amp;6&amp;P DE &amp;N</oddFooter>
  </headerFooter>
  <colBreaks count="2" manualBreakCount="2">
    <brk id="16" max="44" man="1"/>
    <brk id="32"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38"/>
  <sheetViews>
    <sheetView showGridLines="0" view="pageBreakPreview" topLeftCell="A13" zoomScaleSheetLayoutView="100" workbookViewId="0">
      <selection activeCell="D145" sqref="D145"/>
    </sheetView>
  </sheetViews>
  <sheetFormatPr defaultColWidth="9.140625" defaultRowHeight="12.75" x14ac:dyDescent="0.25"/>
  <cols>
    <col min="1" max="1" width="5.7109375" style="36" customWidth="1"/>
    <col min="2" max="2" width="10.7109375" style="36" customWidth="1"/>
    <col min="3" max="3" width="55.7109375" style="36" customWidth="1"/>
    <col min="4" max="6" width="12.7109375" style="36" customWidth="1"/>
    <col min="7" max="9" width="11.7109375" style="36" customWidth="1"/>
    <col min="10" max="16384" width="9.140625" style="36"/>
  </cols>
  <sheetData>
    <row r="2" spans="2:15" ht="15" customHeight="1" x14ac:dyDescent="0.25">
      <c r="B2" s="53" t="str">
        <f>Orçamento!B4</f>
        <v>OBRA/SERVIÇO: INFRAESTRUTURA URBANA - PAVIMENTAÇÃO ASFÁLTICA E DRENAGEM DE ÁGUAS PLUVIAIS</v>
      </c>
      <c r="C2" s="45"/>
      <c r="D2" s="45"/>
      <c r="E2" s="45"/>
      <c r="F2" s="45"/>
      <c r="G2" s="409" t="str">
        <f>Orçamento!G4</f>
        <v>SINAPI COMPOSIÇÃO DESONERADO MS 09/2018</v>
      </c>
      <c r="H2" s="410"/>
      <c r="I2" s="411"/>
      <c r="L2"/>
      <c r="M2"/>
      <c r="N2"/>
      <c r="O2"/>
    </row>
    <row r="3" spans="2:15" ht="15" customHeight="1" x14ac:dyDescent="0.25">
      <c r="B3" s="54" t="str">
        <f>Orçamento!B5</f>
        <v>LOCAL: BAIRROS JD. PARAÍSO II, CASCATINHA, SANTA MARTA, PETROPOLIS E PINDORAMA</v>
      </c>
      <c r="C3" s="47"/>
      <c r="D3" s="47"/>
      <c r="E3" s="47"/>
      <c r="F3" s="47"/>
      <c r="G3" s="412" t="str">
        <f>Orçamento!G5</f>
        <v>SINAPI INSUMO DESONERADO MS 09/2018</v>
      </c>
      <c r="H3" s="413"/>
      <c r="I3" s="414"/>
      <c r="L3"/>
      <c r="M3"/>
      <c r="N3"/>
      <c r="O3"/>
    </row>
    <row r="4" spans="2:15" ht="5.0999999999999996" customHeight="1" x14ac:dyDescent="0.25"/>
    <row r="5" spans="2:15" s="57" customFormat="1" ht="20.100000000000001" customHeight="1" x14ac:dyDescent="0.25">
      <c r="B5" s="415" t="s">
        <v>159</v>
      </c>
      <c r="C5" s="416"/>
      <c r="D5" s="416"/>
      <c r="E5" s="416"/>
      <c r="F5" s="416"/>
      <c r="G5" s="416"/>
      <c r="H5" s="416"/>
      <c r="I5" s="417"/>
    </row>
    <row r="6" spans="2:15" ht="5.0999999999999996" customHeight="1" x14ac:dyDescent="0.25"/>
    <row r="7" spans="2:15" ht="15" customHeight="1" x14ac:dyDescent="0.25">
      <c r="B7" s="20" t="s">
        <v>24</v>
      </c>
      <c r="C7" s="303" t="s">
        <v>26</v>
      </c>
      <c r="D7" s="303"/>
      <c r="E7" s="303"/>
      <c r="F7" s="303" t="s">
        <v>160</v>
      </c>
      <c r="G7" s="303"/>
      <c r="H7" s="303"/>
      <c r="I7" s="20" t="s">
        <v>161</v>
      </c>
    </row>
    <row r="8" spans="2:15" ht="15" customHeight="1" x14ac:dyDescent="0.25">
      <c r="B8" s="37" t="s">
        <v>79</v>
      </c>
      <c r="C8" s="429" t="s">
        <v>203</v>
      </c>
      <c r="D8" s="419"/>
      <c r="E8" s="420"/>
      <c r="F8" s="421" t="s">
        <v>162</v>
      </c>
      <c r="G8" s="422"/>
      <c r="H8" s="18">
        <v>1</v>
      </c>
      <c r="I8" s="50" t="s">
        <v>47</v>
      </c>
    </row>
    <row r="9" spans="2:15" ht="5.0999999999999996" customHeight="1" x14ac:dyDescent="0.25"/>
    <row r="10" spans="2:15" ht="15" customHeight="1" x14ac:dyDescent="0.25">
      <c r="B10" s="400" t="s">
        <v>24</v>
      </c>
      <c r="C10" s="400" t="s">
        <v>163</v>
      </c>
      <c r="D10" s="423" t="s">
        <v>164</v>
      </c>
      <c r="E10" s="424"/>
      <c r="F10" s="400" t="s">
        <v>28</v>
      </c>
      <c r="G10" s="423" t="s">
        <v>165</v>
      </c>
      <c r="H10" s="424"/>
      <c r="I10" s="390" t="s">
        <v>166</v>
      </c>
    </row>
    <row r="11" spans="2:15" ht="15" customHeight="1" x14ac:dyDescent="0.25">
      <c r="B11" s="340"/>
      <c r="C11" s="340"/>
      <c r="D11" s="20" t="s">
        <v>167</v>
      </c>
      <c r="E11" s="20" t="s">
        <v>168</v>
      </c>
      <c r="F11" s="340"/>
      <c r="G11" s="20" t="s">
        <v>167</v>
      </c>
      <c r="H11" s="20" t="s">
        <v>168</v>
      </c>
      <c r="I11" s="342"/>
    </row>
    <row r="12" spans="2:15" ht="45" customHeight="1" x14ac:dyDescent="0.25">
      <c r="B12" s="10">
        <v>91283</v>
      </c>
      <c r="C12" s="38" t="s">
        <v>206</v>
      </c>
      <c r="D12" s="17">
        <v>9.69</v>
      </c>
      <c r="E12" s="17">
        <v>49.75</v>
      </c>
      <c r="F12" s="17">
        <v>1</v>
      </c>
      <c r="G12" s="17">
        <v>0.56000000000000005</v>
      </c>
      <c r="H12" s="17">
        <v>0</v>
      </c>
      <c r="I12" s="17">
        <f>TRUNC((D12*F12*G12)+(E12*F12*H12),2)</f>
        <v>5.42</v>
      </c>
    </row>
    <row r="13" spans="2:15" ht="15" customHeight="1" x14ac:dyDescent="0.25">
      <c r="B13" s="39"/>
      <c r="C13" s="39"/>
      <c r="D13" s="39"/>
      <c r="E13" s="39"/>
      <c r="F13" s="39"/>
      <c r="G13" s="39"/>
      <c r="H13" s="39"/>
      <c r="I13" s="39"/>
    </row>
    <row r="14" spans="2:15" ht="20.100000000000001" customHeight="1" x14ac:dyDescent="0.25">
      <c r="B14" s="55"/>
      <c r="C14" s="56"/>
      <c r="D14" s="56"/>
      <c r="E14" s="397" t="s">
        <v>170</v>
      </c>
      <c r="F14" s="397"/>
      <c r="G14" s="397"/>
      <c r="H14" s="397"/>
      <c r="I14" s="22">
        <f>SUM(I12:I13)</f>
        <v>5.42</v>
      </c>
    </row>
    <row r="15" spans="2:15" ht="5.0999999999999996" customHeight="1" x14ac:dyDescent="0.25"/>
    <row r="16" spans="2:15" ht="15" customHeight="1" x14ac:dyDescent="0.25">
      <c r="B16" s="400" t="s">
        <v>24</v>
      </c>
      <c r="C16" s="400" t="s">
        <v>171</v>
      </c>
      <c r="D16" s="400" t="s">
        <v>161</v>
      </c>
      <c r="E16" s="401" t="s">
        <v>172</v>
      </c>
      <c r="F16" s="402"/>
      <c r="G16" s="401" t="s">
        <v>173</v>
      </c>
      <c r="H16" s="402"/>
      <c r="I16" s="390" t="s">
        <v>166</v>
      </c>
    </row>
    <row r="17" spans="2:9" ht="15" customHeight="1" x14ac:dyDescent="0.25">
      <c r="B17" s="340"/>
      <c r="C17" s="340"/>
      <c r="D17" s="340"/>
      <c r="E17" s="403"/>
      <c r="F17" s="404"/>
      <c r="G17" s="403"/>
      <c r="H17" s="404"/>
      <c r="I17" s="342"/>
    </row>
    <row r="18" spans="2:9" ht="15" customHeight="1" x14ac:dyDescent="0.25">
      <c r="B18" s="10">
        <v>88316</v>
      </c>
      <c r="C18" s="40" t="s">
        <v>174</v>
      </c>
      <c r="D18" s="10" t="s">
        <v>201</v>
      </c>
      <c r="E18" s="405">
        <v>13.29</v>
      </c>
      <c r="F18" s="406"/>
      <c r="G18" s="425">
        <v>8.3000000000000004E-2</v>
      </c>
      <c r="H18" s="426"/>
      <c r="I18" s="17">
        <f>TRUNC(E18*G18,2)</f>
        <v>1.1000000000000001</v>
      </c>
    </row>
    <row r="19" spans="2:9" ht="15" customHeight="1" x14ac:dyDescent="0.25">
      <c r="B19" s="39"/>
      <c r="C19" s="39"/>
      <c r="D19" s="43"/>
      <c r="E19" s="395"/>
      <c r="F19" s="396"/>
      <c r="G19" s="407"/>
      <c r="H19" s="408"/>
      <c r="I19" s="39"/>
    </row>
    <row r="20" spans="2:9" ht="20.100000000000001" customHeight="1" x14ac:dyDescent="0.25">
      <c r="B20" s="55"/>
      <c r="C20" s="56"/>
      <c r="D20" s="56"/>
      <c r="E20" s="397" t="s">
        <v>175</v>
      </c>
      <c r="F20" s="397"/>
      <c r="G20" s="397"/>
      <c r="H20" s="397"/>
      <c r="I20" s="22">
        <f>SUM(I18:I19)</f>
        <v>1.1000000000000001</v>
      </c>
    </row>
    <row r="21" spans="2:9" ht="5.0999999999999996" customHeight="1" x14ac:dyDescent="0.25"/>
    <row r="22" spans="2:9" ht="20.100000000000001" customHeight="1" x14ac:dyDescent="0.25">
      <c r="B22" s="398" t="s">
        <v>202</v>
      </c>
      <c r="C22" s="397"/>
      <c r="D22" s="397"/>
      <c r="E22" s="397"/>
      <c r="F22" s="397"/>
      <c r="G22" s="397"/>
      <c r="H22" s="399"/>
      <c r="I22" s="22">
        <f>I14+I20</f>
        <v>6.52</v>
      </c>
    </row>
    <row r="23" spans="2:9" ht="5.0999999999999996" customHeight="1" x14ac:dyDescent="0.25"/>
    <row r="24" spans="2:9" ht="20.100000000000001" customHeight="1" x14ac:dyDescent="0.25">
      <c r="B24" s="398" t="s">
        <v>176</v>
      </c>
      <c r="C24" s="397"/>
      <c r="D24" s="397"/>
      <c r="E24" s="397"/>
      <c r="F24" s="397"/>
      <c r="G24" s="397"/>
      <c r="H24" s="399"/>
      <c r="I24" s="22">
        <f>I22/H8</f>
        <v>6.52</v>
      </c>
    </row>
    <row r="25" spans="2:9" ht="5.0999999999999996" customHeight="1" x14ac:dyDescent="0.25"/>
    <row r="26" spans="2:9" ht="15" customHeight="1" x14ac:dyDescent="0.25">
      <c r="B26" s="400" t="s">
        <v>24</v>
      </c>
      <c r="C26" s="400" t="s">
        <v>177</v>
      </c>
      <c r="D26" s="400" t="s">
        <v>161</v>
      </c>
      <c r="E26" s="401" t="s">
        <v>178</v>
      </c>
      <c r="F26" s="402"/>
      <c r="G26" s="401" t="s">
        <v>173</v>
      </c>
      <c r="H26" s="402"/>
      <c r="I26" s="390" t="s">
        <v>179</v>
      </c>
    </row>
    <row r="27" spans="2:9" ht="15" customHeight="1" x14ac:dyDescent="0.25">
      <c r="B27" s="340"/>
      <c r="C27" s="340"/>
      <c r="D27" s="340"/>
      <c r="E27" s="403"/>
      <c r="F27" s="404"/>
      <c r="G27" s="403"/>
      <c r="H27" s="404"/>
      <c r="I27" s="342"/>
    </row>
    <row r="28" spans="2:9" ht="30" customHeight="1" x14ac:dyDescent="0.25">
      <c r="B28" s="42" t="s">
        <v>204</v>
      </c>
      <c r="C28" s="38" t="s">
        <v>205</v>
      </c>
      <c r="D28" s="58" t="s">
        <v>42</v>
      </c>
      <c r="E28" s="405">
        <v>323.41000000000003</v>
      </c>
      <c r="F28" s="406"/>
      <c r="G28" s="425">
        <v>2E-3</v>
      </c>
      <c r="H28" s="426"/>
      <c r="I28" s="17">
        <f>TRUNC(E28*G28,2)</f>
        <v>0.64</v>
      </c>
    </row>
    <row r="29" spans="2:9" ht="15" customHeight="1" x14ac:dyDescent="0.25">
      <c r="B29" s="43"/>
      <c r="C29" s="39"/>
      <c r="D29" s="43"/>
      <c r="E29" s="395"/>
      <c r="F29" s="396"/>
      <c r="G29" s="407"/>
      <c r="H29" s="408"/>
      <c r="I29" s="19"/>
    </row>
    <row r="30" spans="2:9" ht="20.100000000000001" customHeight="1" x14ac:dyDescent="0.25">
      <c r="B30" s="55"/>
      <c r="C30" s="56"/>
      <c r="D30" s="56"/>
      <c r="E30" s="397" t="s">
        <v>181</v>
      </c>
      <c r="F30" s="397"/>
      <c r="G30" s="397"/>
      <c r="H30" s="397"/>
      <c r="I30" s="22">
        <f>SUM(I28:I29)</f>
        <v>0.64</v>
      </c>
    </row>
    <row r="31" spans="2:9" ht="5.0999999999999996" customHeight="1" x14ac:dyDescent="0.25"/>
    <row r="32" spans="2:9" ht="15" customHeight="1" x14ac:dyDescent="0.25">
      <c r="B32" s="400" t="s">
        <v>24</v>
      </c>
      <c r="C32" s="400" t="s">
        <v>182</v>
      </c>
      <c r="D32" s="400" t="s">
        <v>183</v>
      </c>
      <c r="E32" s="401" t="s">
        <v>178</v>
      </c>
      <c r="F32" s="402"/>
      <c r="G32" s="401" t="s">
        <v>173</v>
      </c>
      <c r="H32" s="402"/>
      <c r="I32" s="390" t="s">
        <v>179</v>
      </c>
    </row>
    <row r="33" spans="2:9" ht="15" customHeight="1" x14ac:dyDescent="0.25">
      <c r="B33" s="340"/>
      <c r="C33" s="340"/>
      <c r="D33" s="340"/>
      <c r="E33" s="403"/>
      <c r="F33" s="404"/>
      <c r="G33" s="403"/>
      <c r="H33" s="404"/>
      <c r="I33" s="342"/>
    </row>
    <row r="34" spans="2:9" ht="15" customHeight="1" x14ac:dyDescent="0.25">
      <c r="B34" s="44"/>
      <c r="C34" s="44"/>
      <c r="D34" s="44"/>
      <c r="E34" s="391"/>
      <c r="F34" s="392"/>
      <c r="G34" s="45"/>
      <c r="H34" s="46"/>
      <c r="I34" s="44"/>
    </row>
    <row r="35" spans="2:9" ht="15" customHeight="1" x14ac:dyDescent="0.25">
      <c r="B35" s="39"/>
      <c r="C35" s="39"/>
      <c r="D35" s="39"/>
      <c r="E35" s="393"/>
      <c r="F35" s="394"/>
      <c r="G35" s="47"/>
      <c r="H35" s="48"/>
      <c r="I35" s="39"/>
    </row>
    <row r="36" spans="2:9" ht="20.100000000000001" customHeight="1" x14ac:dyDescent="0.25">
      <c r="B36" s="55"/>
      <c r="C36" s="56"/>
      <c r="D36" s="56"/>
      <c r="E36" s="397" t="s">
        <v>184</v>
      </c>
      <c r="F36" s="397"/>
      <c r="G36" s="397"/>
      <c r="H36" s="397"/>
      <c r="I36" s="22">
        <f>SUM(I34:I35)</f>
        <v>0</v>
      </c>
    </row>
    <row r="37" spans="2:9" ht="5.0999999999999996" customHeight="1" x14ac:dyDescent="0.25"/>
    <row r="38" spans="2:9" ht="20.100000000000001" customHeight="1" x14ac:dyDescent="0.25">
      <c r="B38" s="398" t="s">
        <v>185</v>
      </c>
      <c r="C38" s="397"/>
      <c r="D38" s="397"/>
      <c r="E38" s="397"/>
      <c r="F38" s="397"/>
      <c r="G38" s="397"/>
      <c r="H38" s="399" t="s">
        <v>186</v>
      </c>
      <c r="I38" s="22">
        <f>I24+I30+I36</f>
        <v>7.1599999999999993</v>
      </c>
    </row>
  </sheetData>
  <mergeCells count="48">
    <mergeCell ref="I10:I11"/>
    <mergeCell ref="G2:I2"/>
    <mergeCell ref="G3:I3"/>
    <mergeCell ref="B5:I5"/>
    <mergeCell ref="C7:E7"/>
    <mergeCell ref="F7:H7"/>
    <mergeCell ref="C8:E8"/>
    <mergeCell ref="F8:G8"/>
    <mergeCell ref="B10:B11"/>
    <mergeCell ref="C10:C11"/>
    <mergeCell ref="D10:E10"/>
    <mergeCell ref="F10:F11"/>
    <mergeCell ref="G10:H10"/>
    <mergeCell ref="E20:H20"/>
    <mergeCell ref="E14:H14"/>
    <mergeCell ref="B16:B17"/>
    <mergeCell ref="C16:C17"/>
    <mergeCell ref="D16:D17"/>
    <mergeCell ref="E16:F17"/>
    <mergeCell ref="G16:H17"/>
    <mergeCell ref="I16:I17"/>
    <mergeCell ref="E18:F18"/>
    <mergeCell ref="G18:H18"/>
    <mergeCell ref="E19:F19"/>
    <mergeCell ref="G19:H19"/>
    <mergeCell ref="I26:I27"/>
    <mergeCell ref="E28:F28"/>
    <mergeCell ref="G28:H28"/>
    <mergeCell ref="B22:H22"/>
    <mergeCell ref="B24:H24"/>
    <mergeCell ref="B26:B27"/>
    <mergeCell ref="C26:C27"/>
    <mergeCell ref="D26:D27"/>
    <mergeCell ref="E26:F27"/>
    <mergeCell ref="G26:H27"/>
    <mergeCell ref="E29:F29"/>
    <mergeCell ref="G29:H29"/>
    <mergeCell ref="E30:H30"/>
    <mergeCell ref="B32:B33"/>
    <mergeCell ref="C32:C33"/>
    <mergeCell ref="D32:D33"/>
    <mergeCell ref="E32:F33"/>
    <mergeCell ref="G32:H33"/>
    <mergeCell ref="I32:I33"/>
    <mergeCell ref="E34:F34"/>
    <mergeCell ref="E35:F35"/>
    <mergeCell ref="E36:H36"/>
    <mergeCell ref="B38:H38"/>
  </mergeCells>
  <printOptions horizontalCentered="1"/>
  <pageMargins left="0.51181102362204722" right="0.15748031496062992" top="0.74803149606299213" bottom="0.74803149606299213" header="0.31496062992125984" footer="0.31496062992125984"/>
  <pageSetup paperSize="9" scale="67" fitToHeight="11" orientation="portrait" r:id="rId1"/>
  <headerFooter>
    <oddFooter>&amp;L&amp;6&amp;Z&amp;F&amp;R&amp;6&amp;P DE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38"/>
  <sheetViews>
    <sheetView showGridLines="0" view="pageBreakPreview" topLeftCell="A13" zoomScaleSheetLayoutView="100" workbookViewId="0">
      <selection activeCell="D145" sqref="D145"/>
    </sheetView>
  </sheetViews>
  <sheetFormatPr defaultColWidth="9.140625" defaultRowHeight="12.75" x14ac:dyDescent="0.25"/>
  <cols>
    <col min="1" max="1" width="5.7109375" style="36" customWidth="1"/>
    <col min="2" max="2" width="10.7109375" style="36" customWidth="1"/>
    <col min="3" max="3" width="55.7109375" style="36" customWidth="1"/>
    <col min="4" max="6" width="12.7109375" style="36" customWidth="1"/>
    <col min="7" max="9" width="11.7109375" style="36" customWidth="1"/>
    <col min="10" max="16384" width="9.140625" style="36"/>
  </cols>
  <sheetData>
    <row r="2" spans="2:15" ht="15" customHeight="1" x14ac:dyDescent="0.25">
      <c r="B2" s="53" t="str">
        <f>Orçamento!B4</f>
        <v>OBRA/SERVIÇO: INFRAESTRUTURA URBANA - PAVIMENTAÇÃO ASFÁLTICA E DRENAGEM DE ÁGUAS PLUVIAIS</v>
      </c>
      <c r="C2" s="45"/>
      <c r="D2" s="45"/>
      <c r="E2" s="45"/>
      <c r="F2" s="45"/>
      <c r="G2" s="409" t="str">
        <f>Orçamento!G4</f>
        <v>SINAPI COMPOSIÇÃO DESONERADO MS 09/2018</v>
      </c>
      <c r="H2" s="410"/>
      <c r="I2" s="411"/>
      <c r="L2"/>
      <c r="M2"/>
      <c r="N2"/>
      <c r="O2"/>
    </row>
    <row r="3" spans="2:15" ht="15" customHeight="1" x14ac:dyDescent="0.25">
      <c r="B3" s="54" t="str">
        <f>Orçamento!B5</f>
        <v>LOCAL: BAIRROS JD. PARAÍSO II, CASCATINHA, SANTA MARTA, PETROPOLIS E PINDORAMA</v>
      </c>
      <c r="C3" s="47"/>
      <c r="D3" s="47"/>
      <c r="E3" s="47"/>
      <c r="F3" s="47"/>
      <c r="G3" s="412" t="str">
        <f>Orçamento!G5</f>
        <v>SINAPI INSUMO DESONERADO MS 09/2018</v>
      </c>
      <c r="H3" s="413"/>
      <c r="I3" s="414"/>
      <c r="L3"/>
      <c r="M3"/>
      <c r="N3"/>
      <c r="O3"/>
    </row>
    <row r="4" spans="2:15" ht="5.0999999999999996" customHeight="1" x14ac:dyDescent="0.25"/>
    <row r="5" spans="2:15" s="57" customFormat="1" ht="20.100000000000001" customHeight="1" x14ac:dyDescent="0.25">
      <c r="B5" s="415" t="s">
        <v>159</v>
      </c>
      <c r="C5" s="416"/>
      <c r="D5" s="416"/>
      <c r="E5" s="416"/>
      <c r="F5" s="416"/>
      <c r="G5" s="416"/>
      <c r="H5" s="416"/>
      <c r="I5" s="417"/>
    </row>
    <row r="6" spans="2:15" ht="5.0999999999999996" customHeight="1" x14ac:dyDescent="0.25"/>
    <row r="7" spans="2:15" ht="15" customHeight="1" x14ac:dyDescent="0.25">
      <c r="B7" s="20" t="s">
        <v>24</v>
      </c>
      <c r="C7" s="303" t="s">
        <v>26</v>
      </c>
      <c r="D7" s="303"/>
      <c r="E7" s="303"/>
      <c r="F7" s="303" t="s">
        <v>160</v>
      </c>
      <c r="G7" s="303"/>
      <c r="H7" s="303"/>
      <c r="I7" s="20" t="s">
        <v>161</v>
      </c>
    </row>
    <row r="8" spans="2:15" ht="30" customHeight="1" x14ac:dyDescent="0.25">
      <c r="B8" s="188" t="s">
        <v>453</v>
      </c>
      <c r="C8" s="418" t="s">
        <v>112</v>
      </c>
      <c r="D8" s="419"/>
      <c r="E8" s="420"/>
      <c r="F8" s="421" t="s">
        <v>162</v>
      </c>
      <c r="G8" s="422"/>
      <c r="H8" s="18">
        <v>1</v>
      </c>
      <c r="I8" s="50" t="s">
        <v>42</v>
      </c>
    </row>
    <row r="9" spans="2:15" ht="5.0999999999999996" customHeight="1" x14ac:dyDescent="0.25"/>
    <row r="10" spans="2:15" ht="15" customHeight="1" x14ac:dyDescent="0.25">
      <c r="B10" s="400" t="s">
        <v>24</v>
      </c>
      <c r="C10" s="400" t="s">
        <v>163</v>
      </c>
      <c r="D10" s="423" t="s">
        <v>164</v>
      </c>
      <c r="E10" s="424"/>
      <c r="F10" s="400" t="s">
        <v>28</v>
      </c>
      <c r="G10" s="423" t="s">
        <v>165</v>
      </c>
      <c r="H10" s="424"/>
      <c r="I10" s="390" t="s">
        <v>166</v>
      </c>
    </row>
    <row r="11" spans="2:15" ht="15" customHeight="1" x14ac:dyDescent="0.25">
      <c r="B11" s="340"/>
      <c r="C11" s="340"/>
      <c r="D11" s="20" t="s">
        <v>167</v>
      </c>
      <c r="E11" s="20" t="s">
        <v>168</v>
      </c>
      <c r="F11" s="340"/>
      <c r="G11" s="20" t="s">
        <v>167</v>
      </c>
      <c r="H11" s="20" t="s">
        <v>168</v>
      </c>
      <c r="I11" s="342"/>
    </row>
    <row r="12" spans="2:15" ht="15" customHeight="1" x14ac:dyDescent="0.25">
      <c r="B12" s="42"/>
      <c r="C12" s="38"/>
      <c r="D12" s="17"/>
      <c r="E12" s="17"/>
      <c r="F12" s="17"/>
      <c r="G12" s="17"/>
      <c r="H12" s="17"/>
      <c r="I12" s="17"/>
    </row>
    <row r="13" spans="2:15" ht="15" customHeight="1" x14ac:dyDescent="0.25">
      <c r="B13" s="39"/>
      <c r="C13" s="39"/>
      <c r="D13" s="39"/>
      <c r="E13" s="39"/>
      <c r="F13" s="39"/>
      <c r="G13" s="39"/>
      <c r="H13" s="39"/>
      <c r="I13" s="39"/>
    </row>
    <row r="14" spans="2:15" ht="20.100000000000001" customHeight="1" x14ac:dyDescent="0.25">
      <c r="B14" s="55"/>
      <c r="C14" s="56"/>
      <c r="D14" s="56"/>
      <c r="E14" s="397" t="s">
        <v>170</v>
      </c>
      <c r="F14" s="397"/>
      <c r="G14" s="397"/>
      <c r="H14" s="397"/>
      <c r="I14" s="22">
        <f>SUM(I12:I13)</f>
        <v>0</v>
      </c>
    </row>
    <row r="15" spans="2:15" ht="5.0999999999999996" customHeight="1" x14ac:dyDescent="0.25"/>
    <row r="16" spans="2:15" ht="15" customHeight="1" x14ac:dyDescent="0.25">
      <c r="B16" s="400" t="s">
        <v>24</v>
      </c>
      <c r="C16" s="400" t="s">
        <v>171</v>
      </c>
      <c r="D16" s="400" t="s">
        <v>161</v>
      </c>
      <c r="E16" s="401" t="s">
        <v>172</v>
      </c>
      <c r="F16" s="402"/>
      <c r="G16" s="401" t="s">
        <v>173</v>
      </c>
      <c r="H16" s="402"/>
      <c r="I16" s="390" t="s">
        <v>166</v>
      </c>
    </row>
    <row r="17" spans="2:9" ht="15" customHeight="1" x14ac:dyDescent="0.25">
      <c r="B17" s="340"/>
      <c r="C17" s="340"/>
      <c r="D17" s="340"/>
      <c r="E17" s="403"/>
      <c r="F17" s="404"/>
      <c r="G17" s="403"/>
      <c r="H17" s="404"/>
      <c r="I17" s="342"/>
    </row>
    <row r="18" spans="2:9" ht="15" customHeight="1" x14ac:dyDescent="0.25">
      <c r="B18" s="10"/>
      <c r="C18" s="40"/>
      <c r="D18" s="10"/>
      <c r="E18" s="405"/>
      <c r="F18" s="406"/>
      <c r="G18" s="405"/>
      <c r="H18" s="406"/>
      <c r="I18" s="17"/>
    </row>
    <row r="19" spans="2:9" ht="15" customHeight="1" x14ac:dyDescent="0.25">
      <c r="B19" s="39"/>
      <c r="C19" s="39"/>
      <c r="D19" s="43"/>
      <c r="E19" s="395"/>
      <c r="F19" s="396"/>
      <c r="G19" s="407"/>
      <c r="H19" s="408"/>
      <c r="I19" s="39"/>
    </row>
    <row r="20" spans="2:9" ht="20.100000000000001" customHeight="1" x14ac:dyDescent="0.25">
      <c r="B20" s="55"/>
      <c r="C20" s="56"/>
      <c r="D20" s="56"/>
      <c r="E20" s="397" t="s">
        <v>175</v>
      </c>
      <c r="F20" s="397"/>
      <c r="G20" s="397"/>
      <c r="H20" s="397"/>
      <c r="I20" s="22">
        <f>SUM(I18:I19)</f>
        <v>0</v>
      </c>
    </row>
    <row r="21" spans="2:9" ht="5.0999999999999996" customHeight="1" x14ac:dyDescent="0.25"/>
    <row r="22" spans="2:9" ht="20.100000000000001" customHeight="1" x14ac:dyDescent="0.25">
      <c r="B22" s="398" t="s">
        <v>202</v>
      </c>
      <c r="C22" s="397"/>
      <c r="D22" s="397"/>
      <c r="E22" s="397"/>
      <c r="F22" s="397"/>
      <c r="G22" s="397"/>
      <c r="H22" s="399"/>
      <c r="I22" s="22">
        <f>I14+I20</f>
        <v>0</v>
      </c>
    </row>
    <row r="23" spans="2:9" ht="5.0999999999999996" customHeight="1" x14ac:dyDescent="0.25"/>
    <row r="24" spans="2:9" ht="20.100000000000001" customHeight="1" x14ac:dyDescent="0.25">
      <c r="B24" s="398" t="s">
        <v>176</v>
      </c>
      <c r="C24" s="397"/>
      <c r="D24" s="397"/>
      <c r="E24" s="397"/>
      <c r="F24" s="397"/>
      <c r="G24" s="397"/>
      <c r="H24" s="399"/>
      <c r="I24" s="22">
        <f>I22/H8</f>
        <v>0</v>
      </c>
    </row>
    <row r="25" spans="2:9" ht="5.0999999999999996" customHeight="1" x14ac:dyDescent="0.25"/>
    <row r="26" spans="2:9" ht="15" customHeight="1" x14ac:dyDescent="0.25">
      <c r="B26" s="400" t="s">
        <v>24</v>
      </c>
      <c r="C26" s="400" t="s">
        <v>177</v>
      </c>
      <c r="D26" s="400" t="s">
        <v>161</v>
      </c>
      <c r="E26" s="401" t="s">
        <v>178</v>
      </c>
      <c r="F26" s="402"/>
      <c r="G26" s="401" t="s">
        <v>173</v>
      </c>
      <c r="H26" s="402"/>
      <c r="I26" s="390" t="s">
        <v>179</v>
      </c>
    </row>
    <row r="27" spans="2:9" ht="15" customHeight="1" x14ac:dyDescent="0.25">
      <c r="B27" s="340"/>
      <c r="C27" s="340"/>
      <c r="D27" s="340"/>
      <c r="E27" s="403"/>
      <c r="F27" s="404"/>
      <c r="G27" s="403"/>
      <c r="H27" s="404"/>
      <c r="I27" s="342"/>
    </row>
    <row r="28" spans="2:9" ht="30" customHeight="1" x14ac:dyDescent="0.25">
      <c r="B28" s="42">
        <v>94098</v>
      </c>
      <c r="C28" s="38" t="s">
        <v>189</v>
      </c>
      <c r="D28" s="212" t="s">
        <v>452</v>
      </c>
      <c r="E28" s="405">
        <v>4.45</v>
      </c>
      <c r="F28" s="406"/>
      <c r="G28" s="405">
        <v>7.65</v>
      </c>
      <c r="H28" s="406"/>
      <c r="I28" s="17">
        <f>TRUNC(E28*G28,2)</f>
        <v>34.04</v>
      </c>
    </row>
    <row r="29" spans="2:9" ht="38.25" x14ac:dyDescent="0.25">
      <c r="B29" s="11">
        <v>94990</v>
      </c>
      <c r="C29" s="153" t="s">
        <v>422</v>
      </c>
      <c r="D29" s="154" t="s">
        <v>44</v>
      </c>
      <c r="E29" s="395">
        <v>495.33</v>
      </c>
      <c r="F29" s="396"/>
      <c r="G29" s="395">
        <v>0.54</v>
      </c>
      <c r="H29" s="396"/>
      <c r="I29" s="13">
        <f>TRUNC(E29*G29,2)</f>
        <v>267.47000000000003</v>
      </c>
    </row>
    <row r="30" spans="2:9" ht="20.100000000000001" customHeight="1" x14ac:dyDescent="0.25">
      <c r="B30" s="55"/>
      <c r="C30" s="56"/>
      <c r="D30" s="56"/>
      <c r="E30" s="397" t="s">
        <v>181</v>
      </c>
      <c r="F30" s="397"/>
      <c r="G30" s="397"/>
      <c r="H30" s="397"/>
      <c r="I30" s="22">
        <f>SUM(I28:I29)</f>
        <v>301.51000000000005</v>
      </c>
    </row>
    <row r="31" spans="2:9" ht="5.0999999999999996" customHeight="1" x14ac:dyDescent="0.25"/>
    <row r="32" spans="2:9" ht="15" customHeight="1" x14ac:dyDescent="0.25">
      <c r="B32" s="400" t="s">
        <v>24</v>
      </c>
      <c r="C32" s="400" t="s">
        <v>182</v>
      </c>
      <c r="D32" s="400" t="s">
        <v>183</v>
      </c>
      <c r="E32" s="401" t="s">
        <v>178</v>
      </c>
      <c r="F32" s="402"/>
      <c r="G32" s="401" t="s">
        <v>173</v>
      </c>
      <c r="H32" s="402"/>
      <c r="I32" s="390" t="s">
        <v>179</v>
      </c>
    </row>
    <row r="33" spans="2:9" ht="15" customHeight="1" x14ac:dyDescent="0.25">
      <c r="B33" s="340"/>
      <c r="C33" s="340"/>
      <c r="D33" s="340"/>
      <c r="E33" s="403"/>
      <c r="F33" s="404"/>
      <c r="G33" s="403"/>
      <c r="H33" s="404"/>
      <c r="I33" s="342"/>
    </row>
    <row r="34" spans="2:9" ht="15" customHeight="1" x14ac:dyDescent="0.25">
      <c r="B34" s="44"/>
      <c r="C34" s="44"/>
      <c r="D34" s="44"/>
      <c r="E34" s="391"/>
      <c r="F34" s="392"/>
      <c r="G34" s="45"/>
      <c r="H34" s="46"/>
      <c r="I34" s="44"/>
    </row>
    <row r="35" spans="2:9" ht="15" customHeight="1" x14ac:dyDescent="0.25">
      <c r="B35" s="39"/>
      <c r="C35" s="39"/>
      <c r="D35" s="39"/>
      <c r="E35" s="393"/>
      <c r="F35" s="394"/>
      <c r="G35" s="47"/>
      <c r="H35" s="48"/>
      <c r="I35" s="39"/>
    </row>
    <row r="36" spans="2:9" ht="20.100000000000001" customHeight="1" x14ac:dyDescent="0.25">
      <c r="B36" s="55"/>
      <c r="C36" s="56"/>
      <c r="D36" s="56"/>
      <c r="E36" s="397" t="s">
        <v>184</v>
      </c>
      <c r="F36" s="397"/>
      <c r="G36" s="397"/>
      <c r="H36" s="397"/>
      <c r="I36" s="22">
        <f>SUM(I34:I35)</f>
        <v>0</v>
      </c>
    </row>
    <row r="37" spans="2:9" ht="5.0999999999999996" customHeight="1" x14ac:dyDescent="0.25"/>
    <row r="38" spans="2:9" ht="20.100000000000001" customHeight="1" x14ac:dyDescent="0.25">
      <c r="B38" s="398" t="s">
        <v>185</v>
      </c>
      <c r="C38" s="397"/>
      <c r="D38" s="397"/>
      <c r="E38" s="397"/>
      <c r="F38" s="397"/>
      <c r="G38" s="397"/>
      <c r="H38" s="399" t="s">
        <v>186</v>
      </c>
      <c r="I38" s="22">
        <f>I24+I30+I36</f>
        <v>301.51000000000005</v>
      </c>
    </row>
  </sheetData>
  <mergeCells count="48">
    <mergeCell ref="I10:I11"/>
    <mergeCell ref="G2:I2"/>
    <mergeCell ref="G3:I3"/>
    <mergeCell ref="B5:I5"/>
    <mergeCell ref="C7:E7"/>
    <mergeCell ref="F7:H7"/>
    <mergeCell ref="C8:E8"/>
    <mergeCell ref="F8:G8"/>
    <mergeCell ref="B10:B11"/>
    <mergeCell ref="C10:C11"/>
    <mergeCell ref="D10:E10"/>
    <mergeCell ref="F10:F11"/>
    <mergeCell ref="G10:H10"/>
    <mergeCell ref="I16:I17"/>
    <mergeCell ref="E18:F18"/>
    <mergeCell ref="G18:H18"/>
    <mergeCell ref="E14:H14"/>
    <mergeCell ref="B16:B17"/>
    <mergeCell ref="C16:C17"/>
    <mergeCell ref="D16:D17"/>
    <mergeCell ref="E16:F17"/>
    <mergeCell ref="G16:H17"/>
    <mergeCell ref="B26:B27"/>
    <mergeCell ref="C26:C27"/>
    <mergeCell ref="D26:D27"/>
    <mergeCell ref="E26:F27"/>
    <mergeCell ref="G26:H27"/>
    <mergeCell ref="E19:F19"/>
    <mergeCell ref="G19:H19"/>
    <mergeCell ref="E20:H20"/>
    <mergeCell ref="B22:H22"/>
    <mergeCell ref="B24:H24"/>
    <mergeCell ref="E29:F29"/>
    <mergeCell ref="G29:H29"/>
    <mergeCell ref="I26:I27"/>
    <mergeCell ref="E28:F28"/>
    <mergeCell ref="G28:H28"/>
    <mergeCell ref="E30:H30"/>
    <mergeCell ref="B32:B33"/>
    <mergeCell ref="C32:C33"/>
    <mergeCell ref="D32:D33"/>
    <mergeCell ref="E32:F33"/>
    <mergeCell ref="G32:H33"/>
    <mergeCell ref="I32:I33"/>
    <mergeCell ref="E34:F34"/>
    <mergeCell ref="E35:F35"/>
    <mergeCell ref="E36:H36"/>
    <mergeCell ref="B38:H38"/>
  </mergeCells>
  <printOptions horizontalCentered="1"/>
  <pageMargins left="0.51181102362204722" right="0.19685039370078741" top="0.74803149606299213" bottom="0.74803149606299213" header="0.31496062992125984" footer="0.31496062992125984"/>
  <pageSetup paperSize="9" scale="67" fitToHeight="11" orientation="portrait" r:id="rId1"/>
  <headerFooter>
    <oddFooter>&amp;L&amp;6&amp;Z&amp;F&amp;R&amp;6&amp;P DE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40"/>
  <sheetViews>
    <sheetView showGridLines="0" view="pageBreakPreview" zoomScaleSheetLayoutView="100" workbookViewId="0">
      <selection activeCell="D145" sqref="D145"/>
    </sheetView>
  </sheetViews>
  <sheetFormatPr defaultColWidth="9.140625" defaultRowHeight="12.75" x14ac:dyDescent="0.25"/>
  <cols>
    <col min="1" max="1" width="5.7109375" style="195" customWidth="1"/>
    <col min="2" max="2" width="10.7109375" style="195" customWidth="1"/>
    <col min="3" max="3" width="55.7109375" style="195" customWidth="1"/>
    <col min="4" max="6" width="12.7109375" style="195" customWidth="1"/>
    <col min="7" max="9" width="11.7109375" style="195" customWidth="1"/>
    <col min="10" max="16384" width="9.140625" style="195"/>
  </cols>
  <sheetData>
    <row r="2" spans="2:15" ht="15" customHeight="1" x14ac:dyDescent="0.25">
      <c r="B2" s="53" t="s">
        <v>107</v>
      </c>
      <c r="C2" s="194"/>
      <c r="D2" s="194"/>
      <c r="E2" s="194"/>
      <c r="F2" s="194"/>
      <c r="G2" s="409" t="s">
        <v>229</v>
      </c>
      <c r="H2" s="410"/>
      <c r="I2" s="411"/>
      <c r="L2"/>
      <c r="M2"/>
      <c r="N2"/>
      <c r="O2"/>
    </row>
    <row r="3" spans="2:15" ht="15" customHeight="1" x14ac:dyDescent="0.25">
      <c r="B3" s="54" t="s">
        <v>233</v>
      </c>
      <c r="C3" s="196"/>
      <c r="D3" s="196"/>
      <c r="E3" s="196"/>
      <c r="F3" s="196"/>
      <c r="G3" s="412" t="s">
        <v>230</v>
      </c>
      <c r="H3" s="413"/>
      <c r="I3" s="414"/>
      <c r="L3"/>
      <c r="M3"/>
      <c r="N3"/>
      <c r="O3"/>
    </row>
    <row r="4" spans="2:15" ht="5.0999999999999996" customHeight="1" x14ac:dyDescent="0.25"/>
    <row r="5" spans="2:15" s="57" customFormat="1" ht="20.100000000000001" customHeight="1" x14ac:dyDescent="0.25">
      <c r="B5" s="319" t="s">
        <v>159</v>
      </c>
      <c r="C5" s="320"/>
      <c r="D5" s="320"/>
      <c r="E5" s="320"/>
      <c r="F5" s="320"/>
      <c r="G5" s="320"/>
      <c r="H5" s="320"/>
      <c r="I5" s="321"/>
    </row>
    <row r="6" spans="2:15" ht="5.0999999999999996" customHeight="1" x14ac:dyDescent="0.25"/>
    <row r="7" spans="2:15" ht="15" customHeight="1" x14ac:dyDescent="0.25">
      <c r="B7" s="197" t="s">
        <v>24</v>
      </c>
      <c r="C7" s="334" t="s">
        <v>26</v>
      </c>
      <c r="D7" s="334"/>
      <c r="E7" s="334"/>
      <c r="F7" s="334" t="s">
        <v>160</v>
      </c>
      <c r="G7" s="334"/>
      <c r="H7" s="334"/>
      <c r="I7" s="197" t="s">
        <v>161</v>
      </c>
    </row>
    <row r="8" spans="2:15" ht="45" customHeight="1" x14ac:dyDescent="0.25">
      <c r="B8" s="198" t="s">
        <v>214</v>
      </c>
      <c r="C8" s="432" t="s">
        <v>454</v>
      </c>
      <c r="D8" s="433"/>
      <c r="E8" s="434"/>
      <c r="F8" s="435" t="s">
        <v>162</v>
      </c>
      <c r="G8" s="436"/>
      <c r="H8" s="199">
        <v>1</v>
      </c>
      <c r="I8" s="200" t="s">
        <v>447</v>
      </c>
    </row>
    <row r="9" spans="2:15" ht="5.0999999999999996" customHeight="1" x14ac:dyDescent="0.25"/>
    <row r="10" spans="2:15" ht="15" customHeight="1" x14ac:dyDescent="0.25">
      <c r="B10" s="400" t="s">
        <v>24</v>
      </c>
      <c r="C10" s="400" t="s">
        <v>163</v>
      </c>
      <c r="D10" s="437" t="s">
        <v>164</v>
      </c>
      <c r="E10" s="438"/>
      <c r="F10" s="400" t="s">
        <v>28</v>
      </c>
      <c r="G10" s="437" t="s">
        <v>165</v>
      </c>
      <c r="H10" s="438"/>
      <c r="I10" s="390" t="s">
        <v>166</v>
      </c>
    </row>
    <row r="11" spans="2:15" ht="15" customHeight="1" x14ac:dyDescent="0.25">
      <c r="B11" s="340"/>
      <c r="C11" s="340"/>
      <c r="D11" s="197" t="s">
        <v>167</v>
      </c>
      <c r="E11" s="197" t="s">
        <v>168</v>
      </c>
      <c r="F11" s="340"/>
      <c r="G11" s="197" t="s">
        <v>167</v>
      </c>
      <c r="H11" s="197" t="s">
        <v>168</v>
      </c>
      <c r="I11" s="342"/>
    </row>
    <row r="12" spans="2:15" ht="15" customHeight="1" x14ac:dyDescent="0.25">
      <c r="B12" s="201"/>
      <c r="C12" s="202"/>
      <c r="D12" s="203"/>
      <c r="E12" s="203"/>
      <c r="F12" s="203"/>
      <c r="G12" s="203"/>
      <c r="H12" s="203"/>
      <c r="I12" s="203"/>
    </row>
    <row r="13" spans="2:15" ht="15" customHeight="1" x14ac:dyDescent="0.25">
      <c r="B13" s="204"/>
      <c r="C13" s="204"/>
      <c r="D13" s="204"/>
      <c r="E13" s="204"/>
      <c r="F13" s="204"/>
      <c r="G13" s="204"/>
      <c r="H13" s="204"/>
      <c r="I13" s="204"/>
    </row>
    <row r="14" spans="2:15" ht="20.100000000000001" customHeight="1" x14ac:dyDescent="0.25">
      <c r="B14" s="205"/>
      <c r="C14" s="206"/>
      <c r="D14" s="206"/>
      <c r="E14" s="443" t="s">
        <v>170</v>
      </c>
      <c r="F14" s="443"/>
      <c r="G14" s="443"/>
      <c r="H14" s="443"/>
      <c r="I14" s="207">
        <f>SUM(I12:I13)</f>
        <v>0</v>
      </c>
    </row>
    <row r="15" spans="2:15" ht="5.0999999999999996" customHeight="1" x14ac:dyDescent="0.25"/>
    <row r="16" spans="2:15" ht="15" customHeight="1" x14ac:dyDescent="0.25">
      <c r="B16" s="400" t="s">
        <v>24</v>
      </c>
      <c r="C16" s="400" t="s">
        <v>171</v>
      </c>
      <c r="D16" s="400" t="s">
        <v>161</v>
      </c>
      <c r="E16" s="401" t="s">
        <v>172</v>
      </c>
      <c r="F16" s="402"/>
      <c r="G16" s="401" t="s">
        <v>173</v>
      </c>
      <c r="H16" s="402"/>
      <c r="I16" s="390" t="s">
        <v>166</v>
      </c>
    </row>
    <row r="17" spans="2:9" ht="15" customHeight="1" x14ac:dyDescent="0.25">
      <c r="B17" s="340"/>
      <c r="C17" s="340"/>
      <c r="D17" s="340"/>
      <c r="E17" s="403"/>
      <c r="F17" s="404"/>
      <c r="G17" s="403"/>
      <c r="H17" s="404"/>
      <c r="I17" s="342"/>
    </row>
    <row r="18" spans="2:9" ht="15" customHeight="1" x14ac:dyDescent="0.25">
      <c r="B18" s="201">
        <v>88316</v>
      </c>
      <c r="C18" s="208" t="s">
        <v>174</v>
      </c>
      <c r="D18" s="201" t="s">
        <v>201</v>
      </c>
      <c r="E18" s="444">
        <v>13.29</v>
      </c>
      <c r="F18" s="445"/>
      <c r="G18" s="446">
        <v>9.5000000000000001E-2</v>
      </c>
      <c r="H18" s="447"/>
      <c r="I18" s="203">
        <f>TRUNC(E18*G18,2)</f>
        <v>1.26</v>
      </c>
    </row>
    <row r="19" spans="2:9" ht="15" customHeight="1" x14ac:dyDescent="0.25">
      <c r="B19" s="154">
        <v>88256</v>
      </c>
      <c r="C19" s="209" t="s">
        <v>442</v>
      </c>
      <c r="D19" s="154" t="s">
        <v>201</v>
      </c>
      <c r="E19" s="439">
        <v>16.329999999999998</v>
      </c>
      <c r="F19" s="440"/>
      <c r="G19" s="448">
        <v>6.7000000000000004E-2</v>
      </c>
      <c r="H19" s="449"/>
      <c r="I19" s="158">
        <f>TRUNC(E19*G19,2)</f>
        <v>1.0900000000000001</v>
      </c>
    </row>
    <row r="20" spans="2:9" ht="15" customHeight="1" x14ac:dyDescent="0.25">
      <c r="B20" s="204"/>
      <c r="C20" s="204"/>
      <c r="D20" s="210"/>
      <c r="E20" s="439"/>
      <c r="F20" s="440"/>
      <c r="G20" s="441"/>
      <c r="H20" s="442"/>
      <c r="I20" s="204"/>
    </row>
    <row r="21" spans="2:9" ht="20.100000000000001" customHeight="1" x14ac:dyDescent="0.25">
      <c r="B21" s="205"/>
      <c r="C21" s="206"/>
      <c r="D21" s="206"/>
      <c r="E21" s="443" t="s">
        <v>175</v>
      </c>
      <c r="F21" s="443"/>
      <c r="G21" s="443"/>
      <c r="H21" s="443"/>
      <c r="I21" s="207">
        <f>SUM(I18:I20)</f>
        <v>2.35</v>
      </c>
    </row>
    <row r="22" spans="2:9" ht="5.0999999999999996" customHeight="1" x14ac:dyDescent="0.25"/>
    <row r="23" spans="2:9" ht="20.100000000000001" customHeight="1" x14ac:dyDescent="0.25">
      <c r="B23" s="450" t="s">
        <v>202</v>
      </c>
      <c r="C23" s="443"/>
      <c r="D23" s="443"/>
      <c r="E23" s="443"/>
      <c r="F23" s="443"/>
      <c r="G23" s="443"/>
      <c r="H23" s="451"/>
      <c r="I23" s="207">
        <f>I14+I21</f>
        <v>2.35</v>
      </c>
    </row>
    <row r="24" spans="2:9" ht="5.0999999999999996" customHeight="1" x14ac:dyDescent="0.25"/>
    <row r="25" spans="2:9" ht="20.100000000000001" customHeight="1" x14ac:dyDescent="0.25">
      <c r="B25" s="450" t="s">
        <v>176</v>
      </c>
      <c r="C25" s="443"/>
      <c r="D25" s="443"/>
      <c r="E25" s="443"/>
      <c r="F25" s="443"/>
      <c r="G25" s="443"/>
      <c r="H25" s="451"/>
      <c r="I25" s="207">
        <f>I23/H8</f>
        <v>2.35</v>
      </c>
    </row>
    <row r="26" spans="2:9" ht="5.0999999999999996" customHeight="1" x14ac:dyDescent="0.25"/>
    <row r="27" spans="2:9" ht="15" customHeight="1" x14ac:dyDescent="0.25">
      <c r="B27" s="400" t="s">
        <v>24</v>
      </c>
      <c r="C27" s="400" t="s">
        <v>177</v>
      </c>
      <c r="D27" s="400" t="s">
        <v>161</v>
      </c>
      <c r="E27" s="401" t="s">
        <v>178</v>
      </c>
      <c r="F27" s="402"/>
      <c r="G27" s="401" t="s">
        <v>173</v>
      </c>
      <c r="H27" s="402"/>
      <c r="I27" s="390" t="s">
        <v>179</v>
      </c>
    </row>
    <row r="28" spans="2:9" ht="15" customHeight="1" x14ac:dyDescent="0.25">
      <c r="B28" s="340"/>
      <c r="C28" s="340"/>
      <c r="D28" s="340"/>
      <c r="E28" s="403"/>
      <c r="F28" s="404"/>
      <c r="G28" s="403"/>
      <c r="H28" s="404"/>
      <c r="I28" s="342"/>
    </row>
    <row r="29" spans="2:9" ht="30" customHeight="1" x14ac:dyDescent="0.25">
      <c r="B29" s="211" t="s">
        <v>443</v>
      </c>
      <c r="C29" s="202" t="s">
        <v>444</v>
      </c>
      <c r="D29" s="212" t="s">
        <v>42</v>
      </c>
      <c r="E29" s="444">
        <v>7.18</v>
      </c>
      <c r="F29" s="445"/>
      <c r="G29" s="444">
        <v>1</v>
      </c>
      <c r="H29" s="445"/>
      <c r="I29" s="203">
        <f>TRUNC(E29*G29,2)</f>
        <v>7.18</v>
      </c>
    </row>
    <row r="30" spans="2:9" ht="30" customHeight="1" x14ac:dyDescent="0.25">
      <c r="B30" s="192" t="s">
        <v>445</v>
      </c>
      <c r="C30" s="153" t="s">
        <v>446</v>
      </c>
      <c r="D30" s="213" t="s">
        <v>78</v>
      </c>
      <c r="E30" s="439">
        <v>0.45</v>
      </c>
      <c r="F30" s="440"/>
      <c r="G30" s="439">
        <v>1.1499999999999999</v>
      </c>
      <c r="H30" s="440"/>
      <c r="I30" s="158">
        <f>TRUNC(E30*G30,2)</f>
        <v>0.51</v>
      </c>
    </row>
    <row r="31" spans="2:9" ht="15" customHeight="1" x14ac:dyDescent="0.25">
      <c r="B31" s="210"/>
      <c r="C31" s="204"/>
      <c r="D31" s="210"/>
      <c r="E31" s="439"/>
      <c r="F31" s="440"/>
      <c r="G31" s="441"/>
      <c r="H31" s="442"/>
      <c r="I31" s="214"/>
    </row>
    <row r="32" spans="2:9" ht="20.100000000000001" customHeight="1" x14ac:dyDescent="0.25">
      <c r="B32" s="205"/>
      <c r="C32" s="206"/>
      <c r="D32" s="206"/>
      <c r="E32" s="443" t="s">
        <v>181</v>
      </c>
      <c r="F32" s="443"/>
      <c r="G32" s="443"/>
      <c r="H32" s="443"/>
      <c r="I32" s="207">
        <f>SUM(I29:I31)</f>
        <v>7.6899999999999995</v>
      </c>
    </row>
    <row r="33" spans="2:9" ht="5.0999999999999996" customHeight="1" x14ac:dyDescent="0.25"/>
    <row r="34" spans="2:9" ht="15" customHeight="1" x14ac:dyDescent="0.25">
      <c r="B34" s="400" t="s">
        <v>24</v>
      </c>
      <c r="C34" s="400" t="s">
        <v>182</v>
      </c>
      <c r="D34" s="400" t="s">
        <v>183</v>
      </c>
      <c r="E34" s="401" t="s">
        <v>178</v>
      </c>
      <c r="F34" s="402"/>
      <c r="G34" s="401" t="s">
        <v>173</v>
      </c>
      <c r="H34" s="402"/>
      <c r="I34" s="390" t="s">
        <v>179</v>
      </c>
    </row>
    <row r="35" spans="2:9" ht="15" customHeight="1" x14ac:dyDescent="0.25">
      <c r="B35" s="340"/>
      <c r="C35" s="340"/>
      <c r="D35" s="340"/>
      <c r="E35" s="403"/>
      <c r="F35" s="404"/>
      <c r="G35" s="403"/>
      <c r="H35" s="404"/>
      <c r="I35" s="342"/>
    </row>
    <row r="36" spans="2:9" ht="15" customHeight="1" x14ac:dyDescent="0.25">
      <c r="B36" s="215"/>
      <c r="C36" s="215"/>
      <c r="D36" s="215"/>
      <c r="E36" s="452"/>
      <c r="F36" s="453"/>
      <c r="G36" s="194"/>
      <c r="H36" s="216"/>
      <c r="I36" s="215"/>
    </row>
    <row r="37" spans="2:9" ht="15" customHeight="1" x14ac:dyDescent="0.25">
      <c r="B37" s="204"/>
      <c r="C37" s="204"/>
      <c r="D37" s="204"/>
      <c r="E37" s="454"/>
      <c r="F37" s="455"/>
      <c r="G37" s="196"/>
      <c r="H37" s="217"/>
      <c r="I37" s="204"/>
    </row>
    <row r="38" spans="2:9" ht="20.100000000000001" customHeight="1" x14ac:dyDescent="0.25">
      <c r="B38" s="205"/>
      <c r="C38" s="206"/>
      <c r="D38" s="206"/>
      <c r="E38" s="443" t="s">
        <v>184</v>
      </c>
      <c r="F38" s="443"/>
      <c r="G38" s="443"/>
      <c r="H38" s="443"/>
      <c r="I38" s="207">
        <f>SUM(I36:I37)</f>
        <v>0</v>
      </c>
    </row>
    <row r="39" spans="2:9" ht="5.0999999999999996" customHeight="1" x14ac:dyDescent="0.25"/>
    <row r="40" spans="2:9" ht="20.100000000000001" customHeight="1" x14ac:dyDescent="0.25">
      <c r="B40" s="450" t="s">
        <v>185</v>
      </c>
      <c r="C40" s="443"/>
      <c r="D40" s="443"/>
      <c r="E40" s="443"/>
      <c r="F40" s="443"/>
      <c r="G40" s="443"/>
      <c r="H40" s="451" t="s">
        <v>186</v>
      </c>
      <c r="I40" s="207">
        <f>I25+I32+I38</f>
        <v>10.039999999999999</v>
      </c>
    </row>
  </sheetData>
  <mergeCells count="52">
    <mergeCell ref="I34:I35"/>
    <mergeCell ref="E36:F36"/>
    <mergeCell ref="E37:F37"/>
    <mergeCell ref="E38:H38"/>
    <mergeCell ref="B40:H40"/>
    <mergeCell ref="E32:H32"/>
    <mergeCell ref="B34:B35"/>
    <mergeCell ref="C34:C35"/>
    <mergeCell ref="D34:D35"/>
    <mergeCell ref="E34:F35"/>
    <mergeCell ref="G34:H35"/>
    <mergeCell ref="I27:I28"/>
    <mergeCell ref="E29:F29"/>
    <mergeCell ref="G29:H29"/>
    <mergeCell ref="E30:F30"/>
    <mergeCell ref="G30:H30"/>
    <mergeCell ref="E31:F31"/>
    <mergeCell ref="G31:H31"/>
    <mergeCell ref="E21:H21"/>
    <mergeCell ref="B23:H23"/>
    <mergeCell ref="B25:H25"/>
    <mergeCell ref="B27:B28"/>
    <mergeCell ref="C27:C28"/>
    <mergeCell ref="D27:D28"/>
    <mergeCell ref="E27:F28"/>
    <mergeCell ref="G27:H28"/>
    <mergeCell ref="I16:I17"/>
    <mergeCell ref="E18:F18"/>
    <mergeCell ref="G18:H18"/>
    <mergeCell ref="E19:F19"/>
    <mergeCell ref="G19:H19"/>
    <mergeCell ref="E20:F20"/>
    <mergeCell ref="G20:H20"/>
    <mergeCell ref="E14:H14"/>
    <mergeCell ref="B16:B17"/>
    <mergeCell ref="C16:C17"/>
    <mergeCell ref="D16:D17"/>
    <mergeCell ref="E16:F17"/>
    <mergeCell ref="G16:H17"/>
    <mergeCell ref="I10:I11"/>
    <mergeCell ref="G2:I2"/>
    <mergeCell ref="G3:I3"/>
    <mergeCell ref="B5:I5"/>
    <mergeCell ref="C7:E7"/>
    <mergeCell ref="F7:H7"/>
    <mergeCell ref="C8:E8"/>
    <mergeCell ref="F8:G8"/>
    <mergeCell ref="B10:B11"/>
    <mergeCell ref="C10:C11"/>
    <mergeCell ref="D10:E10"/>
    <mergeCell ref="F10:F11"/>
    <mergeCell ref="G10:H10"/>
  </mergeCells>
  <printOptions horizontalCentered="1"/>
  <pageMargins left="0.70866141732283472" right="0.47244094488188981" top="0.47244094488188981" bottom="0.98425196850393704" header="0.31496062992125984" footer="0.31496062992125984"/>
  <pageSetup paperSize="9" scale="64" fitToHeight="11"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40"/>
  <sheetViews>
    <sheetView showGridLines="0" view="pageBreakPreview" zoomScaleSheetLayoutView="100" workbookViewId="0">
      <selection activeCell="D145" sqref="D145"/>
    </sheetView>
  </sheetViews>
  <sheetFormatPr defaultColWidth="9.140625" defaultRowHeight="12.75" x14ac:dyDescent="0.25"/>
  <cols>
    <col min="1" max="1" width="5.7109375" style="195" customWidth="1"/>
    <col min="2" max="2" width="10.7109375" style="195" customWidth="1"/>
    <col min="3" max="3" width="55.7109375" style="195" customWidth="1"/>
    <col min="4" max="6" width="12.7109375" style="195" customWidth="1"/>
    <col min="7" max="9" width="11.7109375" style="195" customWidth="1"/>
    <col min="10" max="16384" width="9.140625" style="195"/>
  </cols>
  <sheetData>
    <row r="2" spans="2:15" ht="15" customHeight="1" x14ac:dyDescent="0.25">
      <c r="B2" s="53" t="s">
        <v>107</v>
      </c>
      <c r="C2" s="194"/>
      <c r="D2" s="194"/>
      <c r="E2" s="194"/>
      <c r="F2" s="194"/>
      <c r="G2" s="409" t="s">
        <v>229</v>
      </c>
      <c r="H2" s="410"/>
      <c r="I2" s="411"/>
      <c r="L2"/>
      <c r="M2"/>
      <c r="N2"/>
      <c r="O2"/>
    </row>
    <row r="3" spans="2:15" ht="15" customHeight="1" x14ac:dyDescent="0.25">
      <c r="B3" s="54" t="s">
        <v>233</v>
      </c>
      <c r="C3" s="196"/>
      <c r="D3" s="196"/>
      <c r="E3" s="196"/>
      <c r="F3" s="196"/>
      <c r="G3" s="412" t="s">
        <v>230</v>
      </c>
      <c r="H3" s="413"/>
      <c r="I3" s="414"/>
      <c r="L3"/>
      <c r="M3"/>
      <c r="N3"/>
      <c r="O3"/>
    </row>
    <row r="4" spans="2:15" ht="5.0999999999999996" customHeight="1" x14ac:dyDescent="0.25"/>
    <row r="5" spans="2:15" s="57" customFormat="1" ht="20.100000000000001" customHeight="1" x14ac:dyDescent="0.25">
      <c r="B5" s="319" t="s">
        <v>159</v>
      </c>
      <c r="C5" s="320"/>
      <c r="D5" s="320"/>
      <c r="E5" s="320"/>
      <c r="F5" s="320"/>
      <c r="G5" s="320"/>
      <c r="H5" s="320"/>
      <c r="I5" s="321"/>
    </row>
    <row r="6" spans="2:15" ht="5.0999999999999996" customHeight="1" x14ac:dyDescent="0.25"/>
    <row r="7" spans="2:15" ht="15" customHeight="1" x14ac:dyDescent="0.25">
      <c r="B7" s="197" t="s">
        <v>24</v>
      </c>
      <c r="C7" s="334" t="s">
        <v>26</v>
      </c>
      <c r="D7" s="334"/>
      <c r="E7" s="334"/>
      <c r="F7" s="334" t="s">
        <v>160</v>
      </c>
      <c r="G7" s="334"/>
      <c r="H7" s="334"/>
      <c r="I7" s="197" t="s">
        <v>161</v>
      </c>
    </row>
    <row r="8" spans="2:15" ht="45" customHeight="1" x14ac:dyDescent="0.25">
      <c r="B8" s="198" t="s">
        <v>441</v>
      </c>
      <c r="C8" s="432" t="s">
        <v>455</v>
      </c>
      <c r="D8" s="433"/>
      <c r="E8" s="434"/>
      <c r="F8" s="435" t="s">
        <v>162</v>
      </c>
      <c r="G8" s="436"/>
      <c r="H8" s="199">
        <v>1</v>
      </c>
      <c r="I8" s="200" t="s">
        <v>47</v>
      </c>
    </row>
    <row r="9" spans="2:15" ht="5.0999999999999996" customHeight="1" x14ac:dyDescent="0.25"/>
    <row r="10" spans="2:15" ht="15" customHeight="1" x14ac:dyDescent="0.25">
      <c r="B10" s="400" t="s">
        <v>24</v>
      </c>
      <c r="C10" s="400" t="s">
        <v>163</v>
      </c>
      <c r="D10" s="437" t="s">
        <v>164</v>
      </c>
      <c r="E10" s="438"/>
      <c r="F10" s="400" t="s">
        <v>28</v>
      </c>
      <c r="G10" s="437" t="s">
        <v>165</v>
      </c>
      <c r="H10" s="438"/>
      <c r="I10" s="390" t="s">
        <v>166</v>
      </c>
    </row>
    <row r="11" spans="2:15" ht="15" customHeight="1" x14ac:dyDescent="0.25">
      <c r="B11" s="340"/>
      <c r="C11" s="340"/>
      <c r="D11" s="197" t="s">
        <v>167</v>
      </c>
      <c r="E11" s="197" t="s">
        <v>168</v>
      </c>
      <c r="F11" s="340"/>
      <c r="G11" s="197" t="s">
        <v>167</v>
      </c>
      <c r="H11" s="197" t="s">
        <v>168</v>
      </c>
      <c r="I11" s="342"/>
    </row>
    <row r="12" spans="2:15" ht="15" customHeight="1" x14ac:dyDescent="0.25">
      <c r="B12" s="201"/>
      <c r="C12" s="202"/>
      <c r="D12" s="203"/>
      <c r="E12" s="203"/>
      <c r="F12" s="203"/>
      <c r="G12" s="203"/>
      <c r="H12" s="203"/>
      <c r="I12" s="203"/>
    </row>
    <row r="13" spans="2:15" ht="15" customHeight="1" x14ac:dyDescent="0.25">
      <c r="B13" s="204"/>
      <c r="C13" s="204"/>
      <c r="D13" s="204"/>
      <c r="E13" s="204"/>
      <c r="F13" s="204"/>
      <c r="G13" s="204"/>
      <c r="H13" s="204"/>
      <c r="I13" s="204"/>
    </row>
    <row r="14" spans="2:15" ht="20.100000000000001" customHeight="1" x14ac:dyDescent="0.25">
      <c r="B14" s="205"/>
      <c r="C14" s="206"/>
      <c r="D14" s="206"/>
      <c r="E14" s="443" t="s">
        <v>170</v>
      </c>
      <c r="F14" s="443"/>
      <c r="G14" s="443"/>
      <c r="H14" s="443"/>
      <c r="I14" s="207">
        <f>SUM(I12:I13)</f>
        <v>0</v>
      </c>
    </row>
    <row r="15" spans="2:15" ht="5.0999999999999996" customHeight="1" x14ac:dyDescent="0.25"/>
    <row r="16" spans="2:15" ht="15" customHeight="1" x14ac:dyDescent="0.25">
      <c r="B16" s="400" t="s">
        <v>24</v>
      </c>
      <c r="C16" s="400" t="s">
        <v>171</v>
      </c>
      <c r="D16" s="400" t="s">
        <v>161</v>
      </c>
      <c r="E16" s="401" t="s">
        <v>172</v>
      </c>
      <c r="F16" s="402"/>
      <c r="G16" s="401" t="s">
        <v>173</v>
      </c>
      <c r="H16" s="402"/>
      <c r="I16" s="390" t="s">
        <v>166</v>
      </c>
    </row>
    <row r="17" spans="2:9" ht="15" customHeight="1" x14ac:dyDescent="0.25">
      <c r="B17" s="340"/>
      <c r="C17" s="340"/>
      <c r="D17" s="340"/>
      <c r="E17" s="403"/>
      <c r="F17" s="404"/>
      <c r="G17" s="403"/>
      <c r="H17" s="404"/>
      <c r="I17" s="342"/>
    </row>
    <row r="18" spans="2:9" x14ac:dyDescent="0.25">
      <c r="B18" s="201">
        <v>88316</v>
      </c>
      <c r="C18" s="208" t="s">
        <v>174</v>
      </c>
      <c r="D18" s="201" t="s">
        <v>201</v>
      </c>
      <c r="E18" s="444">
        <v>13.29</v>
      </c>
      <c r="F18" s="445"/>
      <c r="G18" s="446">
        <v>0.23799999999999999</v>
      </c>
      <c r="H18" s="447"/>
      <c r="I18" s="203">
        <f>TRUNC(E18*G18,2)</f>
        <v>3.16</v>
      </c>
    </row>
    <row r="19" spans="2:9" x14ac:dyDescent="0.25">
      <c r="B19" s="154">
        <v>88256</v>
      </c>
      <c r="C19" s="209" t="s">
        <v>442</v>
      </c>
      <c r="D19" s="154" t="s">
        <v>201</v>
      </c>
      <c r="E19" s="439">
        <v>16.329999999999998</v>
      </c>
      <c r="F19" s="440"/>
      <c r="G19" s="448">
        <v>0.16700000000000001</v>
      </c>
      <c r="H19" s="449"/>
      <c r="I19" s="158">
        <f>TRUNC(E19*G19,2)</f>
        <v>2.72</v>
      </c>
    </row>
    <row r="20" spans="2:9" ht="15" customHeight="1" x14ac:dyDescent="0.25">
      <c r="B20" s="204"/>
      <c r="C20" s="204"/>
      <c r="D20" s="210"/>
      <c r="E20" s="439"/>
      <c r="F20" s="440"/>
      <c r="G20" s="441"/>
      <c r="H20" s="442"/>
      <c r="I20" s="204"/>
    </row>
    <row r="21" spans="2:9" ht="20.100000000000001" customHeight="1" x14ac:dyDescent="0.25">
      <c r="B21" s="205"/>
      <c r="C21" s="206"/>
      <c r="D21" s="206"/>
      <c r="E21" s="443" t="s">
        <v>175</v>
      </c>
      <c r="F21" s="443"/>
      <c r="G21" s="443"/>
      <c r="H21" s="443"/>
      <c r="I21" s="207">
        <f>SUM(I18:I20)</f>
        <v>5.8800000000000008</v>
      </c>
    </row>
    <row r="22" spans="2:9" ht="5.0999999999999996" customHeight="1" x14ac:dyDescent="0.25"/>
    <row r="23" spans="2:9" ht="20.100000000000001" customHeight="1" x14ac:dyDescent="0.25">
      <c r="B23" s="450" t="s">
        <v>202</v>
      </c>
      <c r="C23" s="443"/>
      <c r="D23" s="443"/>
      <c r="E23" s="443"/>
      <c r="F23" s="443"/>
      <c r="G23" s="443"/>
      <c r="H23" s="451"/>
      <c r="I23" s="207">
        <f>I14+I21</f>
        <v>5.8800000000000008</v>
      </c>
    </row>
    <row r="24" spans="2:9" ht="5.0999999999999996" customHeight="1" x14ac:dyDescent="0.25"/>
    <row r="25" spans="2:9" ht="20.100000000000001" customHeight="1" x14ac:dyDescent="0.25">
      <c r="B25" s="450" t="s">
        <v>176</v>
      </c>
      <c r="C25" s="443"/>
      <c r="D25" s="443"/>
      <c r="E25" s="443"/>
      <c r="F25" s="443"/>
      <c r="G25" s="443"/>
      <c r="H25" s="451"/>
      <c r="I25" s="207">
        <f>I23/H8</f>
        <v>5.8800000000000008</v>
      </c>
    </row>
    <row r="26" spans="2:9" ht="5.0999999999999996" customHeight="1" x14ac:dyDescent="0.25"/>
    <row r="27" spans="2:9" ht="15" customHeight="1" x14ac:dyDescent="0.25">
      <c r="B27" s="400" t="s">
        <v>24</v>
      </c>
      <c r="C27" s="400" t="s">
        <v>177</v>
      </c>
      <c r="D27" s="400" t="s">
        <v>161</v>
      </c>
      <c r="E27" s="401" t="s">
        <v>178</v>
      </c>
      <c r="F27" s="402"/>
      <c r="G27" s="401" t="s">
        <v>173</v>
      </c>
      <c r="H27" s="402"/>
      <c r="I27" s="390" t="s">
        <v>179</v>
      </c>
    </row>
    <row r="28" spans="2:9" ht="15" customHeight="1" x14ac:dyDescent="0.25">
      <c r="B28" s="340"/>
      <c r="C28" s="340"/>
      <c r="D28" s="340"/>
      <c r="E28" s="403"/>
      <c r="F28" s="404"/>
      <c r="G28" s="403"/>
      <c r="H28" s="404"/>
      <c r="I28" s="342"/>
    </row>
    <row r="29" spans="2:9" ht="25.5" x14ac:dyDescent="0.25">
      <c r="B29" s="211" t="s">
        <v>443</v>
      </c>
      <c r="C29" s="202" t="s">
        <v>444</v>
      </c>
      <c r="D29" s="212" t="s">
        <v>42</v>
      </c>
      <c r="E29" s="444">
        <v>7.18</v>
      </c>
      <c r="F29" s="445"/>
      <c r="G29" s="444">
        <v>2.5</v>
      </c>
      <c r="H29" s="445"/>
      <c r="I29" s="203">
        <f>TRUNC(E29*G29,2)</f>
        <v>17.95</v>
      </c>
    </row>
    <row r="30" spans="2:9" ht="25.5" x14ac:dyDescent="0.25">
      <c r="B30" s="192" t="s">
        <v>445</v>
      </c>
      <c r="C30" s="153" t="s">
        <v>446</v>
      </c>
      <c r="D30" s="213" t="s">
        <v>78</v>
      </c>
      <c r="E30" s="439">
        <v>0.45</v>
      </c>
      <c r="F30" s="440"/>
      <c r="G30" s="439">
        <v>2.88</v>
      </c>
      <c r="H30" s="440"/>
      <c r="I30" s="158">
        <f>TRUNC(E30*G30,2)</f>
        <v>1.29</v>
      </c>
    </row>
    <row r="31" spans="2:9" ht="15" customHeight="1" x14ac:dyDescent="0.25">
      <c r="B31" s="210"/>
      <c r="C31" s="204"/>
      <c r="D31" s="210"/>
      <c r="E31" s="439"/>
      <c r="F31" s="440"/>
      <c r="G31" s="441"/>
      <c r="H31" s="442"/>
      <c r="I31" s="214"/>
    </row>
    <row r="32" spans="2:9" ht="20.100000000000001" customHeight="1" x14ac:dyDescent="0.25">
      <c r="B32" s="205"/>
      <c r="C32" s="206"/>
      <c r="D32" s="206"/>
      <c r="E32" s="443" t="s">
        <v>181</v>
      </c>
      <c r="F32" s="443"/>
      <c r="G32" s="443"/>
      <c r="H32" s="443"/>
      <c r="I32" s="207">
        <f>SUM(I29:I31)</f>
        <v>19.239999999999998</v>
      </c>
    </row>
    <row r="33" spans="2:9" ht="5.0999999999999996" customHeight="1" x14ac:dyDescent="0.25"/>
    <row r="34" spans="2:9" ht="15" customHeight="1" x14ac:dyDescent="0.25">
      <c r="B34" s="400" t="s">
        <v>24</v>
      </c>
      <c r="C34" s="400" t="s">
        <v>182</v>
      </c>
      <c r="D34" s="400" t="s">
        <v>183</v>
      </c>
      <c r="E34" s="401" t="s">
        <v>178</v>
      </c>
      <c r="F34" s="402"/>
      <c r="G34" s="401" t="s">
        <v>173</v>
      </c>
      <c r="H34" s="402"/>
      <c r="I34" s="390" t="s">
        <v>179</v>
      </c>
    </row>
    <row r="35" spans="2:9" ht="15" customHeight="1" x14ac:dyDescent="0.25">
      <c r="B35" s="340"/>
      <c r="C35" s="340"/>
      <c r="D35" s="340"/>
      <c r="E35" s="403"/>
      <c r="F35" s="404"/>
      <c r="G35" s="403"/>
      <c r="H35" s="404"/>
      <c r="I35" s="342"/>
    </row>
    <row r="36" spans="2:9" ht="15" customHeight="1" x14ac:dyDescent="0.25">
      <c r="B36" s="215"/>
      <c r="C36" s="215"/>
      <c r="D36" s="215"/>
      <c r="E36" s="452"/>
      <c r="F36" s="453"/>
      <c r="G36" s="194"/>
      <c r="H36" s="216"/>
      <c r="I36" s="215"/>
    </row>
    <row r="37" spans="2:9" ht="15" customHeight="1" x14ac:dyDescent="0.25">
      <c r="B37" s="204"/>
      <c r="C37" s="204"/>
      <c r="D37" s="204"/>
      <c r="E37" s="454"/>
      <c r="F37" s="455"/>
      <c r="G37" s="196"/>
      <c r="H37" s="217"/>
      <c r="I37" s="204"/>
    </row>
    <row r="38" spans="2:9" ht="20.100000000000001" customHeight="1" x14ac:dyDescent="0.25">
      <c r="B38" s="205"/>
      <c r="C38" s="206"/>
      <c r="D38" s="206"/>
      <c r="E38" s="443" t="s">
        <v>184</v>
      </c>
      <c r="F38" s="443"/>
      <c r="G38" s="443"/>
      <c r="H38" s="443"/>
      <c r="I38" s="207">
        <f>SUM(I36:I37)</f>
        <v>0</v>
      </c>
    </row>
    <row r="39" spans="2:9" ht="5.0999999999999996" customHeight="1" x14ac:dyDescent="0.25"/>
    <row r="40" spans="2:9" ht="20.100000000000001" customHeight="1" x14ac:dyDescent="0.25">
      <c r="B40" s="450" t="s">
        <v>185</v>
      </c>
      <c r="C40" s="443"/>
      <c r="D40" s="443"/>
      <c r="E40" s="443"/>
      <c r="F40" s="443"/>
      <c r="G40" s="443"/>
      <c r="H40" s="451" t="s">
        <v>186</v>
      </c>
      <c r="I40" s="207">
        <f>I25+I32+I38</f>
        <v>25.119999999999997</v>
      </c>
    </row>
  </sheetData>
  <mergeCells count="52">
    <mergeCell ref="I34:I35"/>
    <mergeCell ref="E36:F36"/>
    <mergeCell ref="E37:F37"/>
    <mergeCell ref="E38:H38"/>
    <mergeCell ref="B40:H40"/>
    <mergeCell ref="E32:H32"/>
    <mergeCell ref="B34:B35"/>
    <mergeCell ref="C34:C35"/>
    <mergeCell ref="D34:D35"/>
    <mergeCell ref="E34:F35"/>
    <mergeCell ref="G34:H35"/>
    <mergeCell ref="I27:I28"/>
    <mergeCell ref="E29:F29"/>
    <mergeCell ref="G29:H29"/>
    <mergeCell ref="E30:F30"/>
    <mergeCell ref="G30:H30"/>
    <mergeCell ref="E31:F31"/>
    <mergeCell ref="G31:H31"/>
    <mergeCell ref="E21:H21"/>
    <mergeCell ref="B23:H23"/>
    <mergeCell ref="B25:H25"/>
    <mergeCell ref="B27:B28"/>
    <mergeCell ref="C27:C28"/>
    <mergeCell ref="D27:D28"/>
    <mergeCell ref="E27:F28"/>
    <mergeCell ref="G27:H28"/>
    <mergeCell ref="I16:I17"/>
    <mergeCell ref="E18:F18"/>
    <mergeCell ref="G18:H18"/>
    <mergeCell ref="E19:F19"/>
    <mergeCell ref="G19:H19"/>
    <mergeCell ref="E20:F20"/>
    <mergeCell ref="G20:H20"/>
    <mergeCell ref="E14:H14"/>
    <mergeCell ref="B16:B17"/>
    <mergeCell ref="C16:C17"/>
    <mergeCell ref="D16:D17"/>
    <mergeCell ref="E16:F17"/>
    <mergeCell ref="G16:H17"/>
    <mergeCell ref="I10:I11"/>
    <mergeCell ref="G2:I2"/>
    <mergeCell ref="G3:I3"/>
    <mergeCell ref="B5:I5"/>
    <mergeCell ref="C7:E7"/>
    <mergeCell ref="F7:H7"/>
    <mergeCell ref="C8:E8"/>
    <mergeCell ref="F8:G8"/>
    <mergeCell ref="B10:B11"/>
    <mergeCell ref="C10:C11"/>
    <mergeCell ref="D10:E10"/>
    <mergeCell ref="F10:F11"/>
    <mergeCell ref="G10:H10"/>
  </mergeCells>
  <printOptions horizontalCentered="1"/>
  <pageMargins left="0.70866141732283472" right="0.47244094488188981" top="0.47244094488188981" bottom="0.98425196850393704" header="0.31496062992125984" footer="0.31496062992125984"/>
  <pageSetup paperSize="9" scale="64" fitToHeight="1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44"/>
  <sheetViews>
    <sheetView showGridLines="0" view="pageBreakPreview" zoomScaleSheetLayoutView="100" workbookViewId="0">
      <selection activeCell="D145" sqref="D145"/>
    </sheetView>
  </sheetViews>
  <sheetFormatPr defaultColWidth="9.140625" defaultRowHeight="12.75" x14ac:dyDescent="0.25"/>
  <cols>
    <col min="1" max="1" width="5.7109375" style="36" customWidth="1"/>
    <col min="2" max="2" width="10.7109375" style="36" customWidth="1"/>
    <col min="3" max="3" width="55.7109375" style="36" customWidth="1"/>
    <col min="4" max="6" width="12.7109375" style="36" customWidth="1"/>
    <col min="7" max="9" width="11.7109375" style="36" customWidth="1"/>
    <col min="10" max="16384" width="9.140625" style="36"/>
  </cols>
  <sheetData>
    <row r="2" spans="2:15" ht="15" customHeight="1" x14ac:dyDescent="0.25">
      <c r="B2" s="53" t="str">
        <f>Orçamento!B4</f>
        <v>OBRA/SERVIÇO: INFRAESTRUTURA URBANA - PAVIMENTAÇÃO ASFÁLTICA E DRENAGEM DE ÁGUAS PLUVIAIS</v>
      </c>
      <c r="C2" s="45"/>
      <c r="D2" s="45"/>
      <c r="E2" s="45"/>
      <c r="F2" s="45"/>
      <c r="G2" s="409" t="str">
        <f>Orçamento!G4</f>
        <v>SINAPI COMPOSIÇÃO DESONERADO MS 09/2018</v>
      </c>
      <c r="H2" s="410"/>
      <c r="I2" s="411"/>
      <c r="L2"/>
      <c r="M2"/>
      <c r="N2"/>
      <c r="O2"/>
    </row>
    <row r="3" spans="2:15" ht="15" customHeight="1" x14ac:dyDescent="0.25">
      <c r="B3" s="54" t="str">
        <f>Orçamento!B5</f>
        <v>LOCAL: BAIRROS JD. PARAÍSO II, CASCATINHA, SANTA MARTA, PETROPOLIS E PINDORAMA</v>
      </c>
      <c r="C3" s="47"/>
      <c r="D3" s="47"/>
      <c r="E3" s="47"/>
      <c r="F3" s="47"/>
      <c r="G3" s="412" t="str">
        <f>Orçamento!G5</f>
        <v>SINAPI INSUMO DESONERADO MS 09/2018</v>
      </c>
      <c r="H3" s="413"/>
      <c r="I3" s="414"/>
      <c r="L3"/>
      <c r="M3"/>
      <c r="N3"/>
      <c r="O3"/>
    </row>
    <row r="4" spans="2:15" ht="5.0999999999999996" customHeight="1" x14ac:dyDescent="0.25"/>
    <row r="5" spans="2:15" s="57" customFormat="1" ht="20.100000000000001" customHeight="1" x14ac:dyDescent="0.25">
      <c r="B5" s="415" t="s">
        <v>159</v>
      </c>
      <c r="C5" s="416"/>
      <c r="D5" s="416"/>
      <c r="E5" s="416"/>
      <c r="F5" s="416"/>
      <c r="G5" s="416"/>
      <c r="H5" s="416"/>
      <c r="I5" s="417"/>
    </row>
    <row r="6" spans="2:15" ht="5.0999999999999996" customHeight="1" x14ac:dyDescent="0.25"/>
    <row r="7" spans="2:15" ht="15" customHeight="1" x14ac:dyDescent="0.25">
      <c r="B7" s="20" t="s">
        <v>24</v>
      </c>
      <c r="C7" s="303" t="s">
        <v>26</v>
      </c>
      <c r="D7" s="303"/>
      <c r="E7" s="303"/>
      <c r="F7" s="303" t="s">
        <v>160</v>
      </c>
      <c r="G7" s="303"/>
      <c r="H7" s="303"/>
      <c r="I7" s="20" t="s">
        <v>161</v>
      </c>
    </row>
    <row r="8" spans="2:15" ht="45" customHeight="1" x14ac:dyDescent="0.25">
      <c r="B8" s="37" t="s">
        <v>101</v>
      </c>
      <c r="C8" s="456" t="s">
        <v>271</v>
      </c>
      <c r="D8" s="419"/>
      <c r="E8" s="420"/>
      <c r="F8" s="421" t="s">
        <v>162</v>
      </c>
      <c r="G8" s="422"/>
      <c r="H8" s="18">
        <v>1</v>
      </c>
      <c r="I8" s="50" t="s">
        <v>42</v>
      </c>
    </row>
    <row r="9" spans="2:15" ht="5.0999999999999996" customHeight="1" x14ac:dyDescent="0.25"/>
    <row r="10" spans="2:15" ht="15" customHeight="1" x14ac:dyDescent="0.25">
      <c r="B10" s="400" t="s">
        <v>24</v>
      </c>
      <c r="C10" s="400" t="s">
        <v>163</v>
      </c>
      <c r="D10" s="423" t="s">
        <v>164</v>
      </c>
      <c r="E10" s="424"/>
      <c r="F10" s="400" t="s">
        <v>28</v>
      </c>
      <c r="G10" s="423" t="s">
        <v>165</v>
      </c>
      <c r="H10" s="424"/>
      <c r="I10" s="390" t="s">
        <v>166</v>
      </c>
    </row>
    <row r="11" spans="2:15" ht="15" customHeight="1" x14ac:dyDescent="0.25">
      <c r="B11" s="340"/>
      <c r="C11" s="340"/>
      <c r="D11" s="20" t="s">
        <v>167</v>
      </c>
      <c r="E11" s="20" t="s">
        <v>168</v>
      </c>
      <c r="F11" s="340"/>
      <c r="G11" s="20" t="s">
        <v>167</v>
      </c>
      <c r="H11" s="20" t="s">
        <v>168</v>
      </c>
      <c r="I11" s="342"/>
    </row>
    <row r="12" spans="2:15" ht="60" customHeight="1" x14ac:dyDescent="0.25">
      <c r="B12" s="10">
        <v>73467</v>
      </c>
      <c r="C12" s="38" t="s">
        <v>169</v>
      </c>
      <c r="D12" s="17">
        <v>136.78</v>
      </c>
      <c r="E12" s="17">
        <v>0</v>
      </c>
      <c r="F12" s="17">
        <v>1</v>
      </c>
      <c r="G12" s="17">
        <v>0.01</v>
      </c>
      <c r="H12" s="17">
        <v>0</v>
      </c>
      <c r="I12" s="17">
        <f>TRUNC((D12*F12*G12)+(E12*F12*H12),2)</f>
        <v>1.36</v>
      </c>
    </row>
    <row r="13" spans="2:15" ht="15" customHeight="1" x14ac:dyDescent="0.25">
      <c r="B13" s="39"/>
      <c r="C13" s="39"/>
      <c r="D13" s="39"/>
      <c r="E13" s="39"/>
      <c r="F13" s="39"/>
      <c r="G13" s="39"/>
      <c r="H13" s="39"/>
      <c r="I13" s="39"/>
    </row>
    <row r="14" spans="2:15" ht="20.100000000000001" customHeight="1" x14ac:dyDescent="0.25">
      <c r="B14" s="55"/>
      <c r="C14" s="56"/>
      <c r="D14" s="56"/>
      <c r="E14" s="397" t="s">
        <v>170</v>
      </c>
      <c r="F14" s="397"/>
      <c r="G14" s="397"/>
      <c r="H14" s="397"/>
      <c r="I14" s="22">
        <f>SUM(I12:I13)</f>
        <v>1.36</v>
      </c>
    </row>
    <row r="15" spans="2:15" ht="5.0999999999999996" customHeight="1" x14ac:dyDescent="0.25"/>
    <row r="16" spans="2:15" ht="15" customHeight="1" x14ac:dyDescent="0.25">
      <c r="B16" s="400" t="s">
        <v>24</v>
      </c>
      <c r="C16" s="400" t="s">
        <v>171</v>
      </c>
      <c r="D16" s="400" t="s">
        <v>161</v>
      </c>
      <c r="E16" s="401" t="s">
        <v>172</v>
      </c>
      <c r="F16" s="402"/>
      <c r="G16" s="401" t="s">
        <v>173</v>
      </c>
      <c r="H16" s="402"/>
      <c r="I16" s="390" t="s">
        <v>166</v>
      </c>
    </row>
    <row r="17" spans="2:9" ht="15" customHeight="1" x14ac:dyDescent="0.25">
      <c r="B17" s="340"/>
      <c r="C17" s="340"/>
      <c r="D17" s="340"/>
      <c r="E17" s="403"/>
      <c r="F17" s="404"/>
      <c r="G17" s="403"/>
      <c r="H17" s="404"/>
      <c r="I17" s="342"/>
    </row>
    <row r="18" spans="2:9" ht="15" customHeight="1" x14ac:dyDescent="0.25">
      <c r="B18" s="10">
        <v>88309</v>
      </c>
      <c r="C18" s="40" t="s">
        <v>207</v>
      </c>
      <c r="D18" s="10" t="s">
        <v>201</v>
      </c>
      <c r="E18" s="405">
        <v>16.39</v>
      </c>
      <c r="F18" s="406"/>
      <c r="G18" s="405">
        <v>0.2</v>
      </c>
      <c r="H18" s="406"/>
      <c r="I18" s="17">
        <f>TRUNC(E18*G18,2)</f>
        <v>3.27</v>
      </c>
    </row>
    <row r="19" spans="2:9" ht="15" customHeight="1" x14ac:dyDescent="0.25">
      <c r="B19" s="11">
        <v>88316</v>
      </c>
      <c r="C19" s="41" t="s">
        <v>174</v>
      </c>
      <c r="D19" s="11" t="s">
        <v>201</v>
      </c>
      <c r="E19" s="395">
        <v>13.29</v>
      </c>
      <c r="F19" s="396"/>
      <c r="G19" s="395">
        <v>0.2</v>
      </c>
      <c r="H19" s="396"/>
      <c r="I19" s="13">
        <f>TRUNC(E19*G19,2)</f>
        <v>2.65</v>
      </c>
    </row>
    <row r="20" spans="2:9" ht="15" customHeight="1" x14ac:dyDescent="0.25">
      <c r="B20" s="39"/>
      <c r="C20" s="39"/>
      <c r="D20" s="43"/>
      <c r="E20" s="395"/>
      <c r="F20" s="396"/>
      <c r="G20" s="407"/>
      <c r="H20" s="408"/>
      <c r="I20" s="39"/>
    </row>
    <row r="21" spans="2:9" ht="20.100000000000001" customHeight="1" x14ac:dyDescent="0.25">
      <c r="B21" s="55"/>
      <c r="C21" s="56"/>
      <c r="D21" s="56"/>
      <c r="E21" s="397" t="s">
        <v>175</v>
      </c>
      <c r="F21" s="397"/>
      <c r="G21" s="397"/>
      <c r="H21" s="397"/>
      <c r="I21" s="22">
        <f>SUM(I18:I20)</f>
        <v>5.92</v>
      </c>
    </row>
    <row r="22" spans="2:9" ht="5.0999999999999996" customHeight="1" x14ac:dyDescent="0.25"/>
    <row r="23" spans="2:9" ht="20.100000000000001" customHeight="1" x14ac:dyDescent="0.25">
      <c r="B23" s="398" t="s">
        <v>202</v>
      </c>
      <c r="C23" s="397"/>
      <c r="D23" s="397"/>
      <c r="E23" s="397"/>
      <c r="F23" s="397"/>
      <c r="G23" s="397"/>
      <c r="H23" s="399"/>
      <c r="I23" s="22">
        <f>I14+I21</f>
        <v>7.28</v>
      </c>
    </row>
    <row r="24" spans="2:9" ht="5.0999999999999996" customHeight="1" x14ac:dyDescent="0.25"/>
    <row r="25" spans="2:9" ht="20.100000000000001" customHeight="1" x14ac:dyDescent="0.25">
      <c r="B25" s="398" t="s">
        <v>176</v>
      </c>
      <c r="C25" s="397"/>
      <c r="D25" s="397"/>
      <c r="E25" s="397"/>
      <c r="F25" s="397"/>
      <c r="G25" s="397"/>
      <c r="H25" s="399"/>
      <c r="I25" s="22">
        <f>I23/H8</f>
        <v>7.28</v>
      </c>
    </row>
    <row r="26" spans="2:9" ht="5.0999999999999996" customHeight="1" x14ac:dyDescent="0.25"/>
    <row r="27" spans="2:9" ht="15" customHeight="1" x14ac:dyDescent="0.25">
      <c r="B27" s="400" t="s">
        <v>24</v>
      </c>
      <c r="C27" s="400" t="s">
        <v>177</v>
      </c>
      <c r="D27" s="400" t="s">
        <v>161</v>
      </c>
      <c r="E27" s="401" t="s">
        <v>178</v>
      </c>
      <c r="F27" s="402"/>
      <c r="G27" s="401" t="s">
        <v>173</v>
      </c>
      <c r="H27" s="402"/>
      <c r="I27" s="390" t="s">
        <v>179</v>
      </c>
    </row>
    <row r="28" spans="2:9" ht="15" customHeight="1" x14ac:dyDescent="0.25">
      <c r="B28" s="340"/>
      <c r="C28" s="340"/>
      <c r="D28" s="340"/>
      <c r="E28" s="403"/>
      <c r="F28" s="404"/>
      <c r="G28" s="403"/>
      <c r="H28" s="404"/>
      <c r="I28" s="342"/>
    </row>
    <row r="29" spans="2:9" ht="30" customHeight="1" x14ac:dyDescent="0.25">
      <c r="B29" s="42" t="s">
        <v>180</v>
      </c>
      <c r="C29" s="38" t="s">
        <v>213</v>
      </c>
      <c r="D29" s="58" t="s">
        <v>47</v>
      </c>
      <c r="E29" s="405">
        <v>8.17</v>
      </c>
      <c r="F29" s="406"/>
      <c r="G29" s="405">
        <v>3.2</v>
      </c>
      <c r="H29" s="406"/>
      <c r="I29" s="17">
        <f t="shared" ref="I29:I34" si="0">TRUNC(E29*G29,2)</f>
        <v>26.14</v>
      </c>
    </row>
    <row r="30" spans="2:9" ht="30" customHeight="1" x14ac:dyDescent="0.25">
      <c r="B30" s="35" t="s">
        <v>209</v>
      </c>
      <c r="C30" s="14" t="s">
        <v>212</v>
      </c>
      <c r="D30" s="52" t="s">
        <v>36</v>
      </c>
      <c r="E30" s="395">
        <v>554.4</v>
      </c>
      <c r="F30" s="396"/>
      <c r="G30" s="395">
        <v>0.36</v>
      </c>
      <c r="H30" s="396"/>
      <c r="I30" s="13">
        <f t="shared" si="0"/>
        <v>199.58</v>
      </c>
    </row>
    <row r="31" spans="2:9" ht="30" customHeight="1" x14ac:dyDescent="0.25">
      <c r="B31" s="35">
        <v>94963</v>
      </c>
      <c r="C31" s="14" t="s">
        <v>211</v>
      </c>
      <c r="D31" s="52" t="s">
        <v>44</v>
      </c>
      <c r="E31" s="395">
        <v>262.55</v>
      </c>
      <c r="F31" s="396"/>
      <c r="G31" s="395">
        <v>0.03</v>
      </c>
      <c r="H31" s="396"/>
      <c r="I31" s="13">
        <f t="shared" si="0"/>
        <v>7.87</v>
      </c>
    </row>
    <row r="32" spans="2:9" ht="15" customHeight="1" x14ac:dyDescent="0.25">
      <c r="B32" s="35">
        <v>93358</v>
      </c>
      <c r="C32" s="14" t="s">
        <v>188</v>
      </c>
      <c r="D32" s="52" t="s">
        <v>44</v>
      </c>
      <c r="E32" s="395">
        <v>52.57</v>
      </c>
      <c r="F32" s="396"/>
      <c r="G32" s="395">
        <v>0.03</v>
      </c>
      <c r="H32" s="396"/>
      <c r="I32" s="13">
        <f t="shared" si="0"/>
        <v>1.57</v>
      </c>
    </row>
    <row r="33" spans="2:9" ht="15" customHeight="1" x14ac:dyDescent="0.25">
      <c r="B33" s="35" t="s">
        <v>76</v>
      </c>
      <c r="C33" s="14" t="s">
        <v>77</v>
      </c>
      <c r="D33" s="52" t="s">
        <v>44</v>
      </c>
      <c r="E33" s="395">
        <v>87.2</v>
      </c>
      <c r="F33" s="396"/>
      <c r="G33" s="395">
        <v>0.03</v>
      </c>
      <c r="H33" s="396"/>
      <c r="I33" s="13">
        <f t="shared" si="0"/>
        <v>2.61</v>
      </c>
    </row>
    <row r="34" spans="2:9" ht="45" customHeight="1" x14ac:dyDescent="0.25">
      <c r="B34" s="35" t="s">
        <v>208</v>
      </c>
      <c r="C34" s="14" t="s">
        <v>210</v>
      </c>
      <c r="D34" s="52" t="s">
        <v>36</v>
      </c>
      <c r="E34" s="395">
        <v>15.16</v>
      </c>
      <c r="F34" s="396"/>
      <c r="G34" s="395">
        <v>0.5</v>
      </c>
      <c r="H34" s="396"/>
      <c r="I34" s="13">
        <f t="shared" si="0"/>
        <v>7.58</v>
      </c>
    </row>
    <row r="35" spans="2:9" ht="15" customHeight="1" x14ac:dyDescent="0.25">
      <c r="B35" s="43"/>
      <c r="C35" s="39"/>
      <c r="D35" s="43"/>
      <c r="E35" s="395"/>
      <c r="F35" s="396"/>
      <c r="G35" s="407"/>
      <c r="H35" s="408"/>
      <c r="I35" s="19"/>
    </row>
    <row r="36" spans="2:9" ht="20.100000000000001" customHeight="1" x14ac:dyDescent="0.25">
      <c r="B36" s="55"/>
      <c r="C36" s="56"/>
      <c r="D36" s="56"/>
      <c r="E36" s="397" t="s">
        <v>181</v>
      </c>
      <c r="F36" s="397"/>
      <c r="G36" s="397"/>
      <c r="H36" s="397"/>
      <c r="I36" s="22">
        <f>SUM(I29:I35)</f>
        <v>245.35000000000005</v>
      </c>
    </row>
    <row r="37" spans="2:9" ht="5.0999999999999996" customHeight="1" x14ac:dyDescent="0.25"/>
    <row r="38" spans="2:9" ht="15" customHeight="1" x14ac:dyDescent="0.25">
      <c r="B38" s="400" t="s">
        <v>24</v>
      </c>
      <c r="C38" s="400" t="s">
        <v>182</v>
      </c>
      <c r="D38" s="400" t="s">
        <v>183</v>
      </c>
      <c r="E38" s="401" t="s">
        <v>178</v>
      </c>
      <c r="F38" s="402"/>
      <c r="G38" s="401" t="s">
        <v>173</v>
      </c>
      <c r="H38" s="402"/>
      <c r="I38" s="390" t="s">
        <v>179</v>
      </c>
    </row>
    <row r="39" spans="2:9" ht="15" customHeight="1" x14ac:dyDescent="0.25">
      <c r="B39" s="340"/>
      <c r="C39" s="340"/>
      <c r="D39" s="340"/>
      <c r="E39" s="403"/>
      <c r="F39" s="404"/>
      <c r="G39" s="403"/>
      <c r="H39" s="404"/>
      <c r="I39" s="342"/>
    </row>
    <row r="40" spans="2:9" ht="15" customHeight="1" x14ac:dyDescent="0.25">
      <c r="B40" s="44"/>
      <c r="C40" s="44"/>
      <c r="D40" s="44"/>
      <c r="E40" s="391"/>
      <c r="F40" s="392"/>
      <c r="G40" s="45"/>
      <c r="H40" s="46"/>
      <c r="I40" s="44"/>
    </row>
    <row r="41" spans="2:9" ht="15" customHeight="1" x14ac:dyDescent="0.25">
      <c r="B41" s="39"/>
      <c r="C41" s="39"/>
      <c r="D41" s="39"/>
      <c r="E41" s="393"/>
      <c r="F41" s="394"/>
      <c r="G41" s="47"/>
      <c r="H41" s="48"/>
      <c r="I41" s="39"/>
    </row>
    <row r="42" spans="2:9" ht="20.100000000000001" customHeight="1" x14ac:dyDescent="0.25">
      <c r="B42" s="55"/>
      <c r="C42" s="56"/>
      <c r="D42" s="56"/>
      <c r="E42" s="397" t="s">
        <v>184</v>
      </c>
      <c r="F42" s="397"/>
      <c r="G42" s="397"/>
      <c r="H42" s="397"/>
      <c r="I42" s="22">
        <f>SUM(I40:I41)</f>
        <v>0</v>
      </c>
    </row>
    <row r="43" spans="2:9" ht="5.0999999999999996" customHeight="1" x14ac:dyDescent="0.25"/>
    <row r="44" spans="2:9" ht="20.100000000000001" customHeight="1" x14ac:dyDescent="0.25">
      <c r="B44" s="398" t="s">
        <v>185</v>
      </c>
      <c r="C44" s="397"/>
      <c r="D44" s="397"/>
      <c r="E44" s="397"/>
      <c r="F44" s="397"/>
      <c r="G44" s="397"/>
      <c r="H44" s="399" t="s">
        <v>186</v>
      </c>
      <c r="I44" s="22">
        <f>I25+I36+I42</f>
        <v>252.63000000000005</v>
      </c>
    </row>
  </sheetData>
  <mergeCells count="60">
    <mergeCell ref="I10:I11"/>
    <mergeCell ref="G2:I2"/>
    <mergeCell ref="G3:I3"/>
    <mergeCell ref="B5:I5"/>
    <mergeCell ref="C7:E7"/>
    <mergeCell ref="F7:H7"/>
    <mergeCell ref="C8:E8"/>
    <mergeCell ref="F8:G8"/>
    <mergeCell ref="B10:B11"/>
    <mergeCell ref="C10:C11"/>
    <mergeCell ref="D10:E10"/>
    <mergeCell ref="F10:F11"/>
    <mergeCell ref="G10:H10"/>
    <mergeCell ref="E14:H14"/>
    <mergeCell ref="B16:B17"/>
    <mergeCell ref="C16:C17"/>
    <mergeCell ref="D16:D17"/>
    <mergeCell ref="E16:F17"/>
    <mergeCell ref="G16:H17"/>
    <mergeCell ref="D27:D28"/>
    <mergeCell ref="E27:F28"/>
    <mergeCell ref="G27:H28"/>
    <mergeCell ref="I16:I17"/>
    <mergeCell ref="E18:F18"/>
    <mergeCell ref="G18:H18"/>
    <mergeCell ref="E20:F20"/>
    <mergeCell ref="G20:H20"/>
    <mergeCell ref="E21:H21"/>
    <mergeCell ref="B25:H25"/>
    <mergeCell ref="B27:B28"/>
    <mergeCell ref="C27:C28"/>
    <mergeCell ref="I38:I39"/>
    <mergeCell ref="I27:I28"/>
    <mergeCell ref="E29:F29"/>
    <mergeCell ref="G29:H29"/>
    <mergeCell ref="E35:F35"/>
    <mergeCell ref="G35:H35"/>
    <mergeCell ref="E36:H36"/>
    <mergeCell ref="G32:H32"/>
    <mergeCell ref="G33:H33"/>
    <mergeCell ref="G34:H34"/>
    <mergeCell ref="E32:F32"/>
    <mergeCell ref="E33:F33"/>
    <mergeCell ref="E34:F34"/>
    <mergeCell ref="E40:F40"/>
    <mergeCell ref="E41:F41"/>
    <mergeCell ref="E42:H42"/>
    <mergeCell ref="B44:H44"/>
    <mergeCell ref="E19:F19"/>
    <mergeCell ref="G19:H19"/>
    <mergeCell ref="E30:F30"/>
    <mergeCell ref="G30:H30"/>
    <mergeCell ref="E31:F31"/>
    <mergeCell ref="G31:H31"/>
    <mergeCell ref="B38:B39"/>
    <mergeCell ref="C38:C39"/>
    <mergeCell ref="D38:D39"/>
    <mergeCell ref="E38:F39"/>
    <mergeCell ref="G38:H39"/>
    <mergeCell ref="B23:H23"/>
  </mergeCells>
  <printOptions horizontalCentered="1"/>
  <pageMargins left="0.51181102362204722" right="0.11811023622047245" top="0.74803149606299213" bottom="0.74803149606299213" header="0.31496062992125984" footer="0.31496062992125984"/>
  <pageSetup paperSize="9" scale="67" fitToHeight="11" orientation="portrait" r:id="rId1"/>
  <headerFooter>
    <oddFooter>&amp;L&amp;6&amp;Z&amp;F&amp;R&amp;6&amp;P DE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50"/>
  <sheetViews>
    <sheetView showGridLines="0" view="pageBreakPreview" zoomScaleSheetLayoutView="100" workbookViewId="0">
      <selection activeCell="D145" sqref="D145"/>
    </sheetView>
  </sheetViews>
  <sheetFormatPr defaultColWidth="9.140625" defaultRowHeight="12.75" x14ac:dyDescent="0.25"/>
  <cols>
    <col min="1" max="1" width="5.7109375" style="36" customWidth="1"/>
    <col min="2" max="2" width="10.7109375" style="36" customWidth="1"/>
    <col min="3" max="3" width="55.7109375" style="36" customWidth="1"/>
    <col min="4" max="6" width="12.7109375" style="36" customWidth="1"/>
    <col min="7" max="9" width="11.7109375" style="36" customWidth="1"/>
    <col min="10" max="16384" width="9.140625" style="36"/>
  </cols>
  <sheetData>
    <row r="2" spans="2:15" ht="15" customHeight="1" x14ac:dyDescent="0.25">
      <c r="B2" s="53" t="str">
        <f>Orçamento!B4</f>
        <v>OBRA/SERVIÇO: INFRAESTRUTURA URBANA - PAVIMENTAÇÃO ASFÁLTICA E DRENAGEM DE ÁGUAS PLUVIAIS</v>
      </c>
      <c r="C2" s="45"/>
      <c r="D2" s="45"/>
      <c r="E2" s="45"/>
      <c r="F2" s="45"/>
      <c r="G2" s="409" t="str">
        <f>Orçamento!G4</f>
        <v>SINAPI COMPOSIÇÃO DESONERADO MS 09/2018</v>
      </c>
      <c r="H2" s="410"/>
      <c r="I2" s="411"/>
      <c r="L2"/>
      <c r="M2"/>
      <c r="N2"/>
      <c r="O2"/>
    </row>
    <row r="3" spans="2:15" ht="15" customHeight="1" x14ac:dyDescent="0.25">
      <c r="B3" s="54" t="str">
        <f>Orçamento!B5</f>
        <v>LOCAL: BAIRROS JD. PARAÍSO II, CASCATINHA, SANTA MARTA, PETROPOLIS E PINDORAMA</v>
      </c>
      <c r="C3" s="47"/>
      <c r="D3" s="47"/>
      <c r="E3" s="47"/>
      <c r="F3" s="47"/>
      <c r="G3" s="412" t="str">
        <f>Orçamento!G5</f>
        <v>SINAPI INSUMO DESONERADO MS 09/2018</v>
      </c>
      <c r="H3" s="413"/>
      <c r="I3" s="414"/>
      <c r="L3"/>
      <c r="M3"/>
      <c r="N3"/>
      <c r="O3"/>
    </row>
    <row r="4" spans="2:15" ht="5.0999999999999996" customHeight="1" x14ac:dyDescent="0.25"/>
    <row r="5" spans="2:15" s="57" customFormat="1" ht="20.100000000000001" customHeight="1" x14ac:dyDescent="0.25">
      <c r="B5" s="415" t="s">
        <v>159</v>
      </c>
      <c r="C5" s="416"/>
      <c r="D5" s="416"/>
      <c r="E5" s="416"/>
      <c r="F5" s="416"/>
      <c r="G5" s="416"/>
      <c r="H5" s="416"/>
      <c r="I5" s="417"/>
    </row>
    <row r="6" spans="2:15" ht="5.0999999999999996" customHeight="1" x14ac:dyDescent="0.25"/>
    <row r="7" spans="2:15" ht="15" customHeight="1" x14ac:dyDescent="0.25">
      <c r="B7" s="20" t="s">
        <v>24</v>
      </c>
      <c r="C7" s="303" t="s">
        <v>26</v>
      </c>
      <c r="D7" s="303"/>
      <c r="E7" s="303"/>
      <c r="F7" s="303" t="s">
        <v>160</v>
      </c>
      <c r="G7" s="303"/>
      <c r="H7" s="303"/>
      <c r="I7" s="20" t="s">
        <v>161</v>
      </c>
    </row>
    <row r="8" spans="2:15" ht="30" customHeight="1" x14ac:dyDescent="0.25">
      <c r="B8" s="188" t="s">
        <v>411</v>
      </c>
      <c r="C8" s="429" t="s">
        <v>412</v>
      </c>
      <c r="D8" s="419"/>
      <c r="E8" s="420"/>
      <c r="F8" s="421" t="s">
        <v>162</v>
      </c>
      <c r="G8" s="422"/>
      <c r="H8" s="18">
        <v>1</v>
      </c>
      <c r="I8" s="189" t="s">
        <v>36</v>
      </c>
    </row>
    <row r="9" spans="2:15" ht="5.0999999999999996" customHeight="1" x14ac:dyDescent="0.25"/>
    <row r="10" spans="2:15" ht="15" customHeight="1" x14ac:dyDescent="0.25">
      <c r="B10" s="400" t="s">
        <v>24</v>
      </c>
      <c r="C10" s="400" t="s">
        <v>163</v>
      </c>
      <c r="D10" s="423" t="s">
        <v>164</v>
      </c>
      <c r="E10" s="424"/>
      <c r="F10" s="400" t="s">
        <v>28</v>
      </c>
      <c r="G10" s="423" t="s">
        <v>165</v>
      </c>
      <c r="H10" s="424"/>
      <c r="I10" s="390" t="s">
        <v>166</v>
      </c>
    </row>
    <row r="11" spans="2:15" ht="15" customHeight="1" x14ac:dyDescent="0.25">
      <c r="B11" s="340"/>
      <c r="C11" s="340"/>
      <c r="D11" s="20" t="s">
        <v>167</v>
      </c>
      <c r="E11" s="20" t="s">
        <v>168</v>
      </c>
      <c r="F11" s="340"/>
      <c r="G11" s="20" t="s">
        <v>167</v>
      </c>
      <c r="H11" s="20" t="s">
        <v>168</v>
      </c>
      <c r="I11" s="342"/>
    </row>
    <row r="12" spans="2:15" ht="15" customHeight="1" x14ac:dyDescent="0.25">
      <c r="B12" s="42"/>
      <c r="C12" s="38"/>
      <c r="D12" s="17"/>
      <c r="E12" s="17"/>
      <c r="F12" s="17"/>
      <c r="G12" s="17"/>
      <c r="H12" s="17"/>
      <c r="I12" s="17"/>
    </row>
    <row r="13" spans="2:15" ht="15" customHeight="1" x14ac:dyDescent="0.25">
      <c r="B13" s="39"/>
      <c r="C13" s="39"/>
      <c r="D13" s="39"/>
      <c r="E13" s="39"/>
      <c r="F13" s="39"/>
      <c r="G13" s="39"/>
      <c r="H13" s="39"/>
      <c r="I13" s="39"/>
    </row>
    <row r="14" spans="2:15" ht="20.100000000000001" customHeight="1" x14ac:dyDescent="0.25">
      <c r="B14" s="55"/>
      <c r="C14" s="56"/>
      <c r="D14" s="56"/>
      <c r="E14" s="397" t="s">
        <v>170</v>
      </c>
      <c r="F14" s="397"/>
      <c r="G14" s="397"/>
      <c r="H14" s="397"/>
      <c r="I14" s="22">
        <f>SUM(I12:I13)</f>
        <v>0</v>
      </c>
    </row>
    <row r="15" spans="2:15" ht="5.0999999999999996" customHeight="1" x14ac:dyDescent="0.25"/>
    <row r="16" spans="2:15" ht="15" customHeight="1" x14ac:dyDescent="0.25">
      <c r="B16" s="400" t="s">
        <v>24</v>
      </c>
      <c r="C16" s="400" t="s">
        <v>171</v>
      </c>
      <c r="D16" s="400" t="s">
        <v>161</v>
      </c>
      <c r="E16" s="401" t="s">
        <v>172</v>
      </c>
      <c r="F16" s="402"/>
      <c r="G16" s="401" t="s">
        <v>173</v>
      </c>
      <c r="H16" s="402"/>
      <c r="I16" s="390" t="s">
        <v>166</v>
      </c>
    </row>
    <row r="17" spans="2:9" ht="15" customHeight="1" x14ac:dyDescent="0.25">
      <c r="B17" s="340"/>
      <c r="C17" s="340"/>
      <c r="D17" s="340"/>
      <c r="E17" s="403"/>
      <c r="F17" s="404"/>
      <c r="G17" s="403"/>
      <c r="H17" s="404"/>
      <c r="I17" s="342"/>
    </row>
    <row r="18" spans="2:9" ht="15" customHeight="1" x14ac:dyDescent="0.25">
      <c r="B18" s="10"/>
      <c r="C18" s="40"/>
      <c r="D18" s="10"/>
      <c r="E18" s="405"/>
      <c r="F18" s="406"/>
      <c r="G18" s="405"/>
      <c r="H18" s="406"/>
      <c r="I18" s="17"/>
    </row>
    <row r="19" spans="2:9" ht="15" customHeight="1" x14ac:dyDescent="0.25">
      <c r="B19" s="39"/>
      <c r="C19" s="39"/>
      <c r="D19" s="43"/>
      <c r="E19" s="395"/>
      <c r="F19" s="396"/>
      <c r="G19" s="407"/>
      <c r="H19" s="408"/>
      <c r="I19" s="39"/>
    </row>
    <row r="20" spans="2:9" ht="20.100000000000001" customHeight="1" x14ac:dyDescent="0.25">
      <c r="B20" s="55"/>
      <c r="C20" s="56"/>
      <c r="D20" s="56"/>
      <c r="E20" s="397" t="s">
        <v>175</v>
      </c>
      <c r="F20" s="397"/>
      <c r="G20" s="397"/>
      <c r="H20" s="397"/>
      <c r="I20" s="22">
        <f>SUM(I18:I19)</f>
        <v>0</v>
      </c>
    </row>
    <row r="21" spans="2:9" ht="5.0999999999999996" customHeight="1" x14ac:dyDescent="0.25"/>
    <row r="22" spans="2:9" ht="20.100000000000001" customHeight="1" x14ac:dyDescent="0.25">
      <c r="B22" s="398" t="s">
        <v>202</v>
      </c>
      <c r="C22" s="397"/>
      <c r="D22" s="397"/>
      <c r="E22" s="397"/>
      <c r="F22" s="397"/>
      <c r="G22" s="397"/>
      <c r="H22" s="399"/>
      <c r="I22" s="22">
        <f>I14+I20</f>
        <v>0</v>
      </c>
    </row>
    <row r="23" spans="2:9" ht="5.0999999999999996" customHeight="1" x14ac:dyDescent="0.25"/>
    <row r="24" spans="2:9" ht="20.100000000000001" customHeight="1" x14ac:dyDescent="0.25">
      <c r="B24" s="398" t="s">
        <v>176</v>
      </c>
      <c r="C24" s="397"/>
      <c r="D24" s="397"/>
      <c r="E24" s="397"/>
      <c r="F24" s="397"/>
      <c r="G24" s="397"/>
      <c r="H24" s="399"/>
      <c r="I24" s="22">
        <f>I22/H8</f>
        <v>0</v>
      </c>
    </row>
    <row r="25" spans="2:9" ht="5.0999999999999996" customHeight="1" x14ac:dyDescent="0.25"/>
    <row r="26" spans="2:9" ht="15" customHeight="1" x14ac:dyDescent="0.25">
      <c r="B26" s="400" t="s">
        <v>24</v>
      </c>
      <c r="C26" s="400" t="s">
        <v>177</v>
      </c>
      <c r="D26" s="400" t="s">
        <v>161</v>
      </c>
      <c r="E26" s="401" t="s">
        <v>178</v>
      </c>
      <c r="F26" s="402"/>
      <c r="G26" s="401" t="s">
        <v>173</v>
      </c>
      <c r="H26" s="402"/>
      <c r="I26" s="390" t="s">
        <v>179</v>
      </c>
    </row>
    <row r="27" spans="2:9" ht="15" customHeight="1" x14ac:dyDescent="0.25">
      <c r="B27" s="340"/>
      <c r="C27" s="340"/>
      <c r="D27" s="340"/>
      <c r="E27" s="403"/>
      <c r="F27" s="404"/>
      <c r="G27" s="403"/>
      <c r="H27" s="404"/>
      <c r="I27" s="342"/>
    </row>
    <row r="28" spans="2:9" ht="38.25" x14ac:dyDescent="0.25">
      <c r="B28" s="11">
        <v>96387</v>
      </c>
      <c r="C28" s="14" t="s">
        <v>110</v>
      </c>
      <c r="D28" s="11" t="s">
        <v>44</v>
      </c>
      <c r="E28" s="405">
        <v>6.84</v>
      </c>
      <c r="F28" s="406"/>
      <c r="G28" s="185">
        <v>0.15</v>
      </c>
      <c r="H28" s="191"/>
      <c r="I28" s="190">
        <f>TRUNC(E28*G28,2)</f>
        <v>1.02</v>
      </c>
    </row>
    <row r="29" spans="2:9" ht="38.25" x14ac:dyDescent="0.25">
      <c r="B29" s="11" t="s">
        <v>54</v>
      </c>
      <c r="C29" s="14" t="s">
        <v>57</v>
      </c>
      <c r="D29" s="11" t="s">
        <v>44</v>
      </c>
      <c r="E29" s="395">
        <v>2.94</v>
      </c>
      <c r="F29" s="396"/>
      <c r="G29" s="186">
        <f>0.15*1.3</f>
        <v>0.19500000000000001</v>
      </c>
      <c r="H29" s="187"/>
      <c r="I29" s="13">
        <f t="shared" ref="I29:I36" si="0">TRUNC(E29*G29,2)</f>
        <v>0.56999999999999995</v>
      </c>
    </row>
    <row r="30" spans="2:9" x14ac:dyDescent="0.25">
      <c r="B30" s="154" t="s">
        <v>413</v>
      </c>
      <c r="C30" s="101" t="s">
        <v>263</v>
      </c>
      <c r="D30" s="11" t="s">
        <v>44</v>
      </c>
      <c r="E30" s="395">
        <v>25.34</v>
      </c>
      <c r="F30" s="396"/>
      <c r="G30" s="186">
        <f>G29</f>
        <v>0.19500000000000001</v>
      </c>
      <c r="H30" s="187"/>
      <c r="I30" s="13">
        <f t="shared" si="0"/>
        <v>4.9400000000000004</v>
      </c>
    </row>
    <row r="31" spans="2:9" ht="25.5" x14ac:dyDescent="0.25">
      <c r="B31" s="11">
        <v>97914</v>
      </c>
      <c r="C31" s="153" t="s">
        <v>414</v>
      </c>
      <c r="D31" s="99" t="s">
        <v>51</v>
      </c>
      <c r="E31" s="395">
        <v>1.57</v>
      </c>
      <c r="F31" s="396"/>
      <c r="G31" s="186">
        <f>G30*25</f>
        <v>4.875</v>
      </c>
      <c r="H31" s="187"/>
      <c r="I31" s="13">
        <f t="shared" si="0"/>
        <v>7.65</v>
      </c>
    </row>
    <row r="32" spans="2:9" x14ac:dyDescent="0.25">
      <c r="B32" s="11">
        <v>96401</v>
      </c>
      <c r="C32" s="14" t="s">
        <v>109</v>
      </c>
      <c r="D32" s="11" t="s">
        <v>36</v>
      </c>
      <c r="E32" s="395">
        <v>5.26</v>
      </c>
      <c r="F32" s="396"/>
      <c r="G32" s="186">
        <v>1</v>
      </c>
      <c r="H32" s="187"/>
      <c r="I32" s="13">
        <f t="shared" si="0"/>
        <v>5.26</v>
      </c>
    </row>
    <row r="33" spans="2:9" ht="51" x14ac:dyDescent="0.25">
      <c r="B33" s="11">
        <v>93176</v>
      </c>
      <c r="C33" s="153" t="s">
        <v>415</v>
      </c>
      <c r="D33" s="11" t="s">
        <v>58</v>
      </c>
      <c r="E33" s="395">
        <v>0.47</v>
      </c>
      <c r="F33" s="396"/>
      <c r="G33" s="186">
        <v>0.33752056416682336</v>
      </c>
      <c r="H33" s="187"/>
      <c r="I33" s="13">
        <f t="shared" si="0"/>
        <v>0.15</v>
      </c>
    </row>
    <row r="34" spans="2:9" ht="25.5" x14ac:dyDescent="0.25">
      <c r="B34" s="11">
        <v>97805</v>
      </c>
      <c r="C34" s="14" t="s">
        <v>156</v>
      </c>
      <c r="D34" s="11" t="s">
        <v>36</v>
      </c>
      <c r="E34" s="395">
        <v>7.2</v>
      </c>
      <c r="F34" s="396"/>
      <c r="G34" s="186">
        <v>1</v>
      </c>
      <c r="H34" s="187"/>
      <c r="I34" s="13">
        <f t="shared" si="0"/>
        <v>7.2</v>
      </c>
    </row>
    <row r="35" spans="2:9" ht="51" x14ac:dyDescent="0.25">
      <c r="B35" s="11" t="s">
        <v>55</v>
      </c>
      <c r="C35" s="14" t="s">
        <v>59</v>
      </c>
      <c r="D35" s="11" t="s">
        <v>36</v>
      </c>
      <c r="E35" s="395">
        <v>3.7</v>
      </c>
      <c r="F35" s="396"/>
      <c r="G35" s="186">
        <v>1</v>
      </c>
      <c r="H35" s="187"/>
      <c r="I35" s="13">
        <f t="shared" si="0"/>
        <v>3.7</v>
      </c>
    </row>
    <row r="36" spans="2:9" ht="25.5" x14ac:dyDescent="0.25">
      <c r="B36" s="11">
        <v>83356</v>
      </c>
      <c r="C36" s="153" t="s">
        <v>416</v>
      </c>
      <c r="D36" s="11" t="s">
        <v>51</v>
      </c>
      <c r="E36" s="395">
        <v>0.79</v>
      </c>
      <c r="F36" s="396"/>
      <c r="G36" s="186">
        <v>1.9360119954328345</v>
      </c>
      <c r="H36" s="187"/>
      <c r="I36" s="13">
        <f t="shared" si="0"/>
        <v>1.52</v>
      </c>
    </row>
    <row r="37" spans="2:9" x14ac:dyDescent="0.25">
      <c r="B37" s="11"/>
      <c r="C37" s="101"/>
      <c r="D37" s="52"/>
      <c r="E37" s="186"/>
      <c r="F37" s="187"/>
      <c r="G37" s="186"/>
      <c r="H37" s="187"/>
      <c r="I37" s="13"/>
    </row>
    <row r="38" spans="2:9" hidden="1" x14ac:dyDescent="0.25">
      <c r="B38" s="35"/>
      <c r="C38" s="14"/>
      <c r="D38" s="52"/>
      <c r="E38" s="186"/>
      <c r="F38" s="187"/>
      <c r="G38" s="186"/>
      <c r="H38" s="187"/>
      <c r="I38" s="13"/>
    </row>
    <row r="39" spans="2:9" ht="4.5" hidden="1" customHeight="1" x14ac:dyDescent="0.25">
      <c r="B39" s="35"/>
      <c r="C39" s="14"/>
      <c r="D39" s="52"/>
      <c r="E39" s="186"/>
      <c r="F39" s="187"/>
      <c r="G39" s="186"/>
      <c r="H39" s="187"/>
      <c r="I39" s="13"/>
    </row>
    <row r="40" spans="2:9" hidden="1" x14ac:dyDescent="0.25">
      <c r="B40" s="16"/>
      <c r="C40" s="14"/>
      <c r="D40" s="11"/>
      <c r="E40" s="395"/>
      <c r="F40" s="396"/>
      <c r="G40" s="395"/>
      <c r="H40" s="396"/>
      <c r="I40" s="13"/>
    </row>
    <row r="41" spans="2:9" x14ac:dyDescent="0.25">
      <c r="B41" s="43"/>
      <c r="C41" s="39"/>
      <c r="D41" s="43"/>
      <c r="E41" s="395"/>
      <c r="F41" s="396"/>
      <c r="G41" s="407"/>
      <c r="H41" s="408"/>
      <c r="I41" s="19"/>
    </row>
    <row r="42" spans="2:9" ht="20.100000000000001" customHeight="1" x14ac:dyDescent="0.25">
      <c r="B42" s="55"/>
      <c r="C42" s="56"/>
      <c r="D42" s="56"/>
      <c r="E42" s="397" t="s">
        <v>181</v>
      </c>
      <c r="F42" s="397"/>
      <c r="G42" s="397"/>
      <c r="H42" s="397"/>
      <c r="I42" s="22">
        <f>SUM(I28:I41)</f>
        <v>32.01</v>
      </c>
    </row>
    <row r="43" spans="2:9" ht="5.0999999999999996" customHeight="1" x14ac:dyDescent="0.25"/>
    <row r="44" spans="2:9" ht="15" customHeight="1" x14ac:dyDescent="0.25">
      <c r="B44" s="400" t="s">
        <v>24</v>
      </c>
      <c r="C44" s="400" t="s">
        <v>182</v>
      </c>
      <c r="D44" s="400" t="s">
        <v>183</v>
      </c>
      <c r="E44" s="401" t="s">
        <v>178</v>
      </c>
      <c r="F44" s="402"/>
      <c r="G44" s="401" t="s">
        <v>173</v>
      </c>
      <c r="H44" s="402"/>
      <c r="I44" s="390" t="s">
        <v>179</v>
      </c>
    </row>
    <row r="45" spans="2:9" ht="15" customHeight="1" x14ac:dyDescent="0.25">
      <c r="B45" s="340"/>
      <c r="C45" s="340"/>
      <c r="D45" s="340"/>
      <c r="E45" s="403"/>
      <c r="F45" s="404"/>
      <c r="G45" s="403"/>
      <c r="H45" s="404"/>
      <c r="I45" s="342"/>
    </row>
    <row r="46" spans="2:9" ht="15" customHeight="1" x14ac:dyDescent="0.25">
      <c r="B46" s="44"/>
      <c r="C46" s="44"/>
      <c r="D46" s="44"/>
      <c r="E46" s="391"/>
      <c r="F46" s="392"/>
      <c r="G46" s="45"/>
      <c r="H46" s="46"/>
      <c r="I46" s="44"/>
    </row>
    <row r="47" spans="2:9" ht="15" customHeight="1" x14ac:dyDescent="0.25">
      <c r="B47" s="39"/>
      <c r="C47" s="39"/>
      <c r="D47" s="39"/>
      <c r="E47" s="393"/>
      <c r="F47" s="394"/>
      <c r="G47" s="47"/>
      <c r="H47" s="48"/>
      <c r="I47" s="39"/>
    </row>
    <row r="48" spans="2:9" ht="20.100000000000001" customHeight="1" x14ac:dyDescent="0.25">
      <c r="B48" s="55"/>
      <c r="C48" s="56"/>
      <c r="D48" s="56"/>
      <c r="E48" s="397" t="s">
        <v>184</v>
      </c>
      <c r="F48" s="397"/>
      <c r="G48" s="397"/>
      <c r="H48" s="397"/>
      <c r="I48" s="22">
        <f>SUM(I46:I47)</f>
        <v>0</v>
      </c>
    </row>
    <row r="49" spans="2:9" ht="5.0999999999999996" customHeight="1" x14ac:dyDescent="0.25"/>
    <row r="50" spans="2:9" ht="20.100000000000001" customHeight="1" x14ac:dyDescent="0.25">
      <c r="B50" s="398" t="s">
        <v>185</v>
      </c>
      <c r="C50" s="397"/>
      <c r="D50" s="397"/>
      <c r="E50" s="397"/>
      <c r="F50" s="397"/>
      <c r="G50" s="397"/>
      <c r="H50" s="399" t="s">
        <v>186</v>
      </c>
      <c r="I50" s="22">
        <f>I24+I42+I48</f>
        <v>32.01</v>
      </c>
    </row>
  </sheetData>
  <mergeCells count="57">
    <mergeCell ref="I44:I45"/>
    <mergeCell ref="E46:F46"/>
    <mergeCell ref="E47:F47"/>
    <mergeCell ref="E48:H48"/>
    <mergeCell ref="B50:H50"/>
    <mergeCell ref="E42:H42"/>
    <mergeCell ref="B44:B45"/>
    <mergeCell ref="C44:C45"/>
    <mergeCell ref="D44:D45"/>
    <mergeCell ref="E44:F45"/>
    <mergeCell ref="G44:H45"/>
    <mergeCell ref="I26:I27"/>
    <mergeCell ref="E28:F28"/>
    <mergeCell ref="E40:F40"/>
    <mergeCell ref="G40:H40"/>
    <mergeCell ref="E41:F41"/>
    <mergeCell ref="G41:H41"/>
    <mergeCell ref="E34:F34"/>
    <mergeCell ref="E35:F35"/>
    <mergeCell ref="E36:F36"/>
    <mergeCell ref="E29:F29"/>
    <mergeCell ref="E30:F30"/>
    <mergeCell ref="E31:F31"/>
    <mergeCell ref="E32:F32"/>
    <mergeCell ref="E33:F33"/>
    <mergeCell ref="B22:H22"/>
    <mergeCell ref="B24:H24"/>
    <mergeCell ref="B26:B27"/>
    <mergeCell ref="C26:C27"/>
    <mergeCell ref="D26:D27"/>
    <mergeCell ref="E26:F27"/>
    <mergeCell ref="G26:H27"/>
    <mergeCell ref="I16:I17"/>
    <mergeCell ref="E18:F18"/>
    <mergeCell ref="G18:H18"/>
    <mergeCell ref="E19:F19"/>
    <mergeCell ref="G19:H19"/>
    <mergeCell ref="E20:H20"/>
    <mergeCell ref="E14:H14"/>
    <mergeCell ref="B16:B17"/>
    <mergeCell ref="C16:C17"/>
    <mergeCell ref="D16:D17"/>
    <mergeCell ref="E16:F17"/>
    <mergeCell ref="G16:H17"/>
    <mergeCell ref="I10:I11"/>
    <mergeCell ref="G2:I2"/>
    <mergeCell ref="G3:I3"/>
    <mergeCell ref="B5:I5"/>
    <mergeCell ref="C7:E7"/>
    <mergeCell ref="F7:H7"/>
    <mergeCell ref="C8:E8"/>
    <mergeCell ref="F8:G8"/>
    <mergeCell ref="B10:B11"/>
    <mergeCell ref="C10:C11"/>
    <mergeCell ref="D10:E10"/>
    <mergeCell ref="F10:F11"/>
    <mergeCell ref="G10:H10"/>
  </mergeCells>
  <printOptions horizontalCentered="1"/>
  <pageMargins left="0.51181102362204722" right="0.11811023622047245" top="0.74803149606299213" bottom="0.74803149606299213" header="0.31496062992125984" footer="0.31496062992125984"/>
  <pageSetup paperSize="9" scale="69" fitToHeight="11" orientation="portrait" r:id="rId1"/>
  <headerFooter>
    <oddFooter>&amp;L&amp;6&amp;Z&amp;F&amp;R&amp;6&amp;P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4"/>
  <sheetViews>
    <sheetView showGridLines="0" view="pageBreakPreview" topLeftCell="A10" zoomScaleNormal="100" zoomScaleSheetLayoutView="100" workbookViewId="0">
      <selection activeCell="A14" activeCellId="2" sqref="A20:XFD20 A19:XFD19 A14:XFD14"/>
    </sheetView>
  </sheetViews>
  <sheetFormatPr defaultRowHeight="15" x14ac:dyDescent="0.25"/>
  <cols>
    <col min="1" max="1" width="5.7109375" customWidth="1"/>
    <col min="2" max="2" width="40.7109375" customWidth="1"/>
    <col min="3" max="3" width="30.7109375" customWidth="1"/>
    <col min="4" max="4" width="36.42578125" customWidth="1"/>
  </cols>
  <sheetData>
    <row r="1" spans="2:4" ht="9.9499999999999993" customHeight="1" x14ac:dyDescent="0.25"/>
    <row r="2" spans="2:4" ht="15.75" x14ac:dyDescent="0.25">
      <c r="B2" s="4" t="s">
        <v>399</v>
      </c>
    </row>
    <row r="3" spans="2:4" x14ac:dyDescent="0.25">
      <c r="B3" s="2" t="s">
        <v>232</v>
      </c>
    </row>
    <row r="4" spans="2:4" x14ac:dyDescent="0.25">
      <c r="B4" s="2"/>
    </row>
    <row r="5" spans="2:4" ht="36" customHeight="1" x14ac:dyDescent="0.25">
      <c r="B5" s="298" t="s">
        <v>107</v>
      </c>
      <c r="C5" s="298"/>
      <c r="D5" s="298"/>
    </row>
    <row r="6" spans="2:4" x14ac:dyDescent="0.25">
      <c r="B6" s="2" t="s">
        <v>233</v>
      </c>
    </row>
    <row r="8" spans="2:4" ht="20.100000000000001" customHeight="1" x14ac:dyDescent="0.25">
      <c r="B8" s="261" t="s">
        <v>127</v>
      </c>
      <c r="C8" s="261"/>
      <c r="D8" s="261"/>
    </row>
    <row r="10" spans="2:4" ht="20.100000000000001" customHeight="1" x14ac:dyDescent="0.25">
      <c r="B10" s="295" t="s">
        <v>0</v>
      </c>
      <c r="C10" s="297" t="s">
        <v>128</v>
      </c>
      <c r="D10" s="297"/>
    </row>
    <row r="11" spans="2:4" ht="20.100000000000001" customHeight="1" x14ac:dyDescent="0.25">
      <c r="B11" s="296"/>
      <c r="C11" s="30" t="s">
        <v>129</v>
      </c>
      <c r="D11" s="30" t="s">
        <v>130</v>
      </c>
    </row>
    <row r="12" spans="2:4" x14ac:dyDescent="0.25">
      <c r="B12" s="34"/>
      <c r="C12" s="1"/>
      <c r="D12" s="1"/>
    </row>
    <row r="13" spans="2:4" x14ac:dyDescent="0.25">
      <c r="B13" s="34" t="s">
        <v>508</v>
      </c>
      <c r="C13" s="1">
        <v>1004.59</v>
      </c>
      <c r="D13" s="1">
        <v>0</v>
      </c>
    </row>
    <row r="14" spans="2:4" hidden="1" x14ac:dyDescent="0.25">
      <c r="B14" s="34"/>
      <c r="C14" s="1"/>
      <c r="D14" s="1"/>
    </row>
    <row r="15" spans="2:4" x14ac:dyDescent="0.25">
      <c r="B15" s="34" t="s">
        <v>252</v>
      </c>
      <c r="C15" s="1">
        <v>74.959999999999994</v>
      </c>
      <c r="D15" s="1">
        <v>0</v>
      </c>
    </row>
    <row r="16" spans="2:4" x14ac:dyDescent="0.25">
      <c r="B16" s="34" t="s">
        <v>253</v>
      </c>
      <c r="C16" s="1">
        <v>52.68</v>
      </c>
      <c r="D16" s="1">
        <v>0</v>
      </c>
    </row>
    <row r="17" spans="2:4" x14ac:dyDescent="0.25">
      <c r="B17" s="34" t="s">
        <v>254</v>
      </c>
      <c r="C17" s="1">
        <v>42.54</v>
      </c>
      <c r="D17" s="1">
        <v>0</v>
      </c>
    </row>
    <row r="18" spans="2:4" x14ac:dyDescent="0.25">
      <c r="B18" s="34" t="s">
        <v>255</v>
      </c>
      <c r="C18" s="1">
        <v>750.85</v>
      </c>
      <c r="D18" s="1">
        <v>0</v>
      </c>
    </row>
    <row r="19" spans="2:4" hidden="1" x14ac:dyDescent="0.25">
      <c r="B19" s="34"/>
      <c r="C19" s="1"/>
      <c r="D19" s="1"/>
    </row>
    <row r="20" spans="2:4" hidden="1" x14ac:dyDescent="0.25">
      <c r="B20" s="34"/>
      <c r="C20" s="1"/>
      <c r="D20" s="1"/>
    </row>
    <row r="21" spans="2:4" x14ac:dyDescent="0.25">
      <c r="B21" s="34" t="s">
        <v>256</v>
      </c>
      <c r="C21" s="1">
        <v>70.459999999999994</v>
      </c>
      <c r="D21" s="1">
        <v>0</v>
      </c>
    </row>
    <row r="22" spans="2:4" x14ac:dyDescent="0.25">
      <c r="B22" s="34" t="s">
        <v>257</v>
      </c>
      <c r="C22" s="1">
        <v>76.97</v>
      </c>
      <c r="D22" s="1">
        <v>0</v>
      </c>
    </row>
    <row r="23" spans="2:4" x14ac:dyDescent="0.25">
      <c r="B23" s="34" t="s">
        <v>258</v>
      </c>
      <c r="C23" s="1">
        <v>105.53</v>
      </c>
      <c r="D23" s="1">
        <v>0</v>
      </c>
    </row>
    <row r="24" spans="2:4" ht="20.100000000000001" customHeight="1" x14ac:dyDescent="0.25">
      <c r="B24" s="20" t="s">
        <v>1</v>
      </c>
      <c r="C24" s="22">
        <f>SUM(C12:C23)</f>
        <v>2178.58</v>
      </c>
      <c r="D24" s="22">
        <v>0</v>
      </c>
    </row>
  </sheetData>
  <mergeCells count="4">
    <mergeCell ref="B8:D8"/>
    <mergeCell ref="B10:B11"/>
    <mergeCell ref="C10:D10"/>
    <mergeCell ref="B5:D5"/>
  </mergeCells>
  <printOptions horizontalCentered="1"/>
  <pageMargins left="0.51181102362204722" right="0.31496062992125984" top="0.74803149606299213" bottom="0.74803149606299213" header="0.31496062992125984" footer="0.31496062992125984"/>
  <pageSetup paperSize="9" scale="90" orientation="landscape" r:id="rId1"/>
  <headerFooter>
    <oddFooter>&amp;L&amp;6&amp;Z&amp;F&amp;R&amp;6&amp;P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7"/>
  <sheetViews>
    <sheetView showGridLines="0" view="pageBreakPreview" topLeftCell="A7" zoomScaleNormal="100" zoomScaleSheetLayoutView="100" workbookViewId="0">
      <selection activeCell="I21" activeCellId="2" sqref="A15:XFD15 A20:XFD20 A21:XFD21"/>
    </sheetView>
  </sheetViews>
  <sheetFormatPr defaultColWidth="9.140625" defaultRowHeight="14.25" x14ac:dyDescent="0.2"/>
  <cols>
    <col min="1" max="1" width="35.7109375" style="3" customWidth="1"/>
    <col min="2" max="2" width="10.7109375" style="3" customWidth="1"/>
    <col min="3" max="3" width="19.7109375" style="3" customWidth="1"/>
    <col min="4" max="4" width="16.7109375" style="3" customWidth="1"/>
    <col min="5" max="6" width="12.7109375" style="3" customWidth="1"/>
    <col min="7" max="10" width="13.7109375" style="3" customWidth="1"/>
    <col min="11" max="11" width="13.7109375" style="27" hidden="1" customWidth="1"/>
    <col min="12" max="12" width="20.7109375" style="27" hidden="1" customWidth="1"/>
    <col min="13" max="13" width="22.42578125" style="3" customWidth="1"/>
    <col min="14" max="14" width="23" style="3" customWidth="1"/>
    <col min="15" max="15" width="22.140625" style="3" customWidth="1"/>
    <col min="16" max="16" width="18.140625" style="3" customWidth="1"/>
    <col min="17" max="16384" width="9.140625" style="3"/>
  </cols>
  <sheetData>
    <row r="1" spans="1:40" ht="15" customHeight="1" x14ac:dyDescent="0.25">
      <c r="A1" s="4" t="s">
        <v>399</v>
      </c>
    </row>
    <row r="2" spans="1:40" ht="15" customHeight="1" x14ac:dyDescent="0.2">
      <c r="A2" s="2" t="s">
        <v>232</v>
      </c>
      <c r="K2" s="29" t="s">
        <v>124</v>
      </c>
      <c r="L2" s="29" t="s">
        <v>124</v>
      </c>
      <c r="O2" s="303" t="s">
        <v>8</v>
      </c>
      <c r="P2" s="303"/>
    </row>
    <row r="3" spans="1:40" ht="15" customHeight="1" x14ac:dyDescent="0.2">
      <c r="A3" s="2"/>
      <c r="O3" s="20" t="s">
        <v>6</v>
      </c>
      <c r="P3" s="18">
        <v>5</v>
      </c>
    </row>
    <row r="4" spans="1:40" ht="15" customHeight="1" x14ac:dyDescent="0.2">
      <c r="A4" s="2" t="s">
        <v>107</v>
      </c>
    </row>
    <row r="5" spans="1:40" ht="15" customHeight="1" x14ac:dyDescent="0.2">
      <c r="A5" s="2" t="s">
        <v>233</v>
      </c>
    </row>
    <row r="7" spans="1:40" ht="20.100000000000001" customHeight="1" x14ac:dyDescent="0.25">
      <c r="B7" s="226"/>
      <c r="C7" s="7" t="s">
        <v>115</v>
      </c>
      <c r="D7" s="226"/>
      <c r="E7" s="226"/>
      <c r="F7" s="226"/>
      <c r="G7" s="226"/>
      <c r="I7" s="226"/>
      <c r="J7" s="226"/>
      <c r="K7" s="226"/>
      <c r="L7" s="226"/>
      <c r="M7" s="7" t="s">
        <v>115</v>
      </c>
      <c r="O7" s="226"/>
      <c r="P7" s="226"/>
      <c r="Q7" s="31"/>
      <c r="R7" s="31"/>
      <c r="S7"/>
      <c r="T7"/>
      <c r="U7" s="31"/>
      <c r="V7" s="31"/>
      <c r="W7" s="31"/>
      <c r="X7" s="31"/>
      <c r="Y7" s="31"/>
      <c r="Z7" s="31"/>
      <c r="AA7" s="31"/>
      <c r="AB7" s="31"/>
      <c r="AC7" s="31"/>
      <c r="AD7" s="31"/>
      <c r="AE7" s="31"/>
      <c r="AF7" s="31"/>
      <c r="AG7" s="31"/>
      <c r="AH7" s="31"/>
      <c r="AI7" s="31"/>
      <c r="AJ7" s="31"/>
      <c r="AK7" s="31"/>
      <c r="AL7" s="31"/>
      <c r="AM7" s="31"/>
      <c r="AN7" s="31"/>
    </row>
    <row r="9" spans="1:40" ht="15" customHeight="1" x14ac:dyDescent="0.2">
      <c r="A9" s="302" t="s">
        <v>0</v>
      </c>
      <c r="B9" s="302" t="s">
        <v>22</v>
      </c>
      <c r="C9" s="302" t="s">
        <v>116</v>
      </c>
      <c r="D9" s="302" t="s">
        <v>117</v>
      </c>
      <c r="E9" s="302" t="s">
        <v>118</v>
      </c>
      <c r="F9" s="302" t="s">
        <v>119</v>
      </c>
      <c r="G9" s="299" t="s">
        <v>2</v>
      </c>
      <c r="H9" s="300"/>
      <c r="I9" s="271"/>
      <c r="J9" s="301"/>
      <c r="K9" s="306" t="s">
        <v>126</v>
      </c>
      <c r="L9" s="278" t="s">
        <v>3</v>
      </c>
      <c r="M9" s="279"/>
      <c r="N9" s="279"/>
      <c r="O9" s="279"/>
      <c r="P9" s="280"/>
    </row>
    <row r="10" spans="1:40" ht="20.100000000000001" customHeight="1" x14ac:dyDescent="0.2">
      <c r="A10" s="269"/>
      <c r="B10" s="269"/>
      <c r="C10" s="269"/>
      <c r="D10" s="269"/>
      <c r="E10" s="269"/>
      <c r="F10" s="269"/>
      <c r="G10" s="302" t="s">
        <v>260</v>
      </c>
      <c r="H10" s="302" t="s">
        <v>273</v>
      </c>
      <c r="I10" s="302" t="s">
        <v>261</v>
      </c>
      <c r="J10" s="302" t="s">
        <v>23</v>
      </c>
      <c r="K10" s="307"/>
      <c r="L10" s="304" t="s">
        <v>125</v>
      </c>
      <c r="M10" s="263" t="s">
        <v>120</v>
      </c>
      <c r="N10" s="263" t="s">
        <v>121</v>
      </c>
      <c r="O10" s="263" t="s">
        <v>122</v>
      </c>
      <c r="P10" s="263" t="s">
        <v>123</v>
      </c>
    </row>
    <row r="11" spans="1:40" ht="20.100000000000001" customHeight="1" x14ac:dyDescent="0.2">
      <c r="A11" s="264"/>
      <c r="B11" s="264"/>
      <c r="C11" s="264"/>
      <c r="D11" s="264"/>
      <c r="E11" s="264"/>
      <c r="F11" s="264"/>
      <c r="G11" s="264"/>
      <c r="H11" s="264"/>
      <c r="I11" s="264"/>
      <c r="J11" s="264"/>
      <c r="K11" s="305"/>
      <c r="L11" s="305"/>
      <c r="M11" s="264"/>
      <c r="N11" s="264"/>
      <c r="O11" s="264"/>
      <c r="P11" s="264"/>
    </row>
    <row r="12" spans="1:40" ht="5.0999999999999996" customHeight="1" x14ac:dyDescent="0.2">
      <c r="A12" s="84"/>
      <c r="B12" s="83"/>
      <c r="C12" s="84"/>
      <c r="D12" s="83"/>
      <c r="E12" s="83"/>
      <c r="F12" s="83"/>
      <c r="G12" s="87"/>
      <c r="H12" s="83"/>
      <c r="I12" s="83"/>
      <c r="J12" s="83"/>
      <c r="K12" s="85"/>
      <c r="L12" s="86"/>
      <c r="M12" s="83"/>
      <c r="N12" s="83"/>
      <c r="O12" s="83"/>
      <c r="P12" s="83"/>
    </row>
    <row r="13" spans="1:40" x14ac:dyDescent="0.2">
      <c r="A13" s="163"/>
      <c r="B13" s="164"/>
      <c r="C13" s="163"/>
      <c r="D13" s="164"/>
      <c r="E13" s="164"/>
      <c r="F13" s="164"/>
      <c r="G13" s="165"/>
      <c r="H13" s="164"/>
      <c r="I13" s="166"/>
      <c r="J13" s="164"/>
      <c r="K13" s="167"/>
      <c r="L13" s="168"/>
      <c r="M13" s="164"/>
      <c r="N13" s="164"/>
      <c r="O13" s="164"/>
      <c r="P13" s="164"/>
    </row>
    <row r="14" spans="1:40" x14ac:dyDescent="0.2">
      <c r="A14" s="163" t="s">
        <v>508</v>
      </c>
      <c r="B14" s="164">
        <f>70.83+176.76+67.19</f>
        <v>314.77999999999997</v>
      </c>
      <c r="C14" s="163" t="s">
        <v>90</v>
      </c>
      <c r="D14" s="164">
        <v>7.4</v>
      </c>
      <c r="E14" s="164">
        <v>0.42</v>
      </c>
      <c r="F14" s="164">
        <v>0.12</v>
      </c>
      <c r="G14" s="165">
        <v>4</v>
      </c>
      <c r="H14" s="164">
        <v>1.93</v>
      </c>
      <c r="I14" s="166">
        <v>0.67</v>
      </c>
      <c r="J14" s="164">
        <v>8.39</v>
      </c>
      <c r="K14" s="167" t="s">
        <v>259</v>
      </c>
      <c r="L14" s="168">
        <v>1004.59</v>
      </c>
      <c r="M14" s="164">
        <v>1004.59</v>
      </c>
      <c r="N14" s="164">
        <v>1305.97</v>
      </c>
      <c r="O14" s="164">
        <f t="shared" ref="O14:O24" si="0">N14*$P$3</f>
        <v>6529.85</v>
      </c>
      <c r="P14" s="164">
        <v>1305.97</v>
      </c>
    </row>
    <row r="15" spans="1:40" hidden="1" x14ac:dyDescent="0.2">
      <c r="A15" s="163"/>
      <c r="B15" s="164"/>
      <c r="C15" s="163"/>
      <c r="D15" s="164"/>
      <c r="E15" s="164"/>
      <c r="F15" s="164"/>
      <c r="G15" s="165"/>
      <c r="H15" s="164"/>
      <c r="I15" s="166"/>
      <c r="J15" s="164"/>
      <c r="K15" s="167"/>
      <c r="L15" s="168"/>
      <c r="M15" s="164"/>
      <c r="N15" s="164"/>
      <c r="O15" s="164"/>
      <c r="P15" s="164"/>
    </row>
    <row r="16" spans="1:40" x14ac:dyDescent="0.2">
      <c r="A16" s="163" t="s">
        <v>252</v>
      </c>
      <c r="B16" s="164">
        <v>21.23</v>
      </c>
      <c r="C16" s="163" t="s">
        <v>90</v>
      </c>
      <c r="D16" s="164">
        <v>7.4</v>
      </c>
      <c r="E16" s="164">
        <v>0.42</v>
      </c>
      <c r="F16" s="164">
        <v>0.12</v>
      </c>
      <c r="G16" s="165">
        <v>4</v>
      </c>
      <c r="H16" s="164">
        <v>1.93</v>
      </c>
      <c r="I16" s="166">
        <v>1.29</v>
      </c>
      <c r="J16" s="164">
        <v>9.01</v>
      </c>
      <c r="K16" s="167" t="s">
        <v>259</v>
      </c>
      <c r="L16" s="168">
        <v>74.959999999999994</v>
      </c>
      <c r="M16" s="164">
        <v>74.959999999999994</v>
      </c>
      <c r="N16" s="164">
        <v>97.45</v>
      </c>
      <c r="O16" s="164">
        <f t="shared" si="0"/>
        <v>487.25</v>
      </c>
      <c r="P16" s="164">
        <v>97.45</v>
      </c>
    </row>
    <row r="17" spans="1:16" x14ac:dyDescent="0.2">
      <c r="A17" s="163" t="s">
        <v>253</v>
      </c>
      <c r="B17" s="164">
        <v>10.83</v>
      </c>
      <c r="C17" s="163" t="s">
        <v>90</v>
      </c>
      <c r="D17" s="164">
        <v>7.4</v>
      </c>
      <c r="E17" s="164">
        <v>0.42</v>
      </c>
      <c r="F17" s="164">
        <v>0.12</v>
      </c>
      <c r="G17" s="165">
        <v>2</v>
      </c>
      <c r="H17" s="164">
        <v>1.93</v>
      </c>
      <c r="I17" s="166">
        <v>0.6</v>
      </c>
      <c r="J17" s="164">
        <v>4.46</v>
      </c>
      <c r="K17" s="167" t="s">
        <v>259</v>
      </c>
      <c r="L17" s="168">
        <v>52.68</v>
      </c>
      <c r="M17" s="164">
        <v>52.68</v>
      </c>
      <c r="N17" s="164">
        <v>68.48</v>
      </c>
      <c r="O17" s="164">
        <f t="shared" si="0"/>
        <v>342.40000000000003</v>
      </c>
      <c r="P17" s="164">
        <v>68.48</v>
      </c>
    </row>
    <row r="18" spans="1:16" x14ac:dyDescent="0.2">
      <c r="A18" s="163" t="s">
        <v>254</v>
      </c>
      <c r="B18" s="164">
        <v>10.84</v>
      </c>
      <c r="C18" s="163" t="s">
        <v>90</v>
      </c>
      <c r="D18" s="164">
        <v>7.4</v>
      </c>
      <c r="E18" s="164">
        <v>0.42</v>
      </c>
      <c r="F18" s="164">
        <v>0.12</v>
      </c>
      <c r="G18" s="165">
        <v>2</v>
      </c>
      <c r="H18" s="164">
        <v>1.93</v>
      </c>
      <c r="I18" s="166">
        <v>0.59</v>
      </c>
      <c r="J18" s="164">
        <v>4.45</v>
      </c>
      <c r="K18" s="167" t="s">
        <v>259</v>
      </c>
      <c r="L18" s="168">
        <v>42.54</v>
      </c>
      <c r="M18" s="164">
        <v>42.54</v>
      </c>
      <c r="N18" s="164">
        <v>55.3</v>
      </c>
      <c r="O18" s="164">
        <f t="shared" si="0"/>
        <v>276.5</v>
      </c>
      <c r="P18" s="164">
        <v>55.3</v>
      </c>
    </row>
    <row r="19" spans="1:16" x14ac:dyDescent="0.2">
      <c r="A19" s="163" t="s">
        <v>255</v>
      </c>
      <c r="B19" s="164">
        <v>352.46</v>
      </c>
      <c r="C19" s="163" t="s">
        <v>90</v>
      </c>
      <c r="D19" s="164">
        <v>7.4</v>
      </c>
      <c r="E19" s="164">
        <v>0.42</v>
      </c>
      <c r="F19" s="164">
        <v>0.12</v>
      </c>
      <c r="G19" s="165">
        <v>0</v>
      </c>
      <c r="H19" s="164">
        <v>1.93</v>
      </c>
      <c r="I19" s="166">
        <v>1.82</v>
      </c>
      <c r="J19" s="164">
        <v>1.82</v>
      </c>
      <c r="K19" s="167" t="s">
        <v>259</v>
      </c>
      <c r="L19" s="168">
        <v>750.85</v>
      </c>
      <c r="M19" s="164">
        <v>750.85</v>
      </c>
      <c r="N19" s="164">
        <v>976.11</v>
      </c>
      <c r="O19" s="164">
        <f t="shared" si="0"/>
        <v>4880.55</v>
      </c>
      <c r="P19" s="164">
        <v>976.11</v>
      </c>
    </row>
    <row r="20" spans="1:16" hidden="1" x14ac:dyDescent="0.2">
      <c r="A20" s="163"/>
      <c r="B20" s="164"/>
      <c r="C20" s="163"/>
      <c r="D20" s="164"/>
      <c r="E20" s="164"/>
      <c r="F20" s="164"/>
      <c r="G20" s="165"/>
      <c r="H20" s="164"/>
      <c r="I20" s="166"/>
      <c r="J20" s="164"/>
      <c r="K20" s="167"/>
      <c r="L20" s="168"/>
      <c r="M20" s="164"/>
      <c r="N20" s="164"/>
      <c r="O20" s="164"/>
      <c r="P20" s="164"/>
    </row>
    <row r="21" spans="1:16" hidden="1" x14ac:dyDescent="0.2">
      <c r="A21" s="163"/>
      <c r="B21" s="164"/>
      <c r="C21" s="163"/>
      <c r="D21" s="164"/>
      <c r="E21" s="164"/>
      <c r="F21" s="164"/>
      <c r="G21" s="165"/>
      <c r="H21" s="164"/>
      <c r="I21" s="166"/>
      <c r="J21" s="164"/>
      <c r="K21" s="167"/>
      <c r="L21" s="168"/>
      <c r="M21" s="164"/>
      <c r="N21" s="164"/>
      <c r="O21" s="164"/>
      <c r="P21" s="164"/>
    </row>
    <row r="22" spans="1:16" x14ac:dyDescent="0.2">
      <c r="A22" s="163" t="s">
        <v>256</v>
      </c>
      <c r="B22" s="164">
        <v>26.24</v>
      </c>
      <c r="C22" s="163" t="s">
        <v>90</v>
      </c>
      <c r="D22" s="164">
        <v>7.4</v>
      </c>
      <c r="E22" s="164">
        <v>0.42</v>
      </c>
      <c r="F22" s="164">
        <v>0.12</v>
      </c>
      <c r="G22" s="165">
        <v>4</v>
      </c>
      <c r="H22" s="164">
        <v>1.93</v>
      </c>
      <c r="I22" s="166">
        <v>5.18</v>
      </c>
      <c r="J22" s="164">
        <v>12.9</v>
      </c>
      <c r="K22" s="167" t="s">
        <v>259</v>
      </c>
      <c r="L22" s="168">
        <v>70.459999999999994</v>
      </c>
      <c r="M22" s="164">
        <v>70.459999999999994</v>
      </c>
      <c r="N22" s="164">
        <v>91.6</v>
      </c>
      <c r="O22" s="164">
        <f t="shared" si="0"/>
        <v>458</v>
      </c>
      <c r="P22" s="164">
        <v>91.6</v>
      </c>
    </row>
    <row r="23" spans="1:16" x14ac:dyDescent="0.2">
      <c r="A23" s="163" t="s">
        <v>257</v>
      </c>
      <c r="B23" s="164">
        <v>26.96</v>
      </c>
      <c r="C23" s="163" t="s">
        <v>90</v>
      </c>
      <c r="D23" s="164">
        <v>7.4</v>
      </c>
      <c r="E23" s="164">
        <v>0.42</v>
      </c>
      <c r="F23" s="164">
        <v>0.12</v>
      </c>
      <c r="G23" s="165">
        <v>4</v>
      </c>
      <c r="H23" s="164">
        <v>1.93</v>
      </c>
      <c r="I23" s="166">
        <v>5.97</v>
      </c>
      <c r="J23" s="164">
        <v>13.69</v>
      </c>
      <c r="K23" s="167" t="s">
        <v>259</v>
      </c>
      <c r="L23" s="168">
        <v>76.97</v>
      </c>
      <c r="M23" s="164">
        <v>76.97</v>
      </c>
      <c r="N23" s="164">
        <v>100.06</v>
      </c>
      <c r="O23" s="164">
        <f t="shared" si="0"/>
        <v>500.3</v>
      </c>
      <c r="P23" s="164">
        <v>100.06</v>
      </c>
    </row>
    <row r="24" spans="1:16" x14ac:dyDescent="0.2">
      <c r="A24" s="163" t="s">
        <v>258</v>
      </c>
      <c r="B24" s="164">
        <v>27</v>
      </c>
      <c r="C24" s="163" t="s">
        <v>90</v>
      </c>
      <c r="D24" s="164">
        <v>7.4</v>
      </c>
      <c r="E24" s="164">
        <v>0.42</v>
      </c>
      <c r="F24" s="164">
        <v>0.12</v>
      </c>
      <c r="G24" s="165">
        <v>4</v>
      </c>
      <c r="H24" s="164">
        <v>1.93</v>
      </c>
      <c r="I24" s="166">
        <v>5.88</v>
      </c>
      <c r="J24" s="164">
        <v>13.6</v>
      </c>
      <c r="K24" s="167" t="s">
        <v>259</v>
      </c>
      <c r="L24" s="168">
        <v>105.53</v>
      </c>
      <c r="M24" s="164">
        <v>105.53</v>
      </c>
      <c r="N24" s="164">
        <v>137.19</v>
      </c>
      <c r="O24" s="164">
        <f t="shared" si="0"/>
        <v>685.95</v>
      </c>
      <c r="P24" s="164">
        <v>137.19</v>
      </c>
    </row>
    <row r="25" spans="1:16" ht="5.0999999999999996" customHeight="1" x14ac:dyDescent="0.2">
      <c r="A25" s="84"/>
      <c r="B25" s="83"/>
      <c r="C25" s="84"/>
      <c r="D25" s="83"/>
      <c r="E25" s="83"/>
      <c r="F25" s="83"/>
      <c r="G25" s="87"/>
      <c r="H25" s="83"/>
      <c r="I25" s="83"/>
      <c r="J25" s="83"/>
      <c r="K25" s="85"/>
      <c r="L25" s="86"/>
      <c r="M25" s="83"/>
      <c r="N25" s="83"/>
      <c r="O25" s="83"/>
      <c r="P25" s="83"/>
    </row>
    <row r="26" spans="1:16" ht="20.100000000000001" customHeight="1" x14ac:dyDescent="0.2">
      <c r="A26" s="20" t="s">
        <v>1</v>
      </c>
      <c r="B26" s="22">
        <v>1137.3900000000003</v>
      </c>
      <c r="C26" s="23"/>
      <c r="D26" s="25"/>
      <c r="E26" s="25"/>
      <c r="F26" s="24"/>
      <c r="G26" s="26">
        <v>32</v>
      </c>
      <c r="H26" s="104"/>
      <c r="I26" s="105"/>
      <c r="J26" s="22">
        <f>SUM(J14:J24)</f>
        <v>68.319999999999993</v>
      </c>
      <c r="K26" s="28"/>
      <c r="L26" s="28">
        <v>3101.27</v>
      </c>
      <c r="M26" s="22">
        <f>SUM(M13:M24)</f>
        <v>2178.58</v>
      </c>
      <c r="N26" s="22">
        <f>SUM(N13:N24)</f>
        <v>2832.16</v>
      </c>
      <c r="O26" s="22">
        <f>SUM(O13:O24)</f>
        <v>14160.8</v>
      </c>
      <c r="P26" s="22">
        <f>SUM(P13:P24)</f>
        <v>2832.16</v>
      </c>
    </row>
    <row r="27" spans="1:16" x14ac:dyDescent="0.2">
      <c r="A27" s="8"/>
    </row>
  </sheetData>
  <mergeCells count="19">
    <mergeCell ref="F9:F11"/>
    <mergeCell ref="A9:A11"/>
    <mergeCell ref="B9:B11"/>
    <mergeCell ref="C9:C11"/>
    <mergeCell ref="D9:D11"/>
    <mergeCell ref="E9:E11"/>
    <mergeCell ref="G9:J9"/>
    <mergeCell ref="G10:G11"/>
    <mergeCell ref="I10:I11"/>
    <mergeCell ref="O2:P2"/>
    <mergeCell ref="L9:P9"/>
    <mergeCell ref="L10:L11"/>
    <mergeCell ref="K9:K11"/>
    <mergeCell ref="H10:H11"/>
    <mergeCell ref="J10:J11"/>
    <mergeCell ref="M10:M11"/>
    <mergeCell ref="N10:N11"/>
    <mergeCell ref="O10:O11"/>
    <mergeCell ref="P10:P11"/>
  </mergeCells>
  <printOptions horizontalCentered="1"/>
  <pageMargins left="0.51181102362204722" right="0.13" top="0.74803149606299213" bottom="0.74803149606299213" header="0.31496062992125984" footer="0.31496062992125984"/>
  <pageSetup paperSize="9" scale="85" fitToHeight="0" orientation="landscape" r:id="rId1"/>
  <headerFooter>
    <oddFooter>&amp;L&amp;6&amp;Z&amp;F&amp;R&amp;6&amp;P DE &amp;N</oddFooter>
  </headerFooter>
  <colBreaks count="2" manualBreakCount="2">
    <brk id="12" max="27" man="1"/>
    <brk id="16" max="27"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1"/>
  <sheetViews>
    <sheetView showGridLines="0" view="pageBreakPreview" topLeftCell="A5" zoomScale="85" zoomScaleNormal="100" zoomScaleSheetLayoutView="85" workbookViewId="0">
      <selection activeCell="E21" activeCellId="2" sqref="A15:XFD15 A20:XFD20 A21:XFD21"/>
    </sheetView>
  </sheetViews>
  <sheetFormatPr defaultColWidth="9.140625" defaultRowHeight="14.25" x14ac:dyDescent="0.2"/>
  <cols>
    <col min="1" max="1" width="35.7109375" style="3" customWidth="1"/>
    <col min="2" max="2" width="10.7109375" style="3" customWidth="1"/>
    <col min="3" max="3" width="19.7109375" style="3" customWidth="1"/>
    <col min="4" max="4" width="16.7109375" style="3" customWidth="1"/>
    <col min="5" max="6" width="12.7109375" style="3" customWidth="1"/>
    <col min="7" max="10" width="13.7109375" style="3" customWidth="1"/>
    <col min="11" max="11" width="18" style="3" customWidth="1"/>
    <col min="12" max="12" width="11.7109375" style="3" customWidth="1"/>
    <col min="13" max="13" width="18.7109375" style="27" hidden="1" customWidth="1"/>
    <col min="14" max="15" width="15.7109375" style="3" customWidth="1"/>
    <col min="16" max="16" width="20.7109375" style="3" customWidth="1"/>
    <col min="17" max="17" width="15.7109375" style="3" customWidth="1"/>
    <col min="18" max="18" width="10.7109375" style="27" hidden="1" customWidth="1"/>
    <col min="19" max="20" width="10.7109375" style="3" customWidth="1"/>
    <col min="21" max="23" width="20.7109375" style="3" customWidth="1"/>
    <col min="24" max="24" width="22.85546875" style="3" customWidth="1"/>
    <col min="25" max="25" width="15.85546875" style="3" customWidth="1"/>
    <col min="26" max="16384" width="9.140625" style="3"/>
  </cols>
  <sheetData>
    <row r="1" spans="1:48" ht="15" customHeight="1" x14ac:dyDescent="0.25">
      <c r="A1" s="4" t="s">
        <v>399</v>
      </c>
      <c r="L1" s="4" t="s">
        <v>399</v>
      </c>
    </row>
    <row r="2" spans="1:48" ht="15" customHeight="1" x14ac:dyDescent="0.2">
      <c r="A2" s="2" t="s">
        <v>232</v>
      </c>
      <c r="K2" s="32"/>
      <c r="L2" s="2" t="s">
        <v>232</v>
      </c>
      <c r="M2" s="29" t="s">
        <v>124</v>
      </c>
      <c r="R2" s="29" t="s">
        <v>124</v>
      </c>
      <c r="S2" s="32"/>
      <c r="T2" s="32"/>
      <c r="W2" s="303" t="s">
        <v>8</v>
      </c>
      <c r="X2" s="303"/>
    </row>
    <row r="3" spans="1:48" ht="15" customHeight="1" x14ac:dyDescent="0.2">
      <c r="A3" s="2"/>
      <c r="L3" s="2"/>
      <c r="W3" s="20" t="s">
        <v>5</v>
      </c>
      <c r="X3" s="18">
        <v>30</v>
      </c>
    </row>
    <row r="4" spans="1:48" ht="15" customHeight="1" x14ac:dyDescent="0.2">
      <c r="A4" s="2" t="s">
        <v>107</v>
      </c>
      <c r="L4" s="2" t="s">
        <v>107</v>
      </c>
      <c r="W4" s="20" t="s">
        <v>7</v>
      </c>
      <c r="X4" s="18">
        <v>30</v>
      </c>
    </row>
    <row r="5" spans="1:48" ht="15" customHeight="1" x14ac:dyDescent="0.2">
      <c r="A5" s="2" t="s">
        <v>233</v>
      </c>
      <c r="L5" s="2" t="s">
        <v>233</v>
      </c>
      <c r="W5" s="20" t="s">
        <v>4</v>
      </c>
      <c r="X5" s="18">
        <v>80</v>
      </c>
    </row>
    <row r="7" spans="1:48" ht="20.100000000000001" customHeight="1" x14ac:dyDescent="0.2">
      <c r="B7" s="226"/>
      <c r="C7" s="7" t="s">
        <v>131</v>
      </c>
      <c r="D7" s="226"/>
      <c r="E7" s="226"/>
      <c r="F7" s="226"/>
      <c r="G7" s="226"/>
      <c r="H7" s="226"/>
      <c r="I7" s="226"/>
      <c r="J7" s="226"/>
      <c r="K7" s="226"/>
      <c r="L7" s="31"/>
      <c r="M7" s="31"/>
      <c r="N7" s="31"/>
      <c r="O7" s="308" t="s">
        <v>131</v>
      </c>
      <c r="P7" s="308"/>
      <c r="Q7" s="308"/>
      <c r="R7" s="308"/>
      <c r="S7" s="308"/>
      <c r="T7" s="308"/>
      <c r="U7" s="308"/>
      <c r="V7" s="308"/>
      <c r="W7" s="308"/>
      <c r="X7" s="31"/>
      <c r="Y7" s="31"/>
      <c r="Z7" s="31"/>
      <c r="AA7" s="31"/>
      <c r="AB7" s="31"/>
      <c r="AC7" s="31"/>
      <c r="AD7" s="31"/>
      <c r="AE7" s="31"/>
      <c r="AF7" s="31"/>
      <c r="AG7" s="31"/>
      <c r="AH7" s="31"/>
      <c r="AI7" s="31"/>
      <c r="AJ7" s="31"/>
      <c r="AK7" s="31"/>
      <c r="AL7" s="31"/>
      <c r="AM7" s="31"/>
      <c r="AN7" s="31"/>
      <c r="AO7" s="31"/>
      <c r="AP7" s="31"/>
      <c r="AQ7" s="31"/>
      <c r="AR7" s="31"/>
      <c r="AS7" s="31"/>
      <c r="AT7" s="31"/>
      <c r="AU7" s="31"/>
      <c r="AV7" s="31"/>
    </row>
    <row r="9" spans="1:48" ht="15" customHeight="1" x14ac:dyDescent="0.2">
      <c r="A9" s="302" t="s">
        <v>0</v>
      </c>
      <c r="B9" s="302" t="s">
        <v>22</v>
      </c>
      <c r="C9" s="302" t="s">
        <v>116</v>
      </c>
      <c r="D9" s="302" t="s">
        <v>117</v>
      </c>
      <c r="E9" s="302" t="s">
        <v>118</v>
      </c>
      <c r="F9" s="302" t="s">
        <v>119</v>
      </c>
      <c r="G9" s="299" t="s">
        <v>2</v>
      </c>
      <c r="H9" s="300"/>
      <c r="I9" s="271"/>
      <c r="J9" s="301"/>
      <c r="K9" s="270" t="s">
        <v>132</v>
      </c>
      <c r="L9" s="271"/>
      <c r="M9" s="271"/>
      <c r="N9" s="271"/>
      <c r="O9" s="271"/>
      <c r="P9" s="271"/>
      <c r="Q9" s="271"/>
      <c r="R9" s="271"/>
      <c r="S9" s="271"/>
      <c r="T9" s="271"/>
      <c r="U9" s="271"/>
      <c r="V9" s="271"/>
      <c r="W9" s="271"/>
      <c r="X9" s="272"/>
    </row>
    <row r="10" spans="1:48" ht="20.100000000000001" customHeight="1" x14ac:dyDescent="0.2">
      <c r="A10" s="269"/>
      <c r="B10" s="269"/>
      <c r="C10" s="269"/>
      <c r="D10" s="269"/>
      <c r="E10" s="269"/>
      <c r="F10" s="269"/>
      <c r="G10" s="302" t="s">
        <v>402</v>
      </c>
      <c r="H10" s="302" t="s">
        <v>403</v>
      </c>
      <c r="I10" s="302" t="s">
        <v>404</v>
      </c>
      <c r="J10" s="302" t="s">
        <v>405</v>
      </c>
      <c r="K10" s="302" t="s">
        <v>133</v>
      </c>
      <c r="L10" s="98" t="s">
        <v>228</v>
      </c>
      <c r="M10" s="302" t="s">
        <v>9</v>
      </c>
      <c r="N10" s="302" t="s">
        <v>510</v>
      </c>
      <c r="O10" s="302" t="s">
        <v>134</v>
      </c>
      <c r="P10" s="302" t="s">
        <v>511</v>
      </c>
      <c r="Q10" s="302" t="s">
        <v>135</v>
      </c>
      <c r="R10" s="302" t="s">
        <v>12</v>
      </c>
      <c r="S10" s="302" t="s">
        <v>11</v>
      </c>
      <c r="T10" s="302" t="s">
        <v>138</v>
      </c>
      <c r="U10" s="302" t="s">
        <v>136</v>
      </c>
      <c r="V10" s="302" t="s">
        <v>512</v>
      </c>
      <c r="W10" s="302" t="s">
        <v>139</v>
      </c>
      <c r="X10" s="302" t="s">
        <v>137</v>
      </c>
    </row>
    <row r="11" spans="1:48" ht="23.25" customHeight="1" x14ac:dyDescent="0.2">
      <c r="A11" s="269"/>
      <c r="B11" s="269"/>
      <c r="C11" s="269"/>
      <c r="D11" s="269"/>
      <c r="E11" s="269"/>
      <c r="F11" s="269"/>
      <c r="G11" s="269"/>
      <c r="H11" s="269"/>
      <c r="I11" s="269"/>
      <c r="J11" s="269"/>
      <c r="K11" s="269"/>
      <c r="L11" s="88" t="s">
        <v>509</v>
      </c>
      <c r="M11" s="269"/>
      <c r="N11" s="269"/>
      <c r="O11" s="269"/>
      <c r="P11" s="269"/>
      <c r="Q11" s="269"/>
      <c r="R11" s="269"/>
      <c r="S11" s="269"/>
      <c r="T11" s="269"/>
      <c r="U11" s="269"/>
      <c r="V11" s="269"/>
      <c r="W11" s="269"/>
      <c r="X11" s="269"/>
    </row>
    <row r="12" spans="1:48" ht="5.0999999999999996" customHeight="1" x14ac:dyDescent="0.2">
      <c r="A12" s="82"/>
      <c r="B12" s="82"/>
      <c r="C12" s="82"/>
      <c r="D12" s="82"/>
      <c r="E12" s="82"/>
      <c r="F12" s="82"/>
      <c r="G12" s="82"/>
      <c r="H12" s="82"/>
      <c r="I12" s="82"/>
      <c r="J12" s="82"/>
      <c r="K12" s="82"/>
      <c r="L12" s="82"/>
      <c r="M12" s="82"/>
      <c r="N12" s="82"/>
      <c r="O12" s="82"/>
      <c r="P12" s="82"/>
      <c r="Q12" s="82"/>
      <c r="R12" s="82"/>
      <c r="S12" s="82"/>
      <c r="T12" s="82"/>
      <c r="U12" s="82"/>
      <c r="V12" s="82"/>
      <c r="W12" s="82"/>
      <c r="X12" s="82"/>
    </row>
    <row r="13" spans="1:48" x14ac:dyDescent="0.2">
      <c r="A13" s="169"/>
      <c r="B13" s="170"/>
      <c r="C13" s="169"/>
      <c r="D13" s="170"/>
      <c r="E13" s="170"/>
      <c r="F13" s="170"/>
      <c r="G13" s="171"/>
      <c r="H13" s="170"/>
      <c r="I13" s="170"/>
      <c r="J13" s="170"/>
      <c r="K13" s="170"/>
      <c r="L13" s="170"/>
      <c r="M13" s="172"/>
      <c r="N13" s="170"/>
      <c r="O13" s="170"/>
      <c r="P13" s="170"/>
      <c r="Q13" s="170"/>
      <c r="R13" s="172"/>
      <c r="S13" s="170"/>
      <c r="T13" s="170"/>
      <c r="U13" s="170"/>
      <c r="V13" s="170"/>
      <c r="W13" s="170"/>
      <c r="X13" s="170"/>
    </row>
    <row r="14" spans="1:48" x14ac:dyDescent="0.2">
      <c r="A14" s="163" t="s">
        <v>508</v>
      </c>
      <c r="B14" s="164">
        <v>399.1</v>
      </c>
      <c r="C14" s="163" t="s">
        <v>90</v>
      </c>
      <c r="D14" s="164">
        <v>7.4</v>
      </c>
      <c r="E14" s="164">
        <v>0.42</v>
      </c>
      <c r="F14" s="164">
        <v>0.12</v>
      </c>
      <c r="G14" s="165">
        <v>4</v>
      </c>
      <c r="H14" s="164">
        <v>1.93</v>
      </c>
      <c r="I14" s="164">
        <v>0.67</v>
      </c>
      <c r="J14" s="164">
        <v>8.39</v>
      </c>
      <c r="K14" s="164">
        <v>3456.61</v>
      </c>
      <c r="L14" s="164">
        <v>506.52</v>
      </c>
      <c r="M14" s="167" t="s">
        <v>10</v>
      </c>
      <c r="N14" s="164">
        <v>658.476</v>
      </c>
      <c r="O14" s="164">
        <v>658.476</v>
      </c>
      <c r="P14" s="170">
        <f t="shared" ref="P14:P24" si="0">O14*$X$3</f>
        <v>19754.28</v>
      </c>
      <c r="Q14" s="164">
        <v>2961.73</v>
      </c>
      <c r="R14" s="167" t="s">
        <v>13</v>
      </c>
      <c r="S14" s="164">
        <v>2961.73</v>
      </c>
      <c r="T14" s="164">
        <v>2961.73</v>
      </c>
      <c r="U14" s="170">
        <v>13.33</v>
      </c>
      <c r="V14" s="170">
        <f>(Q14*0.0012)*$X$5</f>
        <v>284.32607999999999</v>
      </c>
      <c r="W14" s="170">
        <v>71.67</v>
      </c>
      <c r="X14" s="170">
        <f t="shared" ref="X14:X24" si="1">W14*$X$4</f>
        <v>2150.1</v>
      </c>
    </row>
    <row r="15" spans="1:48" hidden="1" x14ac:dyDescent="0.2">
      <c r="A15" s="163"/>
      <c r="B15" s="164"/>
      <c r="C15" s="163"/>
      <c r="D15" s="164"/>
      <c r="E15" s="164"/>
      <c r="F15" s="164"/>
      <c r="G15" s="165"/>
      <c r="H15" s="164"/>
      <c r="I15" s="164"/>
      <c r="J15" s="164"/>
      <c r="K15" s="164"/>
      <c r="L15" s="164"/>
      <c r="M15" s="167"/>
      <c r="N15" s="164"/>
      <c r="O15" s="164"/>
      <c r="P15" s="170"/>
      <c r="Q15" s="164"/>
      <c r="R15" s="167"/>
      <c r="S15" s="164"/>
      <c r="T15" s="164"/>
      <c r="U15" s="170"/>
      <c r="V15" s="170"/>
      <c r="W15" s="170"/>
      <c r="X15" s="170"/>
    </row>
    <row r="16" spans="1:48" x14ac:dyDescent="0.2">
      <c r="A16" s="163" t="s">
        <v>252</v>
      </c>
      <c r="B16" s="164">
        <v>21.23</v>
      </c>
      <c r="C16" s="163" t="s">
        <v>90</v>
      </c>
      <c r="D16" s="164">
        <v>7.4</v>
      </c>
      <c r="E16" s="164">
        <v>0.42</v>
      </c>
      <c r="F16" s="164">
        <v>0.12</v>
      </c>
      <c r="G16" s="165">
        <v>4</v>
      </c>
      <c r="H16" s="164">
        <v>1.93</v>
      </c>
      <c r="I16" s="164">
        <v>1.29</v>
      </c>
      <c r="J16" s="164">
        <v>9.01</v>
      </c>
      <c r="K16" s="164">
        <v>192.44</v>
      </c>
      <c r="L16" s="164">
        <v>28.23</v>
      </c>
      <c r="M16" s="167" t="s">
        <v>10</v>
      </c>
      <c r="N16" s="164">
        <v>36.699000000000005</v>
      </c>
      <c r="O16" s="164">
        <v>36.699000000000005</v>
      </c>
      <c r="P16" s="170">
        <f t="shared" si="0"/>
        <v>1100.9700000000003</v>
      </c>
      <c r="Q16" s="164">
        <v>166.11</v>
      </c>
      <c r="R16" s="167" t="s">
        <v>13</v>
      </c>
      <c r="S16" s="164">
        <v>166.11</v>
      </c>
      <c r="T16" s="164">
        <v>166.11</v>
      </c>
      <c r="U16" s="170">
        <v>0.75</v>
      </c>
      <c r="V16" s="170">
        <f t="shared" ref="V16:V24" si="2">(Q16*0.0012)*$X$5</f>
        <v>15.946560000000002</v>
      </c>
      <c r="W16" s="170">
        <v>4.0199999999999996</v>
      </c>
      <c r="X16" s="170">
        <f t="shared" si="1"/>
        <v>120.6</v>
      </c>
    </row>
    <row r="17" spans="1:24" x14ac:dyDescent="0.2">
      <c r="A17" s="163" t="s">
        <v>253</v>
      </c>
      <c r="B17" s="164">
        <v>10.83</v>
      </c>
      <c r="C17" s="163" t="s">
        <v>90</v>
      </c>
      <c r="D17" s="164">
        <v>7.4</v>
      </c>
      <c r="E17" s="164">
        <v>0.42</v>
      </c>
      <c r="F17" s="164">
        <v>0.12</v>
      </c>
      <c r="G17" s="165">
        <v>2</v>
      </c>
      <c r="H17" s="164">
        <v>1.93</v>
      </c>
      <c r="I17" s="164">
        <v>0.6</v>
      </c>
      <c r="J17" s="164">
        <v>4.46</v>
      </c>
      <c r="K17" s="164">
        <v>98.03</v>
      </c>
      <c r="L17" s="164">
        <v>14.38</v>
      </c>
      <c r="M17" s="167" t="s">
        <v>10</v>
      </c>
      <c r="N17" s="164">
        <v>18.694000000000003</v>
      </c>
      <c r="O17" s="164">
        <v>18.694000000000003</v>
      </c>
      <c r="P17" s="170">
        <f t="shared" si="0"/>
        <v>560.82000000000005</v>
      </c>
      <c r="Q17" s="164">
        <v>84.6</v>
      </c>
      <c r="R17" s="167" t="s">
        <v>13</v>
      </c>
      <c r="S17" s="164">
        <v>84.6</v>
      </c>
      <c r="T17" s="164">
        <v>84.6</v>
      </c>
      <c r="U17" s="170">
        <v>0.38</v>
      </c>
      <c r="V17" s="170">
        <f t="shared" si="2"/>
        <v>8.121599999999999</v>
      </c>
      <c r="W17" s="170">
        <v>2.0499999999999998</v>
      </c>
      <c r="X17" s="170">
        <f t="shared" si="1"/>
        <v>61.499999999999993</v>
      </c>
    </row>
    <row r="18" spans="1:24" x14ac:dyDescent="0.2">
      <c r="A18" s="163" t="s">
        <v>254</v>
      </c>
      <c r="B18" s="164">
        <v>10.84</v>
      </c>
      <c r="C18" s="163" t="s">
        <v>90</v>
      </c>
      <c r="D18" s="164">
        <v>7.4</v>
      </c>
      <c r="E18" s="164">
        <v>0.42</v>
      </c>
      <c r="F18" s="164">
        <v>0.12</v>
      </c>
      <c r="G18" s="165">
        <v>2</v>
      </c>
      <c r="H18" s="164">
        <v>1.93</v>
      </c>
      <c r="I18" s="164">
        <v>0.59</v>
      </c>
      <c r="J18" s="164">
        <v>4.45</v>
      </c>
      <c r="K18" s="164">
        <v>98.11</v>
      </c>
      <c r="L18" s="164">
        <v>14.39</v>
      </c>
      <c r="M18" s="167" t="s">
        <v>10</v>
      </c>
      <c r="N18" s="164">
        <v>18.707000000000001</v>
      </c>
      <c r="O18" s="164">
        <v>18.707000000000001</v>
      </c>
      <c r="P18" s="170">
        <f t="shared" si="0"/>
        <v>561.21</v>
      </c>
      <c r="Q18" s="164">
        <v>84.67</v>
      </c>
      <c r="R18" s="167" t="s">
        <v>13</v>
      </c>
      <c r="S18" s="164">
        <v>84.67</v>
      </c>
      <c r="T18" s="164">
        <v>84.67</v>
      </c>
      <c r="U18" s="170">
        <v>0.38</v>
      </c>
      <c r="V18" s="170">
        <f t="shared" si="2"/>
        <v>8.1283200000000004</v>
      </c>
      <c r="W18" s="170">
        <v>2.0499999999999998</v>
      </c>
      <c r="X18" s="170">
        <f t="shared" si="1"/>
        <v>61.499999999999993</v>
      </c>
    </row>
    <row r="19" spans="1:24" x14ac:dyDescent="0.2">
      <c r="A19" s="163" t="s">
        <v>255</v>
      </c>
      <c r="B19" s="164">
        <v>352.46</v>
      </c>
      <c r="C19" s="163" t="s">
        <v>90</v>
      </c>
      <c r="D19" s="164">
        <v>7.4</v>
      </c>
      <c r="E19" s="164">
        <v>0.42</v>
      </c>
      <c r="F19" s="164">
        <v>0.12</v>
      </c>
      <c r="G19" s="165">
        <v>0</v>
      </c>
      <c r="H19" s="164">
        <v>1.93</v>
      </c>
      <c r="I19" s="164">
        <v>1.82</v>
      </c>
      <c r="J19" s="164">
        <v>1.82</v>
      </c>
      <c r="K19" s="164">
        <v>3047.07</v>
      </c>
      <c r="L19" s="164">
        <v>446.49</v>
      </c>
      <c r="M19" s="167" t="s">
        <v>10</v>
      </c>
      <c r="N19" s="164">
        <v>580.43700000000001</v>
      </c>
      <c r="O19" s="164">
        <v>580.43700000000001</v>
      </c>
      <c r="P19" s="170">
        <f t="shared" si="0"/>
        <v>17413.11</v>
      </c>
      <c r="Q19" s="164">
        <v>2610.02</v>
      </c>
      <c r="R19" s="167" t="s">
        <v>13</v>
      </c>
      <c r="S19" s="164">
        <v>2610.02</v>
      </c>
      <c r="T19" s="164">
        <v>2610.02</v>
      </c>
      <c r="U19" s="170">
        <v>11.75</v>
      </c>
      <c r="V19" s="170">
        <f t="shared" si="2"/>
        <v>250.56191999999999</v>
      </c>
      <c r="W19" s="170">
        <v>63.16</v>
      </c>
      <c r="X19" s="170">
        <f t="shared" si="1"/>
        <v>1894.8</v>
      </c>
    </row>
    <row r="20" spans="1:24" hidden="1" x14ac:dyDescent="0.2">
      <c r="A20" s="163"/>
      <c r="B20" s="164"/>
      <c r="C20" s="163"/>
      <c r="D20" s="164"/>
      <c r="E20" s="164"/>
      <c r="F20" s="164"/>
      <c r="G20" s="165"/>
      <c r="H20" s="164"/>
      <c r="I20" s="164"/>
      <c r="J20" s="164"/>
      <c r="K20" s="164"/>
      <c r="L20" s="164"/>
      <c r="M20" s="167"/>
      <c r="N20" s="164"/>
      <c r="O20" s="164"/>
      <c r="P20" s="170"/>
      <c r="Q20" s="164"/>
      <c r="R20" s="167"/>
      <c r="S20" s="164"/>
      <c r="T20" s="164"/>
      <c r="U20" s="170"/>
      <c r="V20" s="170"/>
      <c r="W20" s="170"/>
      <c r="X20" s="170"/>
    </row>
    <row r="21" spans="1:24" hidden="1" x14ac:dyDescent="0.2">
      <c r="A21" s="163"/>
      <c r="B21" s="164"/>
      <c r="C21" s="163"/>
      <c r="D21" s="164"/>
      <c r="E21" s="164"/>
      <c r="F21" s="164"/>
      <c r="G21" s="165"/>
      <c r="H21" s="164"/>
      <c r="I21" s="164"/>
      <c r="J21" s="164"/>
      <c r="K21" s="164"/>
      <c r="L21" s="164"/>
      <c r="M21" s="167"/>
      <c r="N21" s="164"/>
      <c r="O21" s="164"/>
      <c r="P21" s="170"/>
      <c r="Q21" s="164"/>
      <c r="R21" s="167"/>
      <c r="S21" s="164"/>
      <c r="T21" s="164"/>
      <c r="U21" s="170"/>
      <c r="V21" s="170"/>
      <c r="W21" s="170"/>
      <c r="X21" s="170"/>
    </row>
    <row r="22" spans="1:24" x14ac:dyDescent="0.2">
      <c r="A22" s="163" t="s">
        <v>256</v>
      </c>
      <c r="B22" s="164">
        <v>26.24</v>
      </c>
      <c r="C22" s="163" t="s">
        <v>90</v>
      </c>
      <c r="D22" s="164">
        <v>7.4</v>
      </c>
      <c r="E22" s="164">
        <v>0.42</v>
      </c>
      <c r="F22" s="164">
        <v>0.12</v>
      </c>
      <c r="G22" s="165">
        <v>4</v>
      </c>
      <c r="H22" s="164">
        <v>1.93</v>
      </c>
      <c r="I22" s="164">
        <v>5.18</v>
      </c>
      <c r="J22" s="164">
        <v>12.9</v>
      </c>
      <c r="K22" s="164">
        <v>239.61</v>
      </c>
      <c r="L22" s="164">
        <v>35.15</v>
      </c>
      <c r="M22" s="167" t="s">
        <v>10</v>
      </c>
      <c r="N22" s="164">
        <v>45.695</v>
      </c>
      <c r="O22" s="164">
        <v>45.695</v>
      </c>
      <c r="P22" s="170">
        <f t="shared" si="0"/>
        <v>1370.85</v>
      </c>
      <c r="Q22" s="164">
        <v>207.08</v>
      </c>
      <c r="R22" s="167" t="s">
        <v>13</v>
      </c>
      <c r="S22" s="164">
        <v>207.08</v>
      </c>
      <c r="T22" s="164">
        <v>207.08</v>
      </c>
      <c r="U22" s="170">
        <v>0.93</v>
      </c>
      <c r="V22" s="170">
        <f t="shared" si="2"/>
        <v>19.87968</v>
      </c>
      <c r="W22" s="170">
        <v>5.01</v>
      </c>
      <c r="X22" s="170">
        <f t="shared" si="1"/>
        <v>150.29999999999998</v>
      </c>
    </row>
    <row r="23" spans="1:24" x14ac:dyDescent="0.2">
      <c r="A23" s="163" t="s">
        <v>257</v>
      </c>
      <c r="B23" s="164">
        <v>26.96</v>
      </c>
      <c r="C23" s="163" t="s">
        <v>90</v>
      </c>
      <c r="D23" s="164">
        <v>7.4</v>
      </c>
      <c r="E23" s="164">
        <v>0.42</v>
      </c>
      <c r="F23" s="164">
        <v>0.12</v>
      </c>
      <c r="G23" s="165">
        <v>4</v>
      </c>
      <c r="H23" s="164">
        <v>1.93</v>
      </c>
      <c r="I23" s="164">
        <v>5.97</v>
      </c>
      <c r="J23" s="164">
        <v>13.69</v>
      </c>
      <c r="K23" s="164">
        <v>246.62</v>
      </c>
      <c r="L23" s="164">
        <v>36.18</v>
      </c>
      <c r="M23" s="167" t="s">
        <v>10</v>
      </c>
      <c r="N23" s="164">
        <v>47.033999999999999</v>
      </c>
      <c r="O23" s="164">
        <v>47.033999999999999</v>
      </c>
      <c r="P23" s="170">
        <f t="shared" si="0"/>
        <v>1411.02</v>
      </c>
      <c r="Q23" s="164">
        <v>213.19</v>
      </c>
      <c r="R23" s="167" t="s">
        <v>13</v>
      </c>
      <c r="S23" s="164">
        <v>213.19</v>
      </c>
      <c r="T23" s="164">
        <v>213.19</v>
      </c>
      <c r="U23" s="170">
        <v>0.96</v>
      </c>
      <c r="V23" s="170">
        <f t="shared" si="2"/>
        <v>20.466239999999999</v>
      </c>
      <c r="W23" s="170">
        <v>5.16</v>
      </c>
      <c r="X23" s="170">
        <f t="shared" si="1"/>
        <v>154.80000000000001</v>
      </c>
    </row>
    <row r="24" spans="1:24" x14ac:dyDescent="0.2">
      <c r="A24" s="163" t="s">
        <v>258</v>
      </c>
      <c r="B24" s="164">
        <v>27</v>
      </c>
      <c r="C24" s="163" t="s">
        <v>90</v>
      </c>
      <c r="D24" s="164">
        <v>7.4</v>
      </c>
      <c r="E24" s="164">
        <v>0.42</v>
      </c>
      <c r="F24" s="164">
        <v>0.12</v>
      </c>
      <c r="G24" s="165">
        <v>4</v>
      </c>
      <c r="H24" s="164">
        <v>1.93</v>
      </c>
      <c r="I24" s="164">
        <v>5.88</v>
      </c>
      <c r="J24" s="164">
        <v>13.6</v>
      </c>
      <c r="K24" s="164">
        <v>246.88</v>
      </c>
      <c r="L24" s="164">
        <v>36.22</v>
      </c>
      <c r="M24" s="167" t="s">
        <v>10</v>
      </c>
      <c r="N24" s="164">
        <v>47.085999999999999</v>
      </c>
      <c r="O24" s="164">
        <v>47.085999999999999</v>
      </c>
      <c r="P24" s="170">
        <f t="shared" si="0"/>
        <v>1412.58</v>
      </c>
      <c r="Q24" s="164">
        <v>213.4</v>
      </c>
      <c r="R24" s="167" t="s">
        <v>13</v>
      </c>
      <c r="S24" s="164">
        <v>213.4</v>
      </c>
      <c r="T24" s="164">
        <v>213.4</v>
      </c>
      <c r="U24" s="170">
        <v>0.96</v>
      </c>
      <c r="V24" s="170">
        <f t="shared" si="2"/>
        <v>20.486399999999996</v>
      </c>
      <c r="W24" s="170">
        <v>5.16</v>
      </c>
      <c r="X24" s="170">
        <f t="shared" si="1"/>
        <v>154.80000000000001</v>
      </c>
    </row>
    <row r="25" spans="1:24" ht="5.0999999999999996" customHeight="1" x14ac:dyDescent="0.2">
      <c r="A25" s="82"/>
      <c r="B25" s="82"/>
      <c r="C25" s="82"/>
      <c r="D25" s="82"/>
      <c r="E25" s="82"/>
      <c r="F25" s="82"/>
      <c r="G25" s="82"/>
      <c r="H25" s="82"/>
      <c r="I25" s="82"/>
      <c r="J25" s="82"/>
      <c r="K25" s="82"/>
      <c r="L25" s="82"/>
      <c r="M25" s="82"/>
      <c r="N25" s="82"/>
      <c r="O25" s="82"/>
      <c r="P25" s="82"/>
      <c r="Q25" s="82"/>
      <c r="R25" s="82"/>
      <c r="S25" s="82"/>
      <c r="T25" s="82"/>
      <c r="U25" s="82"/>
      <c r="V25" s="82"/>
      <c r="W25" s="82"/>
      <c r="X25" s="82"/>
    </row>
    <row r="26" spans="1:24" ht="20.100000000000001" customHeight="1" x14ac:dyDescent="0.2">
      <c r="A26" s="91" t="s">
        <v>1</v>
      </c>
      <c r="B26" s="92">
        <f>SUM(B13:B24)</f>
        <v>874.66000000000008</v>
      </c>
      <c r="C26" s="93"/>
      <c r="D26" s="94"/>
      <c r="E26" s="94"/>
      <c r="F26" s="95"/>
      <c r="G26" s="96">
        <f>SUM(G13:G24)</f>
        <v>24</v>
      </c>
      <c r="H26" s="104"/>
      <c r="I26" s="105"/>
      <c r="J26" s="92">
        <f>SUM(J13:J24)</f>
        <v>68.319999999999993</v>
      </c>
      <c r="K26" s="92">
        <f>SUM(K13:K24)</f>
        <v>7625.37</v>
      </c>
      <c r="L26" s="92">
        <f>SUM(L13:L24)</f>
        <v>1117.5600000000002</v>
      </c>
      <c r="M26" s="97"/>
      <c r="N26" s="92">
        <f>SUM(N13:N24)</f>
        <v>1452.828</v>
      </c>
      <c r="O26" s="92">
        <f>SUM(O13:O24)</f>
        <v>1452.828</v>
      </c>
      <c r="P26" s="92">
        <f>SUM(P13:P24)</f>
        <v>43584.84</v>
      </c>
      <c r="Q26" s="92">
        <f>SUM(Q13:Q24)</f>
        <v>6540.7999999999993</v>
      </c>
      <c r="R26" s="97"/>
      <c r="S26" s="92">
        <f t="shared" ref="S26:X26" si="3">SUM(S13:S24)</f>
        <v>6540.7999999999993</v>
      </c>
      <c r="T26" s="92">
        <f t="shared" si="3"/>
        <v>6540.7999999999993</v>
      </c>
      <c r="U26" s="92">
        <f t="shared" si="3"/>
        <v>29.440000000000005</v>
      </c>
      <c r="V26" s="92">
        <f>SUM(V13:V24)</f>
        <v>627.91679999999997</v>
      </c>
      <c r="W26" s="92">
        <f>SUM(W13:W24)</f>
        <v>158.27999999999997</v>
      </c>
      <c r="X26" s="92">
        <f t="shared" si="3"/>
        <v>4748.4000000000005</v>
      </c>
    </row>
    <row r="27" spans="1:24" x14ac:dyDescent="0.2">
      <c r="A27" s="8"/>
      <c r="V27" s="3">
        <f>V26*2</f>
        <v>1255.8335999999999</v>
      </c>
    </row>
    <row r="28" spans="1:24" x14ac:dyDescent="0.2">
      <c r="V28" s="3">
        <f>V27/80</f>
        <v>15.69792</v>
      </c>
    </row>
    <row r="29" spans="1:24" x14ac:dyDescent="0.2">
      <c r="V29" s="3">
        <f>V28*30</f>
        <v>470.93759999999997</v>
      </c>
    </row>
    <row r="30" spans="1:24" x14ac:dyDescent="0.2">
      <c r="V30" s="3">
        <f>V28*50</f>
        <v>784.89599999999996</v>
      </c>
    </row>
    <row r="31" spans="1:24" x14ac:dyDescent="0.2">
      <c r="V31" s="107"/>
    </row>
  </sheetData>
  <mergeCells count="27">
    <mergeCell ref="X10:X11"/>
    <mergeCell ref="W10:W11"/>
    <mergeCell ref="O7:W7"/>
    <mergeCell ref="V10:V11"/>
    <mergeCell ref="W2:X2"/>
    <mergeCell ref="R10:R11"/>
    <mergeCell ref="A9:A11"/>
    <mergeCell ref="B9:B11"/>
    <mergeCell ref="C9:C11"/>
    <mergeCell ref="D9:D11"/>
    <mergeCell ref="E9:E11"/>
    <mergeCell ref="F9:F11"/>
    <mergeCell ref="G9:J9"/>
    <mergeCell ref="K9:X9"/>
    <mergeCell ref="G10:G11"/>
    <mergeCell ref="H10:H11"/>
    <mergeCell ref="J10:J11"/>
    <mergeCell ref="K10:K11"/>
    <mergeCell ref="N10:N11"/>
    <mergeCell ref="M10:M11"/>
    <mergeCell ref="O10:O11"/>
    <mergeCell ref="P10:P11"/>
    <mergeCell ref="U10:U11"/>
    <mergeCell ref="I10:I11"/>
    <mergeCell ref="S10:S11"/>
    <mergeCell ref="T10:T11"/>
    <mergeCell ref="Q10:Q11"/>
  </mergeCells>
  <printOptions horizontalCentered="1"/>
  <pageMargins left="0.51181102362204722" right="0.15748031496062992" top="0.74803149606299213" bottom="0.74803149606299213" header="0.31496062992125984" footer="0.31496062992125984"/>
  <pageSetup paperSize="9" scale="75" fitToHeight="0" orientation="landscape" r:id="rId1"/>
  <headerFooter>
    <oddFooter>&amp;L&amp;6&amp;Z&amp;F&amp;R&amp;6&amp;P DE &amp;N</oddFooter>
  </headerFooter>
  <colBreaks count="1" manualBreakCount="1">
    <brk id="11" max="28"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9"/>
  <sheetViews>
    <sheetView showGridLines="0" view="pageBreakPreview" topLeftCell="A8" zoomScaleNormal="100" zoomScaleSheetLayoutView="100" workbookViewId="0">
      <selection activeCell="K21" activeCellId="2" sqref="A15:XFD15 A20:XFD20 A21:XFD21"/>
    </sheetView>
  </sheetViews>
  <sheetFormatPr defaultColWidth="9.140625" defaultRowHeight="14.25" x14ac:dyDescent="0.2"/>
  <cols>
    <col min="1" max="1" width="35.7109375" style="3" customWidth="1"/>
    <col min="2" max="2" width="10.7109375" style="3" customWidth="1"/>
    <col min="3" max="3" width="19.7109375" style="3" customWidth="1"/>
    <col min="4" max="4" width="16.7109375" style="3" customWidth="1"/>
    <col min="5" max="6" width="12.7109375" style="3" customWidth="1"/>
    <col min="7" max="10" width="13.7109375" style="3" customWidth="1"/>
    <col min="11" max="11" width="15.7109375" style="3" customWidth="1"/>
    <col min="12" max="13" width="15.7109375" style="3" hidden="1" customWidth="1"/>
    <col min="14" max="14" width="18.7109375" style="3" hidden="1" customWidth="1"/>
    <col min="15" max="15" width="15.7109375" style="3" customWidth="1"/>
    <col min="16" max="16" width="20.7109375" style="3" customWidth="1"/>
    <col min="17" max="17" width="15.7109375" style="27" hidden="1" customWidth="1"/>
    <col min="18" max="19" width="15.7109375" style="3" customWidth="1"/>
    <col min="20" max="20" width="15.7109375" style="27" hidden="1" customWidth="1"/>
    <col min="21" max="22" width="15.7109375" style="3" customWidth="1"/>
    <col min="23" max="23" width="17.42578125" style="3" customWidth="1"/>
    <col min="24" max="25" width="15.7109375" style="3" customWidth="1"/>
    <col min="26" max="16384" width="9.140625" style="3"/>
  </cols>
  <sheetData>
    <row r="1" spans="1:49" ht="15" customHeight="1" x14ac:dyDescent="0.25">
      <c r="A1" s="4" t="s">
        <v>399</v>
      </c>
      <c r="K1" s="4" t="s">
        <v>399</v>
      </c>
    </row>
    <row r="2" spans="1:49" ht="15" customHeight="1" x14ac:dyDescent="0.2">
      <c r="A2" s="2" t="s">
        <v>232</v>
      </c>
      <c r="K2" s="2" t="s">
        <v>232</v>
      </c>
      <c r="L2" s="32"/>
      <c r="Q2" s="29" t="s">
        <v>124</v>
      </c>
      <c r="R2" s="32"/>
      <c r="T2" s="29" t="s">
        <v>124</v>
      </c>
      <c r="X2" s="303" t="s">
        <v>8</v>
      </c>
      <c r="Y2" s="303"/>
    </row>
    <row r="3" spans="1:49" ht="15" customHeight="1" x14ac:dyDescent="0.2">
      <c r="A3" s="2"/>
      <c r="K3" s="2"/>
      <c r="X3" s="20" t="s">
        <v>7</v>
      </c>
      <c r="Y3" s="18">
        <v>30</v>
      </c>
    </row>
    <row r="4" spans="1:49" ht="15" customHeight="1" x14ac:dyDescent="0.2">
      <c r="A4" s="2" t="s">
        <v>107</v>
      </c>
      <c r="K4" s="2" t="s">
        <v>107</v>
      </c>
      <c r="X4" s="20" t="s">
        <v>448</v>
      </c>
      <c r="Y4" s="18">
        <v>80</v>
      </c>
    </row>
    <row r="5" spans="1:49" ht="15" customHeight="1" x14ac:dyDescent="0.2">
      <c r="A5" s="2" t="s">
        <v>233</v>
      </c>
      <c r="K5" s="2" t="s">
        <v>233</v>
      </c>
    </row>
    <row r="6" spans="1:49" ht="15.75" x14ac:dyDescent="0.25">
      <c r="O6" s="261"/>
      <c r="P6" s="261"/>
      <c r="Q6" s="261"/>
      <c r="R6" s="261"/>
      <c r="S6" s="261"/>
      <c r="T6" s="261"/>
      <c r="U6" s="261"/>
      <c r="V6" s="108"/>
      <c r="W6" s="108"/>
      <c r="X6"/>
      <c r="Y6"/>
    </row>
    <row r="7" spans="1:49" ht="20.100000000000001" customHeight="1" x14ac:dyDescent="0.2">
      <c r="A7" s="261" t="s">
        <v>140</v>
      </c>
      <c r="B7" s="261"/>
      <c r="C7" s="261"/>
      <c r="D7" s="261"/>
      <c r="E7" s="261"/>
      <c r="F7" s="261"/>
      <c r="G7" s="261"/>
      <c r="H7" s="261"/>
      <c r="I7" s="261"/>
      <c r="J7" s="31"/>
      <c r="K7" s="31"/>
      <c r="L7" s="31"/>
      <c r="M7" s="31"/>
      <c r="N7" s="31"/>
      <c r="P7" s="7" t="s">
        <v>140</v>
      </c>
      <c r="Q7" s="226"/>
      <c r="R7" s="226"/>
      <c r="S7" s="226"/>
      <c r="T7" s="226"/>
      <c r="U7" s="226"/>
      <c r="V7" s="108"/>
      <c r="W7" s="108"/>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row>
    <row r="9" spans="1:49" ht="15" customHeight="1" x14ac:dyDescent="0.2">
      <c r="A9" s="302" t="s">
        <v>0</v>
      </c>
      <c r="B9" s="302" t="s">
        <v>22</v>
      </c>
      <c r="C9" s="302" t="s">
        <v>116</v>
      </c>
      <c r="D9" s="302" t="s">
        <v>117</v>
      </c>
      <c r="E9" s="302" t="s">
        <v>118</v>
      </c>
      <c r="F9" s="302" t="s">
        <v>119</v>
      </c>
      <c r="G9" s="299" t="s">
        <v>2</v>
      </c>
      <c r="H9" s="300"/>
      <c r="I9" s="271"/>
      <c r="J9" s="301"/>
      <c r="K9" s="299" t="s">
        <v>60</v>
      </c>
      <c r="L9" s="300"/>
      <c r="M9" s="300"/>
      <c r="N9" s="300"/>
      <c r="O9" s="300"/>
      <c r="P9" s="301"/>
      <c r="Q9" s="270" t="s">
        <v>99</v>
      </c>
      <c r="R9" s="271"/>
      <c r="S9" s="271"/>
      <c r="T9" s="271"/>
      <c r="U9" s="271"/>
      <c r="V9" s="271"/>
      <c r="W9" s="271"/>
      <c r="X9" s="271"/>
      <c r="Y9" s="272"/>
    </row>
    <row r="10" spans="1:49" ht="20.100000000000001" customHeight="1" x14ac:dyDescent="0.2">
      <c r="A10" s="269"/>
      <c r="B10" s="269"/>
      <c r="C10" s="269"/>
      <c r="D10" s="269"/>
      <c r="E10" s="269"/>
      <c r="F10" s="269"/>
      <c r="G10" s="302" t="s">
        <v>402</v>
      </c>
      <c r="H10" s="302" t="s">
        <v>403</v>
      </c>
      <c r="I10" s="302" t="s">
        <v>404</v>
      </c>
      <c r="J10" s="302" t="s">
        <v>405</v>
      </c>
      <c r="K10" s="309" t="s">
        <v>17</v>
      </c>
      <c r="L10" s="309"/>
      <c r="M10" s="309"/>
      <c r="N10" s="302" t="s">
        <v>16</v>
      </c>
      <c r="O10" s="302" t="s">
        <v>18</v>
      </c>
      <c r="P10" s="302" t="s">
        <v>143</v>
      </c>
      <c r="Q10" s="302" t="s">
        <v>19</v>
      </c>
      <c r="R10" s="302" t="s">
        <v>144</v>
      </c>
      <c r="S10" s="302" t="s">
        <v>423</v>
      </c>
      <c r="T10" s="302" t="s">
        <v>111</v>
      </c>
      <c r="U10" s="302" t="s">
        <v>21</v>
      </c>
      <c r="V10" s="302" t="s">
        <v>450</v>
      </c>
      <c r="W10" s="302" t="s">
        <v>449</v>
      </c>
      <c r="X10" s="302" t="s">
        <v>424</v>
      </c>
      <c r="Y10" s="302" t="s">
        <v>425</v>
      </c>
    </row>
    <row r="11" spans="1:49" ht="20.100000000000001" customHeight="1" x14ac:dyDescent="0.2">
      <c r="A11" s="264"/>
      <c r="B11" s="264"/>
      <c r="C11" s="264"/>
      <c r="D11" s="264"/>
      <c r="E11" s="264"/>
      <c r="F11" s="264"/>
      <c r="G11" s="264"/>
      <c r="H11" s="264"/>
      <c r="I11" s="264"/>
      <c r="J11" s="264"/>
      <c r="K11" s="33" t="s">
        <v>15</v>
      </c>
      <c r="L11" s="33" t="s">
        <v>141</v>
      </c>
      <c r="M11" s="33" t="s">
        <v>142</v>
      </c>
      <c r="N11" s="264"/>
      <c r="O11" s="264"/>
      <c r="P11" s="264"/>
      <c r="Q11" s="264"/>
      <c r="R11" s="264"/>
      <c r="S11" s="264"/>
      <c r="T11" s="264"/>
      <c r="U11" s="264"/>
      <c r="V11" s="264"/>
      <c r="W11" s="264"/>
      <c r="X11" s="264"/>
      <c r="Y11" s="264"/>
    </row>
    <row r="12" spans="1:49" ht="5.0999999999999996" customHeight="1" x14ac:dyDescent="0.2">
      <c r="A12" s="84"/>
      <c r="B12" s="83"/>
      <c r="C12" s="84"/>
      <c r="D12" s="83"/>
      <c r="E12" s="83"/>
      <c r="F12" s="83"/>
      <c r="G12" s="87"/>
      <c r="H12" s="83"/>
      <c r="I12" s="106"/>
      <c r="J12" s="83"/>
      <c r="K12" s="83"/>
      <c r="L12" s="83"/>
      <c r="M12" s="83"/>
      <c r="N12" s="83"/>
      <c r="O12" s="83"/>
      <c r="P12" s="83"/>
      <c r="Q12" s="84"/>
      <c r="R12" s="83"/>
      <c r="S12" s="83"/>
      <c r="T12" s="84"/>
      <c r="U12" s="87"/>
      <c r="V12" s="87"/>
      <c r="W12" s="87"/>
      <c r="X12" s="83"/>
      <c r="Y12" s="83"/>
    </row>
    <row r="13" spans="1:49" x14ac:dyDescent="0.2">
      <c r="A13" s="163"/>
      <c r="B13" s="164"/>
      <c r="C13" s="163"/>
      <c r="D13" s="164"/>
      <c r="E13" s="164"/>
      <c r="F13" s="164"/>
      <c r="G13" s="165"/>
      <c r="H13" s="164"/>
      <c r="I13" s="164"/>
      <c r="J13" s="164"/>
      <c r="K13" s="164"/>
      <c r="L13" s="164"/>
      <c r="M13" s="164"/>
      <c r="N13" s="164"/>
      <c r="O13" s="164"/>
      <c r="P13" s="164"/>
      <c r="Q13" s="167"/>
      <c r="R13" s="164"/>
      <c r="S13" s="164"/>
      <c r="T13" s="167"/>
      <c r="U13" s="165"/>
      <c r="V13" s="180"/>
      <c r="W13" s="313" t="s">
        <v>426</v>
      </c>
      <c r="X13" s="310" t="s">
        <v>426</v>
      </c>
      <c r="Y13" s="310" t="s">
        <v>427</v>
      </c>
    </row>
    <row r="14" spans="1:49" x14ac:dyDescent="0.2">
      <c r="A14" s="163" t="s">
        <v>251</v>
      </c>
      <c r="B14" s="164">
        <v>399.1</v>
      </c>
      <c r="C14" s="163" t="s">
        <v>90</v>
      </c>
      <c r="D14" s="164">
        <v>7.4</v>
      </c>
      <c r="E14" s="164">
        <v>0.42</v>
      </c>
      <c r="F14" s="164">
        <v>0.12</v>
      </c>
      <c r="G14" s="165">
        <v>4</v>
      </c>
      <c r="H14" s="164">
        <v>1.93</v>
      </c>
      <c r="I14" s="164">
        <v>0.67</v>
      </c>
      <c r="J14" s="164">
        <v>8.39</v>
      </c>
      <c r="K14" s="164">
        <v>712.13</v>
      </c>
      <c r="L14" s="164"/>
      <c r="M14" s="164"/>
      <c r="N14" s="164"/>
      <c r="O14" s="164">
        <v>7.4</v>
      </c>
      <c r="P14" s="164">
        <f>(2039.94/80)*Y3</f>
        <v>764.97749999999996</v>
      </c>
      <c r="Q14" s="167" t="s">
        <v>20</v>
      </c>
      <c r="R14" s="164">
        <v>854.56</v>
      </c>
      <c r="S14" s="164">
        <f>854.56*0.07+356.07*0.07</f>
        <v>84.744100000000003</v>
      </c>
      <c r="T14" s="167" t="s">
        <v>20</v>
      </c>
      <c r="U14" s="165">
        <v>22</v>
      </c>
      <c r="V14" s="180">
        <f t="shared" ref="V14:V24" si="0">TRUNC((S14+(U14*0.54))*0.587*$Y$3,2)</f>
        <v>1701.55</v>
      </c>
      <c r="W14" s="314"/>
      <c r="X14" s="311"/>
      <c r="Y14" s="311"/>
    </row>
    <row r="15" spans="1:49" hidden="1" x14ac:dyDescent="0.2">
      <c r="A15" s="163"/>
      <c r="B15" s="164"/>
      <c r="C15" s="163"/>
      <c r="D15" s="164"/>
      <c r="E15" s="164"/>
      <c r="F15" s="164"/>
      <c r="G15" s="165"/>
      <c r="H15" s="164"/>
      <c r="I15" s="164"/>
      <c r="J15" s="164"/>
      <c r="K15" s="164"/>
      <c r="L15" s="164"/>
      <c r="M15" s="164"/>
      <c r="N15" s="164"/>
      <c r="O15" s="164"/>
      <c r="P15" s="164"/>
      <c r="Q15" s="167"/>
      <c r="R15" s="164"/>
      <c r="S15" s="164"/>
      <c r="T15" s="167"/>
      <c r="U15" s="165"/>
      <c r="V15" s="180"/>
      <c r="W15" s="314"/>
      <c r="X15" s="311"/>
      <c r="Y15" s="311"/>
    </row>
    <row r="16" spans="1:49" x14ac:dyDescent="0.2">
      <c r="A16" s="163" t="s">
        <v>252</v>
      </c>
      <c r="B16" s="164">
        <v>21.23</v>
      </c>
      <c r="C16" s="163" t="s">
        <v>90</v>
      </c>
      <c r="D16" s="164">
        <v>7.4</v>
      </c>
      <c r="E16" s="164">
        <v>0.42</v>
      </c>
      <c r="F16" s="164">
        <v>0.12</v>
      </c>
      <c r="G16" s="165">
        <v>4</v>
      </c>
      <c r="H16" s="164">
        <v>1.93</v>
      </c>
      <c r="I16" s="164">
        <v>1.29</v>
      </c>
      <c r="J16" s="164">
        <v>9.01</v>
      </c>
      <c r="K16" s="164">
        <v>49.02</v>
      </c>
      <c r="L16" s="164"/>
      <c r="M16" s="164"/>
      <c r="N16" s="164"/>
      <c r="O16" s="164">
        <v>14.8</v>
      </c>
      <c r="P16" s="164">
        <f>(162.26/80)*30</f>
        <v>60.847499999999997</v>
      </c>
      <c r="Q16" s="167" t="s">
        <v>20</v>
      </c>
      <c r="R16" s="164">
        <v>58.82</v>
      </c>
      <c r="S16" s="164">
        <f>58.82*0.07+24.51*0.07</f>
        <v>5.8331000000000008</v>
      </c>
      <c r="T16" s="167" t="s">
        <v>20</v>
      </c>
      <c r="U16" s="165">
        <v>4</v>
      </c>
      <c r="V16" s="180">
        <f t="shared" si="0"/>
        <v>140.75</v>
      </c>
      <c r="W16" s="314"/>
      <c r="X16" s="311"/>
      <c r="Y16" s="311"/>
    </row>
    <row r="17" spans="1:25" x14ac:dyDescent="0.2">
      <c r="A17" s="163" t="s">
        <v>253</v>
      </c>
      <c r="B17" s="164">
        <v>10.83</v>
      </c>
      <c r="C17" s="163" t="s">
        <v>90</v>
      </c>
      <c r="D17" s="164">
        <v>7.4</v>
      </c>
      <c r="E17" s="164">
        <v>0.42</v>
      </c>
      <c r="F17" s="164">
        <v>0.12</v>
      </c>
      <c r="G17" s="165">
        <v>2</v>
      </c>
      <c r="H17" s="164">
        <v>1.93</v>
      </c>
      <c r="I17" s="164">
        <v>0.6</v>
      </c>
      <c r="J17" s="164">
        <v>4.46</v>
      </c>
      <c r="K17" s="164">
        <v>24.89</v>
      </c>
      <c r="L17" s="164"/>
      <c r="M17" s="164"/>
      <c r="N17" s="164"/>
      <c r="O17" s="164">
        <v>7.4</v>
      </c>
      <c r="P17" s="164">
        <f>(82.21/80)*30</f>
        <v>30.828749999999999</v>
      </c>
      <c r="Q17" s="167" t="s">
        <v>20</v>
      </c>
      <c r="R17" s="164">
        <v>29.87</v>
      </c>
      <c r="S17" s="164">
        <f>29.87*0.07+12.45*0.07</f>
        <v>2.9624000000000006</v>
      </c>
      <c r="T17" s="167" t="s">
        <v>20</v>
      </c>
      <c r="U17" s="165">
        <v>2</v>
      </c>
      <c r="V17" s="180">
        <f t="shared" si="0"/>
        <v>71.180000000000007</v>
      </c>
      <c r="W17" s="314"/>
      <c r="X17" s="311"/>
      <c r="Y17" s="311"/>
    </row>
    <row r="18" spans="1:25" x14ac:dyDescent="0.2">
      <c r="A18" s="163" t="s">
        <v>254</v>
      </c>
      <c r="B18" s="164">
        <v>10.84</v>
      </c>
      <c r="C18" s="163" t="s">
        <v>90</v>
      </c>
      <c r="D18" s="164">
        <v>7.4</v>
      </c>
      <c r="E18" s="164">
        <v>0.42</v>
      </c>
      <c r="F18" s="164">
        <v>0.12</v>
      </c>
      <c r="G18" s="165">
        <v>2</v>
      </c>
      <c r="H18" s="164">
        <v>1.93</v>
      </c>
      <c r="I18" s="164">
        <v>0.59</v>
      </c>
      <c r="J18" s="164">
        <v>4.45</v>
      </c>
      <c r="K18" s="164">
        <v>24.9</v>
      </c>
      <c r="L18" s="164"/>
      <c r="M18" s="164"/>
      <c r="N18" s="164"/>
      <c r="O18" s="164">
        <v>7.4</v>
      </c>
      <c r="P18" s="164">
        <f>(82.24/80)*30</f>
        <v>30.84</v>
      </c>
      <c r="Q18" s="167" t="s">
        <v>20</v>
      </c>
      <c r="R18" s="164">
        <v>29.88</v>
      </c>
      <c r="S18" s="164">
        <f>29.88*0.07+12.45*0.07</f>
        <v>2.9631000000000003</v>
      </c>
      <c r="T18" s="167" t="s">
        <v>20</v>
      </c>
      <c r="U18" s="165">
        <v>2</v>
      </c>
      <c r="V18" s="180">
        <f t="shared" si="0"/>
        <v>71.19</v>
      </c>
      <c r="W18" s="314"/>
      <c r="X18" s="311"/>
      <c r="Y18" s="311"/>
    </row>
    <row r="19" spans="1:25" x14ac:dyDescent="0.2">
      <c r="A19" s="163" t="s">
        <v>255</v>
      </c>
      <c r="B19" s="164">
        <v>352.46</v>
      </c>
      <c r="C19" s="163" t="s">
        <v>90</v>
      </c>
      <c r="D19" s="164">
        <v>7.4</v>
      </c>
      <c r="E19" s="164">
        <v>0.42</v>
      </c>
      <c r="F19" s="164">
        <v>0.12</v>
      </c>
      <c r="G19" s="165">
        <v>0</v>
      </c>
      <c r="H19" s="164">
        <v>1.93</v>
      </c>
      <c r="I19" s="164">
        <v>1.82</v>
      </c>
      <c r="J19" s="164">
        <v>1.82</v>
      </c>
      <c r="K19" s="164">
        <v>583.32000000000005</v>
      </c>
      <c r="L19" s="164"/>
      <c r="M19" s="164"/>
      <c r="N19" s="164"/>
      <c r="O19" s="164">
        <v>14.8</v>
      </c>
      <c r="P19" s="164">
        <f>(1684.31/80)*30</f>
        <v>631.61624999999992</v>
      </c>
      <c r="Q19" s="167" t="s">
        <v>20</v>
      </c>
      <c r="R19" s="164">
        <v>699.98</v>
      </c>
      <c r="S19" s="164">
        <f>699.98*0.07+291.66*0.07</f>
        <v>69.414800000000014</v>
      </c>
      <c r="T19" s="167" t="s">
        <v>20</v>
      </c>
      <c r="U19" s="165">
        <v>20</v>
      </c>
      <c r="V19" s="180">
        <f t="shared" si="0"/>
        <v>1412.58</v>
      </c>
      <c r="W19" s="314"/>
      <c r="X19" s="311"/>
      <c r="Y19" s="311"/>
    </row>
    <row r="20" spans="1:25" hidden="1" x14ac:dyDescent="0.2">
      <c r="A20" s="163"/>
      <c r="B20" s="164"/>
      <c r="C20" s="163"/>
      <c r="D20" s="164"/>
      <c r="E20" s="164"/>
      <c r="F20" s="164"/>
      <c r="G20" s="165"/>
      <c r="H20" s="164"/>
      <c r="I20" s="164"/>
      <c r="J20" s="164"/>
      <c r="K20" s="164"/>
      <c r="L20" s="164"/>
      <c r="M20" s="164"/>
      <c r="N20" s="164"/>
      <c r="O20" s="164"/>
      <c r="P20" s="164"/>
      <c r="Q20" s="167"/>
      <c r="R20" s="164"/>
      <c r="S20" s="164"/>
      <c r="T20" s="167"/>
      <c r="U20" s="165"/>
      <c r="V20" s="180"/>
      <c r="W20" s="314"/>
      <c r="X20" s="311"/>
      <c r="Y20" s="311"/>
    </row>
    <row r="21" spans="1:25" hidden="1" x14ac:dyDescent="0.2">
      <c r="A21" s="163"/>
      <c r="B21" s="164"/>
      <c r="C21" s="163"/>
      <c r="D21" s="164"/>
      <c r="E21" s="164"/>
      <c r="F21" s="164"/>
      <c r="G21" s="165"/>
      <c r="H21" s="164"/>
      <c r="I21" s="164"/>
      <c r="J21" s="164"/>
      <c r="K21" s="164"/>
      <c r="L21" s="164"/>
      <c r="M21" s="164"/>
      <c r="N21" s="164"/>
      <c r="O21" s="164"/>
      <c r="P21" s="164"/>
      <c r="Q21" s="167"/>
      <c r="R21" s="164"/>
      <c r="S21" s="164"/>
      <c r="T21" s="167"/>
      <c r="U21" s="165"/>
      <c r="V21" s="180"/>
      <c r="W21" s="314"/>
      <c r="X21" s="311"/>
      <c r="Y21" s="311"/>
    </row>
    <row r="22" spans="1:25" x14ac:dyDescent="0.2">
      <c r="A22" s="163" t="s">
        <v>256</v>
      </c>
      <c r="B22" s="164">
        <v>26.24</v>
      </c>
      <c r="C22" s="163" t="s">
        <v>90</v>
      </c>
      <c r="D22" s="164">
        <v>7.4</v>
      </c>
      <c r="E22" s="164">
        <v>0.42</v>
      </c>
      <c r="F22" s="164">
        <v>0.12</v>
      </c>
      <c r="G22" s="165">
        <v>4</v>
      </c>
      <c r="H22" s="164">
        <v>1.93</v>
      </c>
      <c r="I22" s="164">
        <v>5.18</v>
      </c>
      <c r="J22" s="164">
        <v>12.9</v>
      </c>
      <c r="K22" s="164">
        <v>57.64</v>
      </c>
      <c r="L22" s="164"/>
      <c r="M22" s="164"/>
      <c r="N22" s="164"/>
      <c r="O22" s="164">
        <v>14.8</v>
      </c>
      <c r="P22" s="164">
        <f>(186.82/80)*30</f>
        <v>70.05749999999999</v>
      </c>
      <c r="Q22" s="167" t="s">
        <v>20</v>
      </c>
      <c r="R22" s="164">
        <v>69.17</v>
      </c>
      <c r="S22" s="164">
        <f>69.17*0.07+28.82*0.07</f>
        <v>6.8593000000000011</v>
      </c>
      <c r="T22" s="167" t="s">
        <v>20</v>
      </c>
      <c r="U22" s="165">
        <v>4</v>
      </c>
      <c r="V22" s="180">
        <f t="shared" si="0"/>
        <v>158.82</v>
      </c>
      <c r="W22" s="314"/>
      <c r="X22" s="311"/>
      <c r="Y22" s="311"/>
    </row>
    <row r="23" spans="1:25" x14ac:dyDescent="0.2">
      <c r="A23" s="163" t="s">
        <v>257</v>
      </c>
      <c r="B23" s="164">
        <v>26.96</v>
      </c>
      <c r="C23" s="163" t="s">
        <v>90</v>
      </c>
      <c r="D23" s="164">
        <v>7.4</v>
      </c>
      <c r="E23" s="164">
        <v>0.42</v>
      </c>
      <c r="F23" s="164">
        <v>0.12</v>
      </c>
      <c r="G23" s="165">
        <v>4</v>
      </c>
      <c r="H23" s="164">
        <v>1.93</v>
      </c>
      <c r="I23" s="164">
        <v>5.97</v>
      </c>
      <c r="J23" s="164">
        <v>13.69</v>
      </c>
      <c r="K23" s="164">
        <v>58.82</v>
      </c>
      <c r="L23" s="164"/>
      <c r="M23" s="164"/>
      <c r="N23" s="164"/>
      <c r="O23" s="164">
        <v>14.8</v>
      </c>
      <c r="P23" s="164">
        <f>(190.18/80)*30</f>
        <v>71.317499999999995</v>
      </c>
      <c r="Q23" s="167" t="s">
        <v>20</v>
      </c>
      <c r="R23" s="164">
        <v>70.58</v>
      </c>
      <c r="S23" s="164">
        <f>70.58*0.07+29.41*0.07</f>
        <v>6.9993000000000016</v>
      </c>
      <c r="T23" s="167" t="s">
        <v>20</v>
      </c>
      <c r="U23" s="165">
        <v>4</v>
      </c>
      <c r="V23" s="180">
        <f t="shared" si="0"/>
        <v>161.29</v>
      </c>
      <c r="W23" s="314"/>
      <c r="X23" s="311"/>
      <c r="Y23" s="311"/>
    </row>
    <row r="24" spans="1:25" x14ac:dyDescent="0.2">
      <c r="A24" s="163" t="s">
        <v>258</v>
      </c>
      <c r="B24" s="164">
        <v>27</v>
      </c>
      <c r="C24" s="163" t="s">
        <v>90</v>
      </c>
      <c r="D24" s="164">
        <v>7.4</v>
      </c>
      <c r="E24" s="164">
        <v>0.42</v>
      </c>
      <c r="F24" s="164">
        <v>0.12</v>
      </c>
      <c r="G24" s="165">
        <v>4</v>
      </c>
      <c r="H24" s="164">
        <v>1.93</v>
      </c>
      <c r="I24" s="164">
        <v>5.88</v>
      </c>
      <c r="J24" s="164">
        <v>13.6</v>
      </c>
      <c r="K24" s="164">
        <v>58.86</v>
      </c>
      <c r="L24" s="164"/>
      <c r="M24" s="164"/>
      <c r="N24" s="164"/>
      <c r="O24" s="164">
        <v>14.8</v>
      </c>
      <c r="P24" s="164">
        <f>(190.3/80)*30</f>
        <v>71.362500000000011</v>
      </c>
      <c r="Q24" s="167" t="s">
        <v>20</v>
      </c>
      <c r="R24" s="164">
        <v>70.63</v>
      </c>
      <c r="S24" s="164">
        <f>70.63*0.07+29.43*0.07</f>
        <v>7.0042</v>
      </c>
      <c r="T24" s="167" t="s">
        <v>20</v>
      </c>
      <c r="U24" s="165">
        <v>4</v>
      </c>
      <c r="V24" s="180">
        <f t="shared" si="0"/>
        <v>161.38</v>
      </c>
      <c r="W24" s="315"/>
      <c r="X24" s="312"/>
      <c r="Y24" s="312"/>
    </row>
    <row r="25" spans="1:25" ht="5.0999999999999996" customHeight="1" x14ac:dyDescent="0.2">
      <c r="A25" s="84"/>
      <c r="B25" s="83"/>
      <c r="C25" s="84"/>
      <c r="D25" s="83"/>
      <c r="E25" s="83"/>
      <c r="F25" s="83"/>
      <c r="G25" s="87"/>
      <c r="H25" s="83"/>
      <c r="I25" s="83"/>
      <c r="J25" s="83"/>
      <c r="K25" s="83"/>
      <c r="L25" s="83"/>
      <c r="M25" s="83"/>
      <c r="N25" s="83"/>
      <c r="O25" s="83"/>
      <c r="P25" s="83"/>
      <c r="Q25" s="84"/>
      <c r="R25" s="83"/>
      <c r="S25" s="83"/>
      <c r="T25" s="84"/>
      <c r="U25" s="87"/>
      <c r="V25" s="87"/>
      <c r="W25" s="87"/>
      <c r="X25" s="83"/>
      <c r="Y25" s="83"/>
    </row>
    <row r="26" spans="1:25" ht="20.100000000000001" customHeight="1" x14ac:dyDescent="0.2">
      <c r="A26" s="20" t="s">
        <v>1</v>
      </c>
      <c r="B26" s="22">
        <f>SUM(B13:B24)</f>
        <v>874.66000000000008</v>
      </c>
      <c r="C26" s="23"/>
      <c r="D26" s="25"/>
      <c r="E26" s="25"/>
      <c r="F26" s="24"/>
      <c r="G26" s="26">
        <f>SUM(G13:G24)</f>
        <v>24</v>
      </c>
      <c r="H26" s="25"/>
      <c r="I26" s="24"/>
      <c r="J26" s="22">
        <f>SUM(J13:J24)</f>
        <v>68.319999999999993</v>
      </c>
      <c r="K26" s="22">
        <f>SUM(K13:K24)</f>
        <v>1569.58</v>
      </c>
      <c r="L26" s="22">
        <v>0</v>
      </c>
      <c r="M26" s="22">
        <v>0</v>
      </c>
      <c r="N26" s="22">
        <v>0</v>
      </c>
      <c r="O26" s="22">
        <f>SUM(O13:O24)</f>
        <v>96.199999999999989</v>
      </c>
      <c r="P26" s="22">
        <f>SUM(P13:P24)</f>
        <v>1731.8474999999996</v>
      </c>
      <c r="Q26" s="28"/>
      <c r="R26" s="22">
        <f>SUM(R14:R24)</f>
        <v>1883.4900000000002</v>
      </c>
      <c r="S26" s="22">
        <f>SUM(S13:S24)</f>
        <v>186.78030000000001</v>
      </c>
      <c r="T26" s="28"/>
      <c r="U26" s="22">
        <f>SUM(U13:U24)</f>
        <v>62</v>
      </c>
      <c r="V26" s="207">
        <f>SUM(V14:V24)</f>
        <v>3878.7400000000002</v>
      </c>
      <c r="W26" s="22">
        <f>TRUNC((X26*2.5+Y26)*(7/1000)*Y4,2)</f>
        <v>2731.4</v>
      </c>
      <c r="X26" s="218">
        <v>1571</v>
      </c>
      <c r="Y26" s="218">
        <v>950</v>
      </c>
    </row>
    <row r="27" spans="1:25" x14ac:dyDescent="0.2">
      <c r="A27" s="8"/>
      <c r="X27" s="3">
        <f>1951/80</f>
        <v>24.387499999999999</v>
      </c>
    </row>
    <row r="28" spans="1:25" x14ac:dyDescent="0.2">
      <c r="X28" s="3">
        <f>X27*30</f>
        <v>731.625</v>
      </c>
    </row>
    <row r="29" spans="1:25" x14ac:dyDescent="0.2">
      <c r="X29" s="3">
        <f>X27*50</f>
        <v>1219.375</v>
      </c>
    </row>
  </sheetData>
  <mergeCells count="32">
    <mergeCell ref="Y13:Y24"/>
    <mergeCell ref="J10:J11"/>
    <mergeCell ref="Y10:Y11"/>
    <mergeCell ref="U10:U11"/>
    <mergeCell ref="X10:X11"/>
    <mergeCell ref="T10:T11"/>
    <mergeCell ref="O10:O11"/>
    <mergeCell ref="S10:S11"/>
    <mergeCell ref="P10:P11"/>
    <mergeCell ref="Q10:Q11"/>
    <mergeCell ref="R10:R11"/>
    <mergeCell ref="N10:N11"/>
    <mergeCell ref="W10:W11"/>
    <mergeCell ref="V10:V11"/>
    <mergeCell ref="W13:W24"/>
    <mergeCell ref="X13:X24"/>
    <mergeCell ref="X2:Y2"/>
    <mergeCell ref="A9:A11"/>
    <mergeCell ref="B9:B11"/>
    <mergeCell ref="C9:C11"/>
    <mergeCell ref="D9:D11"/>
    <mergeCell ref="E9:E11"/>
    <mergeCell ref="F9:F11"/>
    <mergeCell ref="G9:J9"/>
    <mergeCell ref="K9:P9"/>
    <mergeCell ref="Q9:Y9"/>
    <mergeCell ref="K10:M10"/>
    <mergeCell ref="A7:I7"/>
    <mergeCell ref="O6:U6"/>
    <mergeCell ref="I10:I11"/>
    <mergeCell ref="G10:G11"/>
    <mergeCell ref="H10:H11"/>
  </mergeCells>
  <printOptions horizontalCentered="1"/>
  <pageMargins left="0.51181102362204722" right="0.11811023622047245" top="0.74803149606299213" bottom="0.74803149606299213" header="0.31496062992125984" footer="0.31496062992125984"/>
  <pageSetup paperSize="9" scale="85" orientation="landscape" r:id="rId1"/>
  <headerFooter>
    <oddFooter>&amp;L&amp;6&amp;Z&amp;F&amp;R&amp;6&amp;P DE &amp;N</oddFooter>
  </headerFooter>
  <colBreaks count="1" manualBreakCount="1">
    <brk id="1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showGridLines="0" tabSelected="1" view="pageBreakPreview" zoomScaleNormal="100" zoomScaleSheetLayoutView="100" workbookViewId="0">
      <selection activeCell="A21" activeCellId="2" sqref="A21"/>
    </sheetView>
  </sheetViews>
  <sheetFormatPr defaultColWidth="9.140625" defaultRowHeight="14.25" x14ac:dyDescent="0.2"/>
  <cols>
    <col min="1" max="1" width="35.7109375" style="3" customWidth="1"/>
    <col min="2" max="3" width="10.7109375" style="3" customWidth="1"/>
    <col min="4" max="4" width="12.7109375" style="3" customWidth="1"/>
    <col min="5" max="7" width="10.7109375" style="3" customWidth="1"/>
    <col min="8" max="8" width="12.7109375" style="3" customWidth="1"/>
    <col min="9" max="9" width="12.5703125" style="3" customWidth="1"/>
    <col min="10" max="11" width="12.7109375" style="3" customWidth="1"/>
    <col min="12" max="21" width="12.85546875" style="3" customWidth="1"/>
    <col min="22" max="16384" width="9.140625" style="3"/>
  </cols>
  <sheetData>
    <row r="1" spans="1:25" ht="15" customHeight="1" x14ac:dyDescent="0.25">
      <c r="A1" s="4" t="s">
        <v>399</v>
      </c>
      <c r="L1" s="4" t="s">
        <v>399</v>
      </c>
    </row>
    <row r="2" spans="1:25" ht="15" customHeight="1" x14ac:dyDescent="0.2">
      <c r="A2" s="2" t="s">
        <v>232</v>
      </c>
      <c r="E2" s="32"/>
      <c r="F2" s="32"/>
      <c r="G2" s="32"/>
      <c r="L2" s="2" t="s">
        <v>232</v>
      </c>
    </row>
    <row r="3" spans="1:25" ht="15" customHeight="1" x14ac:dyDescent="0.2">
      <c r="A3" s="2"/>
      <c r="L3" s="2"/>
    </row>
    <row r="4" spans="1:25" ht="15" customHeight="1" x14ac:dyDescent="0.2">
      <c r="A4" s="2" t="s">
        <v>107</v>
      </c>
      <c r="L4" s="2" t="s">
        <v>107</v>
      </c>
    </row>
    <row r="5" spans="1:25" ht="15" customHeight="1" x14ac:dyDescent="0.2">
      <c r="A5" s="2" t="s">
        <v>233</v>
      </c>
      <c r="L5" s="2" t="s">
        <v>233</v>
      </c>
    </row>
    <row r="7" spans="1:25" ht="20.100000000000001" customHeight="1" x14ac:dyDescent="0.2">
      <c r="A7" s="261" t="s">
        <v>82</v>
      </c>
      <c r="B7" s="261"/>
      <c r="C7" s="261"/>
      <c r="D7" s="261"/>
      <c r="E7" s="261"/>
      <c r="F7" s="261"/>
      <c r="G7" s="261"/>
      <c r="H7" s="261"/>
      <c r="I7" s="261"/>
      <c r="J7" s="31"/>
      <c r="K7" s="31"/>
      <c r="L7" s="261" t="s">
        <v>82</v>
      </c>
      <c r="M7" s="261"/>
      <c r="N7" s="261"/>
      <c r="O7" s="261"/>
      <c r="P7" s="261"/>
      <c r="Q7" s="261"/>
      <c r="R7" s="261"/>
      <c r="S7" s="261"/>
      <c r="T7" s="261"/>
      <c r="U7" s="31"/>
      <c r="V7" s="31"/>
      <c r="W7" s="31"/>
      <c r="X7" s="31"/>
      <c r="Y7" s="31"/>
    </row>
    <row r="9" spans="1:25" ht="15" customHeight="1" x14ac:dyDescent="0.2">
      <c r="A9" s="302" t="s">
        <v>0</v>
      </c>
      <c r="B9" s="299" t="s">
        <v>84</v>
      </c>
      <c r="C9" s="300"/>
      <c r="D9" s="300"/>
      <c r="E9" s="300"/>
      <c r="F9" s="300"/>
      <c r="G9" s="300"/>
      <c r="H9" s="301"/>
      <c r="I9" s="299" t="s">
        <v>86</v>
      </c>
      <c r="J9" s="300"/>
      <c r="K9" s="300"/>
      <c r="L9" s="300"/>
      <c r="M9" s="300"/>
      <c r="N9" s="300"/>
      <c r="O9" s="300"/>
      <c r="P9" s="300"/>
      <c r="Q9" s="301"/>
      <c r="R9" s="270" t="s">
        <v>146</v>
      </c>
      <c r="S9" s="271"/>
      <c r="T9" s="271"/>
      <c r="U9" s="272"/>
    </row>
    <row r="10" spans="1:25" ht="20.100000000000001" customHeight="1" x14ac:dyDescent="0.2">
      <c r="A10" s="269"/>
      <c r="B10" s="309" t="s">
        <v>83</v>
      </c>
      <c r="C10" s="309"/>
      <c r="D10" s="309"/>
      <c r="E10" s="309" t="s">
        <v>85</v>
      </c>
      <c r="F10" s="309"/>
      <c r="G10" s="309"/>
      <c r="H10" s="309"/>
      <c r="I10" s="223"/>
      <c r="J10" s="224" t="s">
        <v>87</v>
      </c>
      <c r="K10" s="225"/>
      <c r="L10" s="309" t="s">
        <v>147</v>
      </c>
      <c r="M10" s="309"/>
      <c r="N10" s="309"/>
      <c r="O10" s="309" t="s">
        <v>88</v>
      </c>
      <c r="P10" s="309"/>
      <c r="Q10" s="309"/>
      <c r="R10" s="316" t="s">
        <v>87</v>
      </c>
      <c r="S10" s="317"/>
      <c r="T10" s="316" t="s">
        <v>274</v>
      </c>
      <c r="U10" s="317"/>
    </row>
    <row r="11" spans="1:25" ht="39.950000000000003" customHeight="1" x14ac:dyDescent="0.2">
      <c r="A11" s="264"/>
      <c r="B11" s="21" t="s">
        <v>22</v>
      </c>
      <c r="C11" s="21" t="s">
        <v>14</v>
      </c>
      <c r="D11" s="21" t="s">
        <v>23</v>
      </c>
      <c r="E11" s="21" t="s">
        <v>22</v>
      </c>
      <c r="F11" s="33" t="s">
        <v>145</v>
      </c>
      <c r="G11" s="21" t="s">
        <v>14</v>
      </c>
      <c r="H11" s="21" t="s">
        <v>23</v>
      </c>
      <c r="I11" s="21" t="s">
        <v>148</v>
      </c>
      <c r="J11" s="21" t="s">
        <v>89</v>
      </c>
      <c r="K11" s="21" t="s">
        <v>23</v>
      </c>
      <c r="L11" s="21" t="s">
        <v>22</v>
      </c>
      <c r="M11" s="21" t="s">
        <v>149</v>
      </c>
      <c r="N11" s="21" t="s">
        <v>23</v>
      </c>
      <c r="O11" s="21" t="s">
        <v>148</v>
      </c>
      <c r="P11" s="21" t="s">
        <v>89</v>
      </c>
      <c r="Q11" s="21" t="s">
        <v>23</v>
      </c>
      <c r="R11" s="21" t="s">
        <v>89</v>
      </c>
      <c r="S11" s="21" t="s">
        <v>148</v>
      </c>
      <c r="T11" s="21" t="s">
        <v>89</v>
      </c>
      <c r="U11" s="21" t="s">
        <v>148</v>
      </c>
    </row>
    <row r="12" spans="1:25" ht="5.0999999999999996" customHeight="1" x14ac:dyDescent="0.2">
      <c r="A12" s="84"/>
      <c r="B12" s="83"/>
      <c r="C12" s="83"/>
      <c r="D12" s="83"/>
      <c r="E12" s="83"/>
      <c r="F12" s="89"/>
      <c r="G12" s="83"/>
      <c r="H12" s="83"/>
      <c r="I12" s="87"/>
      <c r="J12" s="83"/>
      <c r="K12" s="83"/>
      <c r="L12" s="83"/>
      <c r="M12" s="83"/>
      <c r="N12" s="83"/>
      <c r="O12" s="87"/>
      <c r="P12" s="90"/>
      <c r="Q12" s="83"/>
      <c r="R12" s="83"/>
      <c r="S12" s="87"/>
      <c r="T12" s="83"/>
      <c r="U12" s="87"/>
    </row>
    <row r="13" spans="1:25" x14ac:dyDescent="0.2">
      <c r="A13" s="163"/>
      <c r="B13" s="164"/>
      <c r="C13" s="164"/>
      <c r="D13" s="164"/>
      <c r="E13" s="164"/>
      <c r="F13" s="173"/>
      <c r="G13" s="164"/>
      <c r="H13" s="164"/>
      <c r="I13" s="165"/>
      <c r="J13" s="164"/>
      <c r="K13" s="164"/>
      <c r="L13" s="164"/>
      <c r="M13" s="164"/>
      <c r="N13" s="164"/>
      <c r="O13" s="165"/>
      <c r="P13" s="174"/>
      <c r="Q13" s="164"/>
      <c r="R13" s="164"/>
      <c r="S13" s="165"/>
      <c r="T13" s="164"/>
      <c r="U13" s="165"/>
    </row>
    <row r="14" spans="1:25" x14ac:dyDescent="0.2">
      <c r="A14" s="163" t="s">
        <v>251</v>
      </c>
      <c r="B14" s="164">
        <v>48.55</v>
      </c>
      <c r="C14" s="164">
        <v>0.12</v>
      </c>
      <c r="D14" s="164">
        <v>5.83</v>
      </c>
      <c r="E14" s="164">
        <v>313.61</v>
      </c>
      <c r="F14" s="173">
        <v>0.5</v>
      </c>
      <c r="G14" s="164">
        <v>0.12</v>
      </c>
      <c r="H14" s="164">
        <v>18.82</v>
      </c>
      <c r="I14" s="165">
        <v>2</v>
      </c>
      <c r="J14" s="164">
        <v>2.92</v>
      </c>
      <c r="K14" s="164">
        <v>5.84</v>
      </c>
      <c r="L14" s="164">
        <v>8.41</v>
      </c>
      <c r="M14" s="164">
        <v>0.4</v>
      </c>
      <c r="N14" s="164">
        <v>3.36</v>
      </c>
      <c r="O14" s="165">
        <v>12</v>
      </c>
      <c r="P14" s="174">
        <v>1.087</v>
      </c>
      <c r="Q14" s="164">
        <v>13.04</v>
      </c>
      <c r="R14" s="164">
        <v>0.36</v>
      </c>
      <c r="S14" s="165">
        <v>2</v>
      </c>
      <c r="T14" s="164">
        <v>0.36</v>
      </c>
      <c r="U14" s="165">
        <v>4</v>
      </c>
    </row>
    <row r="15" spans="1:25" hidden="1" x14ac:dyDescent="0.2">
      <c r="A15" s="163"/>
      <c r="B15" s="164"/>
      <c r="C15" s="164"/>
      <c r="D15" s="164"/>
      <c r="E15" s="164"/>
      <c r="F15" s="173"/>
      <c r="G15" s="164"/>
      <c r="H15" s="164"/>
      <c r="I15" s="165"/>
      <c r="J15" s="164"/>
      <c r="K15" s="164"/>
      <c r="L15" s="164"/>
      <c r="M15" s="164"/>
      <c r="N15" s="164"/>
      <c r="O15" s="165"/>
      <c r="P15" s="174"/>
      <c r="Q15" s="164"/>
      <c r="R15" s="164"/>
      <c r="S15" s="165"/>
      <c r="T15" s="164"/>
      <c r="U15" s="165"/>
    </row>
    <row r="16" spans="1:25" x14ac:dyDescent="0.2">
      <c r="A16" s="163" t="s">
        <v>252</v>
      </c>
      <c r="B16" s="164">
        <v>38.369999999999997</v>
      </c>
      <c r="C16" s="164">
        <v>0.12</v>
      </c>
      <c r="D16" s="164">
        <v>4.5999999999999996</v>
      </c>
      <c r="E16" s="164">
        <v>0</v>
      </c>
      <c r="F16" s="173">
        <v>0.5</v>
      </c>
      <c r="G16" s="164">
        <v>0.12</v>
      </c>
      <c r="H16" s="164">
        <v>0</v>
      </c>
      <c r="I16" s="165">
        <v>2</v>
      </c>
      <c r="J16" s="164">
        <v>2.92</v>
      </c>
      <c r="K16" s="164">
        <v>5.84</v>
      </c>
      <c r="L16" s="164">
        <v>9.09</v>
      </c>
      <c r="M16" s="164">
        <v>0.4</v>
      </c>
      <c r="N16" s="164">
        <v>3.64</v>
      </c>
      <c r="O16" s="165">
        <v>0</v>
      </c>
      <c r="P16" s="174">
        <v>1.087</v>
      </c>
      <c r="Q16" s="164">
        <v>0</v>
      </c>
      <c r="R16" s="164">
        <v>0.36</v>
      </c>
      <c r="S16" s="165">
        <v>2</v>
      </c>
      <c r="T16" s="164">
        <v>0.36</v>
      </c>
      <c r="U16" s="165">
        <v>0</v>
      </c>
    </row>
    <row r="17" spans="1:21" x14ac:dyDescent="0.2">
      <c r="A17" s="163" t="s">
        <v>253</v>
      </c>
      <c r="B17" s="164">
        <v>19.59</v>
      </c>
      <c r="C17" s="164">
        <v>0.12</v>
      </c>
      <c r="D17" s="164">
        <v>2.35</v>
      </c>
      <c r="E17" s="164">
        <v>0</v>
      </c>
      <c r="F17" s="173">
        <v>0.5</v>
      </c>
      <c r="G17" s="164">
        <v>0.12</v>
      </c>
      <c r="H17" s="164">
        <v>0</v>
      </c>
      <c r="I17" s="165">
        <v>1</v>
      </c>
      <c r="J17" s="164">
        <v>2.92</v>
      </c>
      <c r="K17" s="164">
        <v>2.92</v>
      </c>
      <c r="L17" s="164">
        <v>4.17</v>
      </c>
      <c r="M17" s="164">
        <v>0.4</v>
      </c>
      <c r="N17" s="164">
        <v>1.67</v>
      </c>
      <c r="O17" s="165">
        <v>0</v>
      </c>
      <c r="P17" s="174">
        <v>1.087</v>
      </c>
      <c r="Q17" s="164">
        <v>0</v>
      </c>
      <c r="R17" s="164">
        <v>0.36</v>
      </c>
      <c r="S17" s="165">
        <v>2</v>
      </c>
      <c r="T17" s="164">
        <v>0.36</v>
      </c>
      <c r="U17" s="165">
        <v>0</v>
      </c>
    </row>
    <row r="18" spans="1:21" x14ac:dyDescent="0.2">
      <c r="A18" s="163" t="s">
        <v>254</v>
      </c>
      <c r="B18" s="164">
        <v>19.61</v>
      </c>
      <c r="C18" s="164">
        <v>0.12</v>
      </c>
      <c r="D18" s="164">
        <v>2.35</v>
      </c>
      <c r="E18" s="164">
        <v>0</v>
      </c>
      <c r="F18" s="173">
        <v>0.5</v>
      </c>
      <c r="G18" s="164">
        <v>0.12</v>
      </c>
      <c r="H18" s="164">
        <v>0</v>
      </c>
      <c r="I18" s="165">
        <v>1</v>
      </c>
      <c r="J18" s="164">
        <v>2.92</v>
      </c>
      <c r="K18" s="164">
        <v>2.92</v>
      </c>
      <c r="L18" s="164">
        <v>4.17</v>
      </c>
      <c r="M18" s="164">
        <v>0.4</v>
      </c>
      <c r="N18" s="164">
        <v>1.67</v>
      </c>
      <c r="O18" s="165">
        <v>0</v>
      </c>
      <c r="P18" s="174">
        <v>1.087</v>
      </c>
      <c r="Q18" s="164">
        <v>0</v>
      </c>
      <c r="R18" s="164">
        <v>0.36</v>
      </c>
      <c r="S18" s="165">
        <v>2</v>
      </c>
      <c r="T18" s="164">
        <v>0.36</v>
      </c>
      <c r="U18" s="165">
        <v>0</v>
      </c>
    </row>
    <row r="19" spans="1:21" x14ac:dyDescent="0.2">
      <c r="A19" s="163" t="s">
        <v>255</v>
      </c>
      <c r="B19" s="164">
        <v>0</v>
      </c>
      <c r="C19" s="164">
        <v>0.12</v>
      </c>
      <c r="D19" s="164">
        <v>0</v>
      </c>
      <c r="E19" s="164">
        <v>261.25</v>
      </c>
      <c r="F19" s="173">
        <v>0.5</v>
      </c>
      <c r="G19" s="164">
        <v>0.12</v>
      </c>
      <c r="H19" s="164">
        <v>15.68</v>
      </c>
      <c r="I19" s="165">
        <v>0</v>
      </c>
      <c r="J19" s="164">
        <v>2.92</v>
      </c>
      <c r="K19" s="164">
        <v>0</v>
      </c>
      <c r="L19" s="164">
        <v>0</v>
      </c>
      <c r="M19" s="164">
        <v>0.4</v>
      </c>
      <c r="N19" s="164">
        <v>0</v>
      </c>
      <c r="O19" s="165">
        <v>10</v>
      </c>
      <c r="P19" s="174">
        <v>1.087</v>
      </c>
      <c r="Q19" s="164">
        <v>10.87</v>
      </c>
      <c r="R19" s="164">
        <v>0.36</v>
      </c>
      <c r="S19" s="165">
        <v>0</v>
      </c>
      <c r="T19" s="164">
        <v>0.36</v>
      </c>
      <c r="U19" s="165">
        <v>2</v>
      </c>
    </row>
    <row r="20" spans="1:21" hidden="1" x14ac:dyDescent="0.2">
      <c r="A20" s="163"/>
      <c r="B20" s="164"/>
      <c r="C20" s="164"/>
      <c r="D20" s="164"/>
      <c r="E20" s="164"/>
      <c r="F20" s="173"/>
      <c r="G20" s="164"/>
      <c r="H20" s="164"/>
      <c r="I20" s="165"/>
      <c r="J20" s="164"/>
      <c r="K20" s="164"/>
      <c r="L20" s="164"/>
      <c r="M20" s="164"/>
      <c r="N20" s="164"/>
      <c r="O20" s="165"/>
      <c r="P20" s="174"/>
      <c r="Q20" s="164"/>
      <c r="R20" s="164"/>
      <c r="S20" s="165"/>
      <c r="T20" s="164"/>
      <c r="U20" s="165"/>
    </row>
    <row r="21" spans="1:21" hidden="1" x14ac:dyDescent="0.2">
      <c r="A21" s="163"/>
      <c r="B21" s="164"/>
      <c r="C21" s="164"/>
      <c r="D21" s="164"/>
      <c r="E21" s="164"/>
      <c r="F21" s="173"/>
      <c r="G21" s="164"/>
      <c r="H21" s="164"/>
      <c r="I21" s="165"/>
      <c r="J21" s="164"/>
      <c r="K21" s="164"/>
      <c r="L21" s="164"/>
      <c r="M21" s="164"/>
      <c r="N21" s="164"/>
      <c r="O21" s="165"/>
      <c r="P21" s="174"/>
      <c r="Q21" s="164"/>
      <c r="R21" s="164"/>
      <c r="S21" s="165"/>
      <c r="T21" s="164"/>
      <c r="U21" s="165"/>
    </row>
    <row r="22" spans="1:21" x14ac:dyDescent="0.2">
      <c r="A22" s="163" t="s">
        <v>256</v>
      </c>
      <c r="B22" s="164">
        <v>47.93</v>
      </c>
      <c r="C22" s="164">
        <v>0.12</v>
      </c>
      <c r="D22" s="164">
        <v>5.75</v>
      </c>
      <c r="E22" s="164">
        <v>0</v>
      </c>
      <c r="F22" s="173">
        <v>0.5</v>
      </c>
      <c r="G22" s="164">
        <v>0.12</v>
      </c>
      <c r="H22" s="164">
        <v>0</v>
      </c>
      <c r="I22" s="165">
        <v>2</v>
      </c>
      <c r="J22" s="164">
        <v>2.92</v>
      </c>
      <c r="K22" s="164">
        <v>5.84</v>
      </c>
      <c r="L22" s="164">
        <v>8.6300000000000008</v>
      </c>
      <c r="M22" s="164">
        <v>0.4</v>
      </c>
      <c r="N22" s="164">
        <v>3.45</v>
      </c>
      <c r="O22" s="165">
        <v>0</v>
      </c>
      <c r="P22" s="174">
        <v>1.087</v>
      </c>
      <c r="Q22" s="164">
        <v>0</v>
      </c>
      <c r="R22" s="164">
        <v>0.36</v>
      </c>
      <c r="S22" s="165">
        <v>2</v>
      </c>
      <c r="T22" s="164">
        <v>0.36</v>
      </c>
      <c r="U22" s="165">
        <v>0</v>
      </c>
    </row>
    <row r="23" spans="1:21" x14ac:dyDescent="0.2">
      <c r="A23" s="163" t="s">
        <v>257</v>
      </c>
      <c r="B23" s="164">
        <v>49.28</v>
      </c>
      <c r="C23" s="164">
        <v>0.12</v>
      </c>
      <c r="D23" s="164">
        <v>5.91</v>
      </c>
      <c r="E23" s="164">
        <v>0</v>
      </c>
      <c r="F23" s="173">
        <v>0.5</v>
      </c>
      <c r="G23" s="164">
        <v>0.12</v>
      </c>
      <c r="H23" s="164">
        <v>0</v>
      </c>
      <c r="I23" s="165">
        <v>2</v>
      </c>
      <c r="J23" s="164">
        <v>2.92</v>
      </c>
      <c r="K23" s="164">
        <v>5.84</v>
      </c>
      <c r="L23" s="164">
        <v>8.74</v>
      </c>
      <c r="M23" s="164">
        <v>0.4</v>
      </c>
      <c r="N23" s="164">
        <v>3.5</v>
      </c>
      <c r="O23" s="165">
        <v>0</v>
      </c>
      <c r="P23" s="174">
        <v>1.087</v>
      </c>
      <c r="Q23" s="164">
        <v>0</v>
      </c>
      <c r="R23" s="164">
        <v>0.36</v>
      </c>
      <c r="S23" s="165">
        <v>2</v>
      </c>
      <c r="T23" s="164">
        <v>0.36</v>
      </c>
      <c r="U23" s="165">
        <v>0</v>
      </c>
    </row>
    <row r="24" spans="1:21" x14ac:dyDescent="0.2">
      <c r="A24" s="163" t="s">
        <v>258</v>
      </c>
      <c r="B24" s="164">
        <v>49.32</v>
      </c>
      <c r="C24" s="164">
        <v>0.12</v>
      </c>
      <c r="D24" s="164">
        <v>5.92</v>
      </c>
      <c r="E24" s="164">
        <v>0</v>
      </c>
      <c r="F24" s="173">
        <v>0.5</v>
      </c>
      <c r="G24" s="164">
        <v>0.12</v>
      </c>
      <c r="H24" s="164">
        <v>0</v>
      </c>
      <c r="I24" s="165">
        <v>2</v>
      </c>
      <c r="J24" s="164">
        <v>2.92</v>
      </c>
      <c r="K24" s="164">
        <v>5.84</v>
      </c>
      <c r="L24" s="164">
        <v>8.75</v>
      </c>
      <c r="M24" s="164">
        <v>0.4</v>
      </c>
      <c r="N24" s="164">
        <v>3.5</v>
      </c>
      <c r="O24" s="165">
        <v>0</v>
      </c>
      <c r="P24" s="174">
        <v>1.087</v>
      </c>
      <c r="Q24" s="164">
        <v>0</v>
      </c>
      <c r="R24" s="164">
        <v>0.36</v>
      </c>
      <c r="S24" s="165">
        <v>2</v>
      </c>
      <c r="T24" s="164">
        <v>0.36</v>
      </c>
      <c r="U24" s="165">
        <v>0</v>
      </c>
    </row>
    <row r="25" spans="1:21" ht="5.0999999999999996" customHeight="1" x14ac:dyDescent="0.2">
      <c r="A25" s="84"/>
      <c r="B25" s="83"/>
      <c r="C25" s="83"/>
      <c r="D25" s="83"/>
      <c r="E25" s="83"/>
      <c r="F25" s="89"/>
      <c r="G25" s="83"/>
      <c r="H25" s="83"/>
      <c r="I25" s="87"/>
      <c r="J25" s="83"/>
      <c r="K25" s="83"/>
      <c r="L25" s="83"/>
      <c r="M25" s="83"/>
      <c r="N25" s="83"/>
      <c r="O25" s="87"/>
      <c r="P25" s="90"/>
      <c r="Q25" s="83"/>
      <c r="R25" s="83"/>
      <c r="S25" s="87"/>
      <c r="T25" s="83"/>
      <c r="U25" s="87"/>
    </row>
    <row r="26" spans="1:21" ht="20.100000000000001" customHeight="1" x14ac:dyDescent="0.2">
      <c r="A26" s="20" t="s">
        <v>1</v>
      </c>
      <c r="B26" s="22">
        <f>SUM(B13:B24)</f>
        <v>272.64999999999998</v>
      </c>
      <c r="C26" s="23"/>
      <c r="D26" s="22">
        <f>SUM(D14:D24)</f>
        <v>32.71</v>
      </c>
      <c r="E26" s="22">
        <f>SUM(E14:E24)</f>
        <v>574.86</v>
      </c>
      <c r="F26" s="23"/>
      <c r="G26" s="24"/>
      <c r="H26" s="22">
        <f>SUM(H14:H24)</f>
        <v>34.5</v>
      </c>
      <c r="I26" s="26">
        <f>SUM(I13:I24)</f>
        <v>12</v>
      </c>
      <c r="J26" s="23"/>
      <c r="K26" s="22">
        <f>SUM(K13:K24)</f>
        <v>35.04</v>
      </c>
      <c r="L26" s="22">
        <f>SUM(L13:L24)</f>
        <v>51.960000000000008</v>
      </c>
      <c r="M26" s="23"/>
      <c r="N26" s="22">
        <f>SUM(N13:N24)</f>
        <v>20.79</v>
      </c>
      <c r="O26" s="26">
        <f>SUM(O13:O24)</f>
        <v>22</v>
      </c>
      <c r="P26" s="23"/>
      <c r="Q26" s="22">
        <f>SUM(Q14:Q24)</f>
        <v>23.909999999999997</v>
      </c>
      <c r="R26" s="23"/>
      <c r="S26" s="26">
        <f>SUM(S13:S24)</f>
        <v>14</v>
      </c>
      <c r="T26" s="23"/>
      <c r="U26" s="26">
        <f>SUM(U13:U24)</f>
        <v>6</v>
      </c>
    </row>
    <row r="27" spans="1:21" x14ac:dyDescent="0.2">
      <c r="A27" s="8"/>
      <c r="T27" s="107">
        <f>20*T24</f>
        <v>7.1999999999999993</v>
      </c>
    </row>
    <row r="31" spans="1:21" x14ac:dyDescent="0.2">
      <c r="M31" s="107"/>
    </row>
    <row r="32" spans="1:21" x14ac:dyDescent="0.2">
      <c r="E32" s="107"/>
    </row>
  </sheetData>
  <mergeCells count="12">
    <mergeCell ref="A7:I7"/>
    <mergeCell ref="L7:T7"/>
    <mergeCell ref="A9:A11"/>
    <mergeCell ref="R9:U9"/>
    <mergeCell ref="L10:N10"/>
    <mergeCell ref="O10:Q10"/>
    <mergeCell ref="R10:S10"/>
    <mergeCell ref="B10:D10"/>
    <mergeCell ref="B9:H9"/>
    <mergeCell ref="I9:Q9"/>
    <mergeCell ref="T10:U10"/>
    <mergeCell ref="E10:H10"/>
  </mergeCells>
  <printOptions horizontalCentered="1"/>
  <pageMargins left="0.51181102362204722" right="0.19685039370078741" top="0.74803149606299213" bottom="0.74803149606299213" header="0.31496062992125984" footer="0.31496062992125984"/>
  <pageSetup paperSize="9" scale="90" fitToWidth="2" orientation="landscape" r:id="rId1"/>
  <headerFooter>
    <oddFooter>&amp;L&amp;6&amp;Z&amp;F&amp;R&amp;6&amp;P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133"/>
  <sheetViews>
    <sheetView showGridLines="0" view="pageBreakPreview" topLeftCell="A61" zoomScaleNormal="100" zoomScaleSheetLayoutView="100" workbookViewId="0">
      <selection activeCell="A134" sqref="A134:XFD182"/>
    </sheetView>
  </sheetViews>
  <sheetFormatPr defaultColWidth="9.140625" defaultRowHeight="12.75" x14ac:dyDescent="0.25"/>
  <cols>
    <col min="1" max="1" width="9.140625" style="5"/>
    <col min="2" max="2" width="13.7109375" style="5" customWidth="1"/>
    <col min="3" max="3" width="9.42578125" style="5" customWidth="1"/>
    <col min="4" max="4" width="66.7109375" style="5" customWidth="1"/>
    <col min="5" max="5" width="7.28515625" style="5" customWidth="1"/>
    <col min="6" max="6" width="7.7109375" style="5" customWidth="1"/>
    <col min="7" max="7" width="11.7109375" style="5" customWidth="1"/>
    <col min="8" max="8" width="10.7109375" style="5" customWidth="1"/>
    <col min="9" max="9" width="16.7109375" style="5" hidden="1" customWidth="1"/>
    <col min="10" max="10" width="17.7109375" style="5" customWidth="1"/>
    <col min="11" max="11" width="13.7109375" style="5" customWidth="1"/>
    <col min="12" max="12" width="10" style="5" customWidth="1"/>
    <col min="13" max="13" width="9.140625" style="5"/>
    <col min="14" max="14" width="18.7109375" style="5" customWidth="1"/>
    <col min="15" max="15" width="10.7109375" style="5" customWidth="1"/>
    <col min="16" max="17" width="12.7109375" style="5" customWidth="1"/>
    <col min="18" max="16384" width="9.140625" style="5"/>
  </cols>
  <sheetData>
    <row r="1" spans="2:21" ht="15" customHeight="1" x14ac:dyDescent="0.25">
      <c r="B1" s="7" t="s">
        <v>231</v>
      </c>
      <c r="G1" s="326" t="s">
        <v>91</v>
      </c>
      <c r="H1" s="326"/>
      <c r="I1" s="326"/>
      <c r="J1" s="326"/>
      <c r="K1" s="326"/>
      <c r="N1"/>
      <c r="O1"/>
      <c r="P1"/>
      <c r="Q1"/>
      <c r="R1"/>
      <c r="S1"/>
      <c r="T1"/>
      <c r="U1"/>
    </row>
    <row r="2" spans="2:21" ht="15" customHeight="1" x14ac:dyDescent="0.25">
      <c r="B2" s="6" t="s">
        <v>232</v>
      </c>
      <c r="G2" s="8" t="s">
        <v>41</v>
      </c>
      <c r="H2" s="9">
        <v>0.88349999999999995</v>
      </c>
      <c r="I2" s="8"/>
      <c r="J2" s="8" t="s">
        <v>40</v>
      </c>
      <c r="K2" s="9">
        <v>0.50349999999999995</v>
      </c>
      <c r="N2"/>
      <c r="O2"/>
      <c r="P2"/>
      <c r="Q2"/>
      <c r="R2"/>
      <c r="S2"/>
      <c r="T2"/>
      <c r="U2"/>
    </row>
    <row r="3" spans="2:21" ht="15" customHeight="1" x14ac:dyDescent="0.25">
      <c r="B3" s="6"/>
      <c r="G3" s="326" t="s">
        <v>417</v>
      </c>
      <c r="H3" s="326"/>
      <c r="I3" s="326"/>
      <c r="J3" s="326"/>
      <c r="K3" s="326"/>
      <c r="N3"/>
      <c r="O3"/>
      <c r="P3"/>
      <c r="Q3"/>
      <c r="R3"/>
      <c r="S3"/>
      <c r="T3"/>
      <c r="U3"/>
    </row>
    <row r="4" spans="2:21" ht="15" customHeight="1" x14ac:dyDescent="0.25">
      <c r="B4" s="6" t="s">
        <v>107</v>
      </c>
      <c r="G4" s="326" t="s">
        <v>229</v>
      </c>
      <c r="H4" s="326"/>
      <c r="I4" s="326"/>
      <c r="J4" s="326"/>
      <c r="K4" s="326"/>
      <c r="N4"/>
      <c r="O4"/>
      <c r="P4"/>
      <c r="Q4"/>
      <c r="R4"/>
      <c r="S4"/>
      <c r="T4"/>
      <c r="U4"/>
    </row>
    <row r="5" spans="2:21" ht="15" customHeight="1" x14ac:dyDescent="0.25">
      <c r="B5" s="6" t="s">
        <v>233</v>
      </c>
      <c r="G5" s="326" t="s">
        <v>230</v>
      </c>
      <c r="H5" s="326"/>
      <c r="I5" s="326"/>
      <c r="J5" s="326"/>
      <c r="K5" s="326"/>
      <c r="N5"/>
      <c r="O5"/>
      <c r="P5"/>
      <c r="Q5"/>
      <c r="R5"/>
      <c r="S5"/>
      <c r="T5"/>
      <c r="U5"/>
    </row>
    <row r="6" spans="2:21" ht="15" customHeight="1" x14ac:dyDescent="0.25">
      <c r="B6" s="6"/>
      <c r="G6" s="8"/>
      <c r="H6" s="8"/>
      <c r="I6" s="8"/>
      <c r="J6" s="8" t="s">
        <v>419</v>
      </c>
      <c r="K6" s="8"/>
      <c r="N6"/>
      <c r="O6"/>
      <c r="P6"/>
      <c r="Q6"/>
      <c r="R6"/>
      <c r="S6"/>
      <c r="T6"/>
      <c r="U6"/>
    </row>
    <row r="7" spans="2:21" ht="15" customHeight="1" x14ac:dyDescent="0.25">
      <c r="G7" s="327" t="s">
        <v>37</v>
      </c>
      <c r="H7" s="327"/>
      <c r="I7" s="327"/>
      <c r="J7" s="327"/>
      <c r="K7" s="9">
        <v>0.26750000000000002</v>
      </c>
      <c r="N7"/>
      <c r="O7"/>
      <c r="P7"/>
      <c r="Q7"/>
      <c r="R7"/>
      <c r="S7"/>
      <c r="T7"/>
      <c r="U7"/>
    </row>
    <row r="8" spans="2:21" ht="20.100000000000001" customHeight="1" x14ac:dyDescent="0.25">
      <c r="B8" s="261" t="s">
        <v>39</v>
      </c>
      <c r="C8" s="261"/>
      <c r="D8" s="261"/>
      <c r="E8" s="261"/>
      <c r="F8" s="261"/>
      <c r="G8" s="261"/>
      <c r="H8" s="261"/>
      <c r="I8" s="261"/>
      <c r="J8" s="261"/>
      <c r="K8" s="261"/>
      <c r="N8"/>
      <c r="O8"/>
      <c r="P8"/>
      <c r="Q8"/>
      <c r="R8"/>
      <c r="S8"/>
      <c r="T8"/>
      <c r="U8"/>
    </row>
    <row r="9" spans="2:21" ht="15" customHeight="1" x14ac:dyDescent="0.25">
      <c r="N9"/>
      <c r="O9"/>
      <c r="P9"/>
      <c r="Q9"/>
      <c r="R9"/>
      <c r="S9"/>
      <c r="T9"/>
      <c r="U9"/>
    </row>
    <row r="10" spans="2:21" ht="15" customHeight="1" x14ac:dyDescent="0.25">
      <c r="B10" s="325" t="s">
        <v>227</v>
      </c>
      <c r="C10" s="322" t="s">
        <v>25</v>
      </c>
      <c r="D10" s="322" t="s">
        <v>26</v>
      </c>
      <c r="E10" s="322" t="s">
        <v>27</v>
      </c>
      <c r="F10" s="322" t="s">
        <v>113</v>
      </c>
      <c r="G10" s="322" t="s">
        <v>28</v>
      </c>
      <c r="H10" s="322" t="s">
        <v>30</v>
      </c>
      <c r="I10" s="322"/>
      <c r="J10" s="322"/>
      <c r="K10" s="322" t="s">
        <v>32</v>
      </c>
      <c r="N10"/>
      <c r="O10"/>
      <c r="P10"/>
      <c r="Q10"/>
      <c r="R10"/>
      <c r="S10"/>
      <c r="T10"/>
      <c r="U10"/>
    </row>
    <row r="11" spans="2:21" ht="15" customHeight="1" x14ac:dyDescent="0.25">
      <c r="B11" s="325"/>
      <c r="C11" s="322"/>
      <c r="D11" s="322"/>
      <c r="E11" s="322"/>
      <c r="F11" s="322"/>
      <c r="G11" s="322"/>
      <c r="H11" s="60" t="s">
        <v>29</v>
      </c>
      <c r="I11" s="60" t="s">
        <v>31</v>
      </c>
      <c r="J11" s="60" t="s">
        <v>1</v>
      </c>
      <c r="K11" s="322"/>
      <c r="N11"/>
      <c r="O11"/>
      <c r="P11"/>
      <c r="Q11"/>
      <c r="R11"/>
      <c r="S11"/>
      <c r="T11"/>
      <c r="U11"/>
    </row>
    <row r="12" spans="2:21" ht="5.0999999999999996" customHeight="1" x14ac:dyDescent="0.25">
      <c r="B12" s="67"/>
      <c r="C12" s="67"/>
      <c r="D12" s="67"/>
      <c r="E12" s="67"/>
      <c r="F12" s="67"/>
      <c r="G12" s="67"/>
      <c r="H12" s="67"/>
      <c r="I12" s="67"/>
      <c r="J12" s="67"/>
      <c r="K12" s="67"/>
      <c r="N12"/>
      <c r="O12"/>
      <c r="P12"/>
      <c r="Q12"/>
      <c r="R12"/>
      <c r="S12"/>
      <c r="T12"/>
      <c r="U12"/>
    </row>
    <row r="13" spans="2:21" ht="20.100000000000001" customHeight="1" x14ac:dyDescent="0.25">
      <c r="B13" s="328" t="s">
        <v>248</v>
      </c>
      <c r="C13" s="329"/>
      <c r="D13" s="329"/>
      <c r="E13" s="329"/>
      <c r="F13" s="329"/>
      <c r="G13" s="329"/>
      <c r="H13" s="329"/>
      <c r="I13" s="329"/>
      <c r="J13" s="329"/>
      <c r="K13" s="330"/>
      <c r="N13"/>
      <c r="O13"/>
      <c r="P13"/>
      <c r="Q13"/>
      <c r="R13"/>
      <c r="S13"/>
      <c r="T13"/>
      <c r="U13"/>
    </row>
    <row r="14" spans="2:21" ht="5.0999999999999996" customHeight="1" x14ac:dyDescent="0.25">
      <c r="B14" s="67"/>
      <c r="C14" s="67"/>
      <c r="D14" s="67"/>
      <c r="E14" s="67"/>
      <c r="F14" s="67"/>
      <c r="G14" s="67"/>
      <c r="H14" s="67"/>
      <c r="I14" s="67"/>
      <c r="J14" s="67"/>
      <c r="K14" s="67"/>
      <c r="N14"/>
      <c r="O14"/>
      <c r="P14"/>
      <c r="Q14"/>
      <c r="R14"/>
      <c r="S14"/>
      <c r="T14"/>
      <c r="U14"/>
    </row>
    <row r="15" spans="2:21" s="66" customFormat="1" ht="20.100000000000001" customHeight="1" x14ac:dyDescent="0.25">
      <c r="B15" s="61"/>
      <c r="C15" s="62">
        <v>1</v>
      </c>
      <c r="D15" s="63" t="s">
        <v>33</v>
      </c>
      <c r="E15" s="64"/>
      <c r="F15" s="64"/>
      <c r="G15" s="64"/>
      <c r="H15" s="64"/>
      <c r="I15" s="64"/>
      <c r="J15" s="64"/>
      <c r="K15" s="65"/>
      <c r="N15"/>
      <c r="O15"/>
      <c r="P15"/>
      <c r="Q15"/>
      <c r="R15"/>
      <c r="S15"/>
      <c r="T15"/>
      <c r="U15"/>
    </row>
    <row r="16" spans="2:21" ht="15" customHeight="1" x14ac:dyDescent="0.25">
      <c r="B16" s="74" t="s">
        <v>34</v>
      </c>
      <c r="C16" s="75">
        <f t="shared" ref="C16:C23" si="0">IF(G16&gt;0,C15+0.01,C15)</f>
        <v>1.01</v>
      </c>
      <c r="D16" s="76" t="s">
        <v>35</v>
      </c>
      <c r="E16" s="74"/>
      <c r="F16" s="74" t="s">
        <v>36</v>
      </c>
      <c r="G16" s="77">
        <v>8</v>
      </c>
      <c r="H16" s="77">
        <f>TRUNC(I16+(I16*$K$7),2)</f>
        <v>383.06</v>
      </c>
      <c r="I16" s="78">
        <v>302.22000000000003</v>
      </c>
      <c r="J16" s="77">
        <f>TRUNC(G16*H16,2)</f>
        <v>3064.48</v>
      </c>
      <c r="K16" s="12">
        <f t="shared" ref="K16:K23" si="1">J16/$J$117</f>
        <v>1.6601968318806161E-3</v>
      </c>
      <c r="N16"/>
      <c r="O16"/>
      <c r="P16"/>
      <c r="Q16"/>
      <c r="R16"/>
      <c r="S16"/>
      <c r="T16"/>
      <c r="U16"/>
    </row>
    <row r="17" spans="2:21" ht="45" customHeight="1" x14ac:dyDescent="0.25">
      <c r="B17" s="11" t="s">
        <v>236</v>
      </c>
      <c r="C17" s="13">
        <f t="shared" si="0"/>
        <v>1.02</v>
      </c>
      <c r="D17" s="101" t="s">
        <v>237</v>
      </c>
      <c r="E17" s="11"/>
      <c r="F17" s="99" t="s">
        <v>234</v>
      </c>
      <c r="G17" s="15">
        <v>6</v>
      </c>
      <c r="H17" s="15">
        <f>TRUNC(I17+(I17*$K$7),2)</f>
        <v>500.06</v>
      </c>
      <c r="I17" s="49">
        <v>394.53</v>
      </c>
      <c r="J17" s="15">
        <f>TRUNC(G17*H17,2)</f>
        <v>3000.36</v>
      </c>
      <c r="K17" s="12">
        <f t="shared" si="1"/>
        <v>1.6254595123809995E-3</v>
      </c>
      <c r="O17"/>
      <c r="P17"/>
      <c r="Q17"/>
      <c r="R17"/>
      <c r="S17"/>
      <c r="T17"/>
      <c r="U17"/>
    </row>
    <row r="18" spans="2:21" ht="30" customHeight="1" x14ac:dyDescent="0.25">
      <c r="B18" s="11" t="s">
        <v>152</v>
      </c>
      <c r="C18" s="13">
        <f t="shared" si="0"/>
        <v>1.03</v>
      </c>
      <c r="D18" s="14" t="s">
        <v>153</v>
      </c>
      <c r="E18" s="11"/>
      <c r="F18" s="11" t="s">
        <v>47</v>
      </c>
      <c r="G18" s="15">
        <v>80</v>
      </c>
      <c r="H18" s="15">
        <f t="shared" ref="H18:H23" si="2">TRUNC(I18+(I18*$K$7),2)</f>
        <v>2.61</v>
      </c>
      <c r="I18" s="49">
        <v>2.06</v>
      </c>
      <c r="J18" s="15">
        <f t="shared" ref="J18:J23" si="3">TRUNC(G18*H18,2)</f>
        <v>208.8</v>
      </c>
      <c r="K18" s="12">
        <f t="shared" si="1"/>
        <v>1.1311840785277523E-4</v>
      </c>
      <c r="N18"/>
      <c r="O18" t="s">
        <v>221</v>
      </c>
      <c r="P18"/>
      <c r="Q18"/>
      <c r="R18"/>
      <c r="S18"/>
      <c r="T18"/>
      <c r="U18"/>
    </row>
    <row r="19" spans="2:21" ht="30" customHeight="1" x14ac:dyDescent="0.25">
      <c r="B19" s="11">
        <v>95634</v>
      </c>
      <c r="C19" s="13">
        <f t="shared" si="0"/>
        <v>1.04</v>
      </c>
      <c r="D19" s="101" t="s">
        <v>242</v>
      </c>
      <c r="E19" s="11"/>
      <c r="F19" s="11" t="s">
        <v>42</v>
      </c>
      <c r="G19" s="15">
        <v>1</v>
      </c>
      <c r="H19" s="15">
        <f t="shared" si="2"/>
        <v>125.08</v>
      </c>
      <c r="I19" s="49">
        <v>98.69</v>
      </c>
      <c r="J19" s="15">
        <f t="shared" si="3"/>
        <v>125.08</v>
      </c>
      <c r="K19" s="12">
        <f t="shared" si="1"/>
        <v>6.776269374628891E-5</v>
      </c>
      <c r="N19"/>
      <c r="O19"/>
      <c r="P19"/>
      <c r="Q19"/>
      <c r="R19"/>
      <c r="S19"/>
      <c r="T19"/>
      <c r="U19"/>
    </row>
    <row r="20" spans="2:21" ht="30" customHeight="1" x14ac:dyDescent="0.25">
      <c r="B20" s="11">
        <v>95676</v>
      </c>
      <c r="C20" s="13">
        <f t="shared" si="0"/>
        <v>1.05</v>
      </c>
      <c r="D20" s="101" t="s">
        <v>241</v>
      </c>
      <c r="E20" s="11"/>
      <c r="F20" s="11" t="s">
        <v>42</v>
      </c>
      <c r="G20" s="15">
        <v>1</v>
      </c>
      <c r="H20" s="15">
        <f t="shared" si="2"/>
        <v>74.739999999999995</v>
      </c>
      <c r="I20" s="49">
        <v>58.97</v>
      </c>
      <c r="J20" s="15">
        <f t="shared" si="3"/>
        <v>74.739999999999995</v>
      </c>
      <c r="K20" s="12">
        <f t="shared" si="1"/>
        <v>4.0490755761093966E-5</v>
      </c>
      <c r="N20"/>
      <c r="O20"/>
      <c r="P20"/>
      <c r="Q20"/>
      <c r="R20"/>
      <c r="S20"/>
      <c r="T20"/>
      <c r="U20"/>
    </row>
    <row r="21" spans="2:21" ht="15" customHeight="1" x14ac:dyDescent="0.25">
      <c r="B21" s="11">
        <v>95674</v>
      </c>
      <c r="C21" s="13">
        <f t="shared" si="0"/>
        <v>1.06</v>
      </c>
      <c r="D21" s="101" t="s">
        <v>240</v>
      </c>
      <c r="E21" s="11"/>
      <c r="F21" s="11" t="s">
        <v>42</v>
      </c>
      <c r="G21" s="15">
        <v>1</v>
      </c>
      <c r="H21" s="15">
        <f t="shared" si="2"/>
        <v>132.65</v>
      </c>
      <c r="I21" s="49">
        <v>104.66</v>
      </c>
      <c r="J21" s="15">
        <f t="shared" si="3"/>
        <v>132.65</v>
      </c>
      <c r="K21" s="12">
        <f t="shared" si="1"/>
        <v>7.1863777785778897E-5</v>
      </c>
      <c r="N21"/>
      <c r="O21"/>
      <c r="P21"/>
      <c r="Q21"/>
      <c r="R21"/>
      <c r="S21"/>
      <c r="T21"/>
      <c r="U21"/>
    </row>
    <row r="22" spans="2:21" ht="30" customHeight="1" x14ac:dyDescent="0.25">
      <c r="B22" s="99" t="s">
        <v>235</v>
      </c>
      <c r="C22" s="13">
        <f t="shared" si="0"/>
        <v>1.07</v>
      </c>
      <c r="D22" s="101" t="s">
        <v>239</v>
      </c>
      <c r="E22" s="11"/>
      <c r="F22" s="99" t="s">
        <v>47</v>
      </c>
      <c r="G22" s="15">
        <v>15</v>
      </c>
      <c r="H22" s="15">
        <f t="shared" si="2"/>
        <v>25.31</v>
      </c>
      <c r="I22" s="49">
        <v>19.97</v>
      </c>
      <c r="J22" s="15">
        <f>TRUNC(G22*H22,2)</f>
        <v>379.65</v>
      </c>
      <c r="K22" s="12">
        <f t="shared" si="1"/>
        <v>2.0567722002541242E-4</v>
      </c>
      <c r="N22"/>
      <c r="O22"/>
      <c r="P22"/>
      <c r="Q22"/>
      <c r="R22"/>
      <c r="S22"/>
      <c r="T22"/>
      <c r="U22"/>
    </row>
    <row r="23" spans="2:21" ht="15" customHeight="1" x14ac:dyDescent="0.25">
      <c r="B23" s="100">
        <v>83879</v>
      </c>
      <c r="C23" s="13">
        <f t="shared" si="0"/>
        <v>1.08</v>
      </c>
      <c r="D23" s="102" t="s">
        <v>238</v>
      </c>
      <c r="E23" s="43"/>
      <c r="F23" s="11" t="s">
        <v>42</v>
      </c>
      <c r="G23" s="79">
        <v>1</v>
      </c>
      <c r="H23" s="79">
        <f t="shared" si="2"/>
        <v>57.12</v>
      </c>
      <c r="I23" s="80">
        <v>45.07</v>
      </c>
      <c r="J23" s="79">
        <f t="shared" si="3"/>
        <v>57.12</v>
      </c>
      <c r="K23" s="12">
        <f t="shared" si="1"/>
        <v>3.0945035711448856E-5</v>
      </c>
      <c r="N23"/>
      <c r="O23"/>
      <c r="P23"/>
      <c r="Q23"/>
      <c r="R23"/>
      <c r="S23"/>
      <c r="T23"/>
      <c r="U23"/>
    </row>
    <row r="24" spans="2:21" s="66" customFormat="1" ht="20.100000000000001" customHeight="1" x14ac:dyDescent="0.25">
      <c r="B24" s="68"/>
      <c r="C24" s="69"/>
      <c r="D24" s="69"/>
      <c r="E24" s="70"/>
      <c r="F24" s="69"/>
      <c r="G24" s="323" t="str">
        <f>CONCATENATE("SUBTOTAL  ",C15)</f>
        <v>SUBTOTAL  1</v>
      </c>
      <c r="H24" s="324"/>
      <c r="I24" s="71"/>
      <c r="J24" s="72">
        <f>SUM(J15:J23)</f>
        <v>7042.8799999999992</v>
      </c>
      <c r="K24" s="73">
        <f>SUM(K15:K23)</f>
        <v>3.8155142351444138E-3</v>
      </c>
      <c r="N24"/>
      <c r="O24"/>
      <c r="P24"/>
      <c r="Q24"/>
      <c r="R24"/>
      <c r="S24"/>
      <c r="T24"/>
      <c r="U24"/>
    </row>
    <row r="25" spans="2:21" ht="5.0999999999999996" customHeight="1" x14ac:dyDescent="0.25">
      <c r="B25" s="67"/>
      <c r="C25" s="67"/>
      <c r="D25" s="67"/>
      <c r="E25" s="67"/>
      <c r="F25" s="67"/>
      <c r="G25" s="67"/>
      <c r="H25" s="67"/>
      <c r="I25" s="67"/>
      <c r="J25" s="67"/>
      <c r="K25" s="67"/>
      <c r="N25"/>
      <c r="O25"/>
      <c r="P25"/>
      <c r="Q25"/>
      <c r="R25"/>
      <c r="S25"/>
      <c r="T25"/>
      <c r="U25"/>
    </row>
    <row r="26" spans="2:21" s="66" customFormat="1" ht="20.100000000000001" customHeight="1" x14ac:dyDescent="0.25">
      <c r="B26" s="61"/>
      <c r="C26" s="62">
        <v>2</v>
      </c>
      <c r="D26" s="63" t="s">
        <v>43</v>
      </c>
      <c r="E26" s="64"/>
      <c r="F26" s="64"/>
      <c r="G26" s="64"/>
      <c r="H26" s="64"/>
      <c r="I26" s="64"/>
      <c r="J26" s="64"/>
      <c r="K26" s="65"/>
      <c r="N26"/>
      <c r="O26"/>
      <c r="P26"/>
      <c r="Q26"/>
      <c r="R26"/>
      <c r="S26"/>
      <c r="T26"/>
      <c r="U26"/>
    </row>
    <row r="27" spans="2:21" ht="15" customHeight="1" x14ac:dyDescent="0.25">
      <c r="B27" s="150" t="s">
        <v>382</v>
      </c>
      <c r="C27" s="75">
        <f>IF(G27&gt;0,C26+0.01,C26)</f>
        <v>2.0099999999999998</v>
      </c>
      <c r="D27" s="151" t="s">
        <v>383</v>
      </c>
      <c r="E27" s="74"/>
      <c r="F27" s="152" t="s">
        <v>384</v>
      </c>
      <c r="G27" s="77">
        <v>1</v>
      </c>
      <c r="H27" s="15">
        <f>TRUNC(I27+(I27*$K$7),2)</f>
        <v>141314.48000000001</v>
      </c>
      <c r="I27" s="78">
        <f>'Comp. Equipe Técnica'!J18</f>
        <v>111490.71999999999</v>
      </c>
      <c r="J27" s="77">
        <f>TRUNC(G27*H27,2)</f>
        <v>141314.48000000001</v>
      </c>
      <c r="K27" s="12">
        <f>J27/$J$117</f>
        <v>7.6557801648193716E-2</v>
      </c>
      <c r="N27"/>
      <c r="O27"/>
      <c r="P27"/>
      <c r="Q27"/>
      <c r="R27"/>
      <c r="S27"/>
      <c r="T27"/>
      <c r="U27"/>
    </row>
    <row r="28" spans="2:21" s="66" customFormat="1" ht="20.100000000000001" customHeight="1" x14ac:dyDescent="0.25">
      <c r="B28" s="68"/>
      <c r="C28" s="69"/>
      <c r="D28" s="69"/>
      <c r="E28" s="70"/>
      <c r="F28" s="69"/>
      <c r="G28" s="323" t="str">
        <f>CONCATENATE("SUBTOTAL  ",C26)</f>
        <v>SUBTOTAL  2</v>
      </c>
      <c r="H28" s="324"/>
      <c r="I28" s="71"/>
      <c r="J28" s="72">
        <f>SUM(J26:J27)</f>
        <v>141314.48000000001</v>
      </c>
      <c r="K28" s="73">
        <f>SUM(K26:K27)</f>
        <v>7.6557801648193716E-2</v>
      </c>
      <c r="N28"/>
      <c r="O28"/>
      <c r="P28"/>
      <c r="Q28"/>
      <c r="R28"/>
      <c r="S28"/>
      <c r="T28"/>
      <c r="U28"/>
    </row>
    <row r="29" spans="2:21" ht="5.0999999999999996" customHeight="1" x14ac:dyDescent="0.25">
      <c r="B29" s="67"/>
      <c r="C29" s="67"/>
      <c r="D29" s="67"/>
      <c r="E29" s="67"/>
      <c r="F29" s="67"/>
      <c r="G29" s="67"/>
      <c r="H29" s="67"/>
      <c r="I29" s="67"/>
      <c r="J29" s="67"/>
      <c r="K29" s="67"/>
      <c r="N29"/>
      <c r="O29"/>
      <c r="P29"/>
      <c r="Q29"/>
      <c r="R29"/>
      <c r="S29"/>
      <c r="T29"/>
      <c r="U29"/>
    </row>
    <row r="30" spans="2:21" s="66" customFormat="1" ht="20.100000000000001" customHeight="1" x14ac:dyDescent="0.25">
      <c r="B30" s="61"/>
      <c r="C30" s="62">
        <v>3</v>
      </c>
      <c r="D30" s="63" t="s">
        <v>45</v>
      </c>
      <c r="E30" s="64"/>
      <c r="F30" s="64"/>
      <c r="G30" s="64"/>
      <c r="H30" s="64"/>
      <c r="I30" s="64"/>
      <c r="J30" s="64"/>
      <c r="K30" s="65"/>
      <c r="N30"/>
      <c r="O30"/>
      <c r="P30"/>
      <c r="Q30"/>
      <c r="R30"/>
      <c r="S30"/>
      <c r="T30"/>
      <c r="U30"/>
    </row>
    <row r="31" spans="2:21" ht="60" customHeight="1" x14ac:dyDescent="0.25">
      <c r="B31" s="11">
        <v>90085</v>
      </c>
      <c r="C31" s="75">
        <f>IF(G31&gt;0,C30+0.01,C30)</f>
        <v>3.01</v>
      </c>
      <c r="D31" s="153" t="s">
        <v>387</v>
      </c>
      <c r="E31" s="11"/>
      <c r="F31" s="11" t="s">
        <v>44</v>
      </c>
      <c r="G31" s="15">
        <f>'L1 - Dre-Terraplenagem'!AQ47</f>
        <v>6354.5167740666202</v>
      </c>
      <c r="H31" s="15">
        <f>TRUNC(I31+(I31*$K$7),2)</f>
        <v>9.2100000000000009</v>
      </c>
      <c r="I31" s="49">
        <v>7.27</v>
      </c>
      <c r="J31" s="15">
        <f>TRUNC(G31*H31,2)</f>
        <v>58525.09</v>
      </c>
      <c r="K31" s="12">
        <f t="shared" ref="K31:K42" si="4">J31/$J$117</f>
        <v>3.170625000115123E-2</v>
      </c>
    </row>
    <row r="32" spans="2:21" ht="15" customHeight="1" x14ac:dyDescent="0.25">
      <c r="B32" s="11">
        <v>93358</v>
      </c>
      <c r="C32" s="13">
        <f>IF(G32&gt;0,C31+0.01,C31)</f>
        <v>3.0199999999999996</v>
      </c>
      <c r="D32" s="101" t="s">
        <v>150</v>
      </c>
      <c r="E32" s="11"/>
      <c r="F32" s="11" t="s">
        <v>44</v>
      </c>
      <c r="G32" s="15">
        <f>'L1 - Dre-Terraplenagem'!AV47</f>
        <v>334.44825126666422</v>
      </c>
      <c r="H32" s="15">
        <f t="shared" ref="H32:H40" si="5">TRUNC(I32+(I32*$K$7),2)</f>
        <v>66.63</v>
      </c>
      <c r="I32" s="49">
        <v>52.57</v>
      </c>
      <c r="J32" s="15">
        <f t="shared" ref="J32:J38" si="6">TRUNC(G32*H32,2)</f>
        <v>22284.28</v>
      </c>
      <c r="K32" s="12">
        <f t="shared" si="4"/>
        <v>1.2072616253570123E-2</v>
      </c>
    </row>
    <row r="33" spans="2:21" ht="30" customHeight="1" x14ac:dyDescent="0.25">
      <c r="B33" s="11">
        <v>94098</v>
      </c>
      <c r="C33" s="13">
        <f t="shared" ref="C33:C41" si="7">IF(G33&gt;0,C32+0.01,C32)</f>
        <v>3.0299999999999994</v>
      </c>
      <c r="D33" s="101" t="s">
        <v>189</v>
      </c>
      <c r="E33" s="11"/>
      <c r="F33" s="154" t="s">
        <v>36</v>
      </c>
      <c r="G33" s="15">
        <f>'L1 - Dre-Terraplenagem'!AW47</f>
        <v>639.12799999999993</v>
      </c>
      <c r="H33" s="15">
        <f t="shared" si="5"/>
        <v>5.64</v>
      </c>
      <c r="I33" s="49">
        <v>4.45</v>
      </c>
      <c r="J33" s="15">
        <f t="shared" si="6"/>
        <v>3604.68</v>
      </c>
      <c r="K33" s="12">
        <f t="shared" si="4"/>
        <v>1.9528527893617901E-3</v>
      </c>
    </row>
    <row r="34" spans="2:21" ht="30" customHeight="1" x14ac:dyDescent="0.25">
      <c r="B34" s="11">
        <v>94100</v>
      </c>
      <c r="C34" s="13">
        <f t="shared" si="7"/>
        <v>3.0399999999999991</v>
      </c>
      <c r="D34" s="153" t="s">
        <v>388</v>
      </c>
      <c r="E34" s="11"/>
      <c r="F34" s="154" t="s">
        <v>36</v>
      </c>
      <c r="G34" s="15">
        <f>'L1 - Dre-Terraplenagem'!AX47</f>
        <v>1556.9359999999999</v>
      </c>
      <c r="H34" s="15">
        <f t="shared" si="5"/>
        <v>3.16</v>
      </c>
      <c r="I34" s="49">
        <v>2.5</v>
      </c>
      <c r="J34" s="15">
        <f>TRUNC(G34*H34,2)</f>
        <v>4919.91</v>
      </c>
      <c r="K34" s="12">
        <f t="shared" si="4"/>
        <v>2.6653849903206291E-3</v>
      </c>
    </row>
    <row r="35" spans="2:21" ht="45" customHeight="1" x14ac:dyDescent="0.25">
      <c r="B35" s="11">
        <v>94040</v>
      </c>
      <c r="C35" s="13">
        <f t="shared" si="7"/>
        <v>3.0499999999999989</v>
      </c>
      <c r="D35" s="101" t="s">
        <v>250</v>
      </c>
      <c r="E35" s="11"/>
      <c r="F35" s="154" t="s">
        <v>36</v>
      </c>
      <c r="G35" s="15">
        <f>'L1 - Dre-Terraplenagem'!BB47</f>
        <v>2107.7403999999915</v>
      </c>
      <c r="H35" s="15">
        <f>TRUNC(I35+(I35*$K$7),2)</f>
        <v>20.12</v>
      </c>
      <c r="I35" s="49">
        <v>15.88</v>
      </c>
      <c r="J35" s="15">
        <f>TRUNC(G35*H35,2)</f>
        <v>42407.73</v>
      </c>
      <c r="K35" s="12">
        <f t="shared" si="4"/>
        <v>2.2974592424570745E-2</v>
      </c>
    </row>
    <row r="36" spans="2:21" ht="45" customHeight="1" x14ac:dyDescent="0.25">
      <c r="B36" s="11">
        <v>94052</v>
      </c>
      <c r="C36" s="13">
        <f t="shared" si="7"/>
        <v>3.0599999999999987</v>
      </c>
      <c r="D36" s="153" t="s">
        <v>389</v>
      </c>
      <c r="E36" s="11"/>
      <c r="F36" s="154" t="s">
        <v>36</v>
      </c>
      <c r="G36" s="15">
        <f>'L1 - Dre-Terraplenagem'!BD47</f>
        <v>3633.7115999999796</v>
      </c>
      <c r="H36" s="15">
        <f>TRUNC(I36+(I36*$K$7),2)</f>
        <v>31.63</v>
      </c>
      <c r="I36" s="49">
        <v>24.96</v>
      </c>
      <c r="J36" s="15">
        <f>TRUNC(G36*H36,2)</f>
        <v>114934.29</v>
      </c>
      <c r="K36" s="12">
        <f t="shared" si="4"/>
        <v>6.2266206381652991E-2</v>
      </c>
    </row>
    <row r="37" spans="2:21" ht="15" customHeight="1" x14ac:dyDescent="0.25">
      <c r="B37" s="11">
        <v>96995</v>
      </c>
      <c r="C37" s="13">
        <f t="shared" si="7"/>
        <v>3.0699999999999985</v>
      </c>
      <c r="D37" s="101" t="s">
        <v>249</v>
      </c>
      <c r="E37" s="11"/>
      <c r="F37" s="11" t="s">
        <v>44</v>
      </c>
      <c r="G37" s="15">
        <f>'L1 - Dre-Terraplenagem'!BG47</f>
        <v>3234.5123964314971</v>
      </c>
      <c r="H37" s="15">
        <f t="shared" si="5"/>
        <v>40.39</v>
      </c>
      <c r="I37" s="49">
        <v>31.87</v>
      </c>
      <c r="J37" s="15">
        <f t="shared" si="6"/>
        <v>130641.95</v>
      </c>
      <c r="K37" s="12">
        <f t="shared" si="4"/>
        <v>7.0775907005660291E-2</v>
      </c>
    </row>
    <row r="38" spans="2:21" ht="51" x14ac:dyDescent="0.25">
      <c r="B38" s="11">
        <v>93360</v>
      </c>
      <c r="C38" s="13">
        <f t="shared" si="7"/>
        <v>3.0799999999999983</v>
      </c>
      <c r="D38" s="153" t="s">
        <v>398</v>
      </c>
      <c r="E38" s="11"/>
      <c r="F38" s="11" t="s">
        <v>44</v>
      </c>
      <c r="G38" s="15">
        <f>'L1 - Dre-Terraplenagem'!BJ47</f>
        <v>2373.1374938682884</v>
      </c>
      <c r="H38" s="15">
        <f t="shared" si="5"/>
        <v>19.2</v>
      </c>
      <c r="I38" s="49">
        <v>15.15</v>
      </c>
      <c r="J38" s="15">
        <f t="shared" si="6"/>
        <v>45564.23</v>
      </c>
      <c r="K38" s="12">
        <f t="shared" si="4"/>
        <v>2.4684641535620961E-2</v>
      </c>
    </row>
    <row r="39" spans="2:21" ht="60" hidden="1" customHeight="1" x14ac:dyDescent="0.25">
      <c r="B39" s="11">
        <v>93362</v>
      </c>
      <c r="C39" s="13">
        <f t="shared" si="7"/>
        <v>3.0799999999999983</v>
      </c>
      <c r="D39" s="138" t="s">
        <v>288</v>
      </c>
      <c r="E39" s="11"/>
      <c r="F39" s="11" t="s">
        <v>44</v>
      </c>
      <c r="G39" s="15">
        <f>'L1 - Dre-Terraplenagem'!BM47</f>
        <v>0</v>
      </c>
      <c r="H39" s="15">
        <f t="shared" si="5"/>
        <v>11.12</v>
      </c>
      <c r="I39" s="49">
        <v>8.7799999999999994</v>
      </c>
      <c r="J39" s="15">
        <f>TRUNC(G39*H39,2)</f>
        <v>0</v>
      </c>
      <c r="K39" s="12">
        <f t="shared" si="4"/>
        <v>0</v>
      </c>
    </row>
    <row r="40" spans="2:21" ht="45" customHeight="1" x14ac:dyDescent="0.25">
      <c r="B40" s="11" t="s">
        <v>50</v>
      </c>
      <c r="C40" s="13">
        <f t="shared" si="7"/>
        <v>3.0899999999999981</v>
      </c>
      <c r="D40" s="14" t="s">
        <v>52</v>
      </c>
      <c r="E40" s="11"/>
      <c r="F40" s="11" t="s">
        <v>44</v>
      </c>
      <c r="G40" s="15">
        <f>'L1 - Dre-Terraplenagem'!BR47</f>
        <v>1405.70967554355</v>
      </c>
      <c r="H40" s="15">
        <f t="shared" si="5"/>
        <v>2.09</v>
      </c>
      <c r="I40" s="49">
        <v>1.65</v>
      </c>
      <c r="J40" s="15">
        <f>TRUNC(G40*H40,2)</f>
        <v>2937.93</v>
      </c>
      <c r="K40" s="12">
        <f t="shared" si="4"/>
        <v>1.5916377585388118E-3</v>
      </c>
    </row>
    <row r="41" spans="2:21" ht="30" customHeight="1" x14ac:dyDescent="0.25">
      <c r="B41" s="11">
        <v>97914</v>
      </c>
      <c r="C41" s="13">
        <f t="shared" si="7"/>
        <v>3.0999999999999979</v>
      </c>
      <c r="D41" s="14" t="s">
        <v>157</v>
      </c>
      <c r="E41" s="11">
        <f>'L1 - Dre-Terraplenagem'!$BT$3</f>
        <v>5</v>
      </c>
      <c r="F41" s="11" t="s">
        <v>51</v>
      </c>
      <c r="G41" s="15">
        <f>'L1 - Dre-Terraplenagem'!BS47</f>
        <v>7028.54</v>
      </c>
      <c r="H41" s="15">
        <f>TRUNC(I41+(I41*$K$7),2)</f>
        <v>1.98</v>
      </c>
      <c r="I41" s="49">
        <v>1.57</v>
      </c>
      <c r="J41" s="15">
        <f>TRUNC(G41*H41,2)</f>
        <v>13916.5</v>
      </c>
      <c r="K41" s="12">
        <f t="shared" si="4"/>
        <v>7.539331048290931E-3</v>
      </c>
    </row>
    <row r="42" spans="2:21" ht="30" customHeight="1" x14ac:dyDescent="0.25">
      <c r="B42" s="11">
        <v>83344</v>
      </c>
      <c r="C42" s="13">
        <f>IF(G42&gt;0,C41+0.01,C41)</f>
        <v>3.1099999999999977</v>
      </c>
      <c r="D42" s="59" t="s">
        <v>215</v>
      </c>
      <c r="E42" s="11"/>
      <c r="F42" s="11" t="s">
        <v>44</v>
      </c>
      <c r="G42" s="15">
        <f>'L1 - Dre-Terraplenagem'!BT47</f>
        <v>1405.70967554355</v>
      </c>
      <c r="H42" s="15">
        <f>TRUNC(I42+(I42*$K$7),2)</f>
        <v>1.05</v>
      </c>
      <c r="I42" s="49">
        <v>0.83</v>
      </c>
      <c r="J42" s="15">
        <f>TRUNC(G42*H42,2)</f>
        <v>1475.99</v>
      </c>
      <c r="K42" s="12">
        <f t="shared" si="4"/>
        <v>7.9962470692824573E-4</v>
      </c>
    </row>
    <row r="43" spans="2:21" s="66" customFormat="1" ht="20.100000000000001" customHeight="1" x14ac:dyDescent="0.25">
      <c r="B43" s="68"/>
      <c r="C43" s="69"/>
      <c r="D43" s="69"/>
      <c r="E43" s="70"/>
      <c r="F43" s="69"/>
      <c r="G43" s="323" t="str">
        <f>CONCATENATE("SUBTOTAL  ",C30)</f>
        <v>SUBTOTAL  3</v>
      </c>
      <c r="H43" s="324"/>
      <c r="I43" s="71"/>
      <c r="J43" s="72">
        <f>SUM(J30:J42)</f>
        <v>441212.57999999996</v>
      </c>
      <c r="K43" s="73">
        <f>SUM(K30:K42)</f>
        <v>0.23902904489566679</v>
      </c>
      <c r="N43"/>
      <c r="O43"/>
      <c r="P43"/>
      <c r="Q43"/>
      <c r="R43"/>
      <c r="S43"/>
      <c r="T43"/>
      <c r="U43"/>
    </row>
    <row r="44" spans="2:21" ht="5.0999999999999996" customHeight="1" x14ac:dyDescent="0.25">
      <c r="B44" s="67"/>
      <c r="C44" s="67"/>
      <c r="D44" s="67"/>
      <c r="E44" s="67"/>
      <c r="F44" s="67"/>
      <c r="G44" s="67"/>
      <c r="H44" s="67"/>
      <c r="I44" s="67"/>
      <c r="J44" s="67"/>
      <c r="K44" s="67"/>
      <c r="N44"/>
      <c r="O44"/>
      <c r="P44"/>
      <c r="Q44"/>
      <c r="R44"/>
      <c r="S44"/>
      <c r="T44"/>
      <c r="U44"/>
    </row>
    <row r="45" spans="2:21" s="66" customFormat="1" ht="20.100000000000001" customHeight="1" x14ac:dyDescent="0.25">
      <c r="B45" s="61"/>
      <c r="C45" s="62">
        <v>4</v>
      </c>
      <c r="D45" s="63" t="s">
        <v>46</v>
      </c>
      <c r="E45" s="64"/>
      <c r="F45" s="64"/>
      <c r="G45" s="64"/>
      <c r="H45" s="64"/>
      <c r="I45" s="64"/>
      <c r="J45" s="64"/>
      <c r="K45" s="65"/>
      <c r="N45"/>
      <c r="O45"/>
      <c r="P45"/>
      <c r="Q45"/>
      <c r="R45"/>
      <c r="S45"/>
      <c r="T45"/>
      <c r="U45"/>
    </row>
    <row r="46" spans="2:21" ht="30" customHeight="1" x14ac:dyDescent="0.25">
      <c r="B46" s="11" t="s">
        <v>63</v>
      </c>
      <c r="C46" s="13">
        <f t="shared" ref="C46:C62" si="8">IF(G46&gt;0,C45+0.01,C45)</f>
        <v>4.01</v>
      </c>
      <c r="D46" s="14" t="s">
        <v>68</v>
      </c>
      <c r="E46" s="11"/>
      <c r="F46" s="11" t="s">
        <v>47</v>
      </c>
      <c r="G46" s="15">
        <f>'L1 - Dre-Disp Estruturais'!J45</f>
        <v>220</v>
      </c>
      <c r="H46" s="15">
        <f t="shared" ref="H46:H61" si="9">TRUNC(I46+(I46*$K$7),2)</f>
        <v>49.3</v>
      </c>
      <c r="I46" s="49">
        <v>38.9</v>
      </c>
      <c r="J46" s="15">
        <f t="shared" ref="J46:J63" si="10">TRUNC(G46*H46,2)</f>
        <v>10846</v>
      </c>
      <c r="K46" s="12">
        <f t="shared" ref="K46:K63" si="11">J46/$J$117</f>
        <v>5.8758728523524905E-3</v>
      </c>
    </row>
    <row r="47" spans="2:21" ht="30" customHeight="1" x14ac:dyDescent="0.25">
      <c r="B47" s="11" t="s">
        <v>64</v>
      </c>
      <c r="C47" s="13">
        <f t="shared" si="8"/>
        <v>4.0199999999999996</v>
      </c>
      <c r="D47" s="14" t="s">
        <v>69</v>
      </c>
      <c r="E47" s="11"/>
      <c r="F47" s="11" t="s">
        <v>47</v>
      </c>
      <c r="G47" s="15">
        <f>'L1 - Dre-Disp Estruturais'!L45</f>
        <v>385.94</v>
      </c>
      <c r="H47" s="15">
        <f t="shared" si="9"/>
        <v>91.03</v>
      </c>
      <c r="I47" s="49">
        <v>71.819999999999993</v>
      </c>
      <c r="J47" s="15">
        <f t="shared" si="10"/>
        <v>35132.11</v>
      </c>
      <c r="K47" s="12">
        <f t="shared" si="11"/>
        <v>1.9032990171018022E-2</v>
      </c>
    </row>
    <row r="48" spans="2:21" ht="30" customHeight="1" x14ac:dyDescent="0.25">
      <c r="B48" s="11" t="s">
        <v>65</v>
      </c>
      <c r="C48" s="13">
        <f t="shared" si="8"/>
        <v>4.0299999999999994</v>
      </c>
      <c r="D48" s="14" t="s">
        <v>70</v>
      </c>
      <c r="E48" s="11"/>
      <c r="F48" s="11" t="s">
        <v>47</v>
      </c>
      <c r="G48" s="15">
        <f>'L1 - Dre-Disp Estruturais'!M45</f>
        <v>83.76</v>
      </c>
      <c r="H48" s="15">
        <f t="shared" si="9"/>
        <v>165.43</v>
      </c>
      <c r="I48" s="49">
        <v>130.52000000000001</v>
      </c>
      <c r="J48" s="15">
        <f t="shared" si="10"/>
        <v>13856.41</v>
      </c>
      <c r="K48" s="12">
        <f t="shared" si="11"/>
        <v>7.5067770007436457E-3</v>
      </c>
    </row>
    <row r="49" spans="2:21" ht="30" customHeight="1" x14ac:dyDescent="0.25">
      <c r="B49" s="11" t="s">
        <v>66</v>
      </c>
      <c r="C49" s="13">
        <f t="shared" si="8"/>
        <v>4.0399999999999991</v>
      </c>
      <c r="D49" s="14" t="s">
        <v>71</v>
      </c>
      <c r="E49" s="11"/>
      <c r="F49" s="11" t="s">
        <v>47</v>
      </c>
      <c r="G49" s="15">
        <f>'L1 - Dre-Disp Estruturais'!N45</f>
        <v>711.46</v>
      </c>
      <c r="H49" s="15">
        <f t="shared" si="9"/>
        <v>227.07</v>
      </c>
      <c r="I49" s="49">
        <v>179.15</v>
      </c>
      <c r="J49" s="15">
        <f t="shared" si="10"/>
        <v>161551.22</v>
      </c>
      <c r="K49" s="12">
        <f t="shared" si="11"/>
        <v>8.7521153223531697E-2</v>
      </c>
    </row>
    <row r="50" spans="2:21" ht="30" customHeight="1" x14ac:dyDescent="0.25">
      <c r="B50" s="11" t="s">
        <v>67</v>
      </c>
      <c r="C50" s="13">
        <f t="shared" si="8"/>
        <v>4.0399999999999991</v>
      </c>
      <c r="D50" s="14" t="s">
        <v>72</v>
      </c>
      <c r="E50" s="11"/>
      <c r="F50" s="11" t="s">
        <v>47</v>
      </c>
      <c r="G50" s="15">
        <f>'L1 - Dre-Disp Estruturais'!O45</f>
        <v>0</v>
      </c>
      <c r="H50" s="15">
        <f t="shared" si="9"/>
        <v>321.8</v>
      </c>
      <c r="I50" s="49">
        <v>253.89</v>
      </c>
      <c r="J50" s="15">
        <f t="shared" si="10"/>
        <v>0</v>
      </c>
      <c r="K50" s="12">
        <f t="shared" si="11"/>
        <v>0</v>
      </c>
    </row>
    <row r="51" spans="2:21" ht="45" customHeight="1" x14ac:dyDescent="0.25">
      <c r="B51" s="11">
        <v>92821</v>
      </c>
      <c r="C51" s="13">
        <f t="shared" si="8"/>
        <v>4.0499999999999989</v>
      </c>
      <c r="D51" s="14" t="s">
        <v>102</v>
      </c>
      <c r="E51" s="11"/>
      <c r="F51" s="11" t="s">
        <v>47</v>
      </c>
      <c r="G51" s="15">
        <f>'L1 - Dre-Disp Estruturais'!Q45</f>
        <v>220</v>
      </c>
      <c r="H51" s="15">
        <f t="shared" si="9"/>
        <v>56.17</v>
      </c>
      <c r="I51" s="49">
        <v>44.32</v>
      </c>
      <c r="J51" s="15">
        <f t="shared" si="10"/>
        <v>12357.4</v>
      </c>
      <c r="K51" s="12">
        <f t="shared" si="11"/>
        <v>6.6946810977005968E-3</v>
      </c>
    </row>
    <row r="52" spans="2:21" ht="45" customHeight="1" x14ac:dyDescent="0.25">
      <c r="B52" s="11">
        <v>92824</v>
      </c>
      <c r="C52" s="13">
        <f t="shared" si="8"/>
        <v>4.0599999999999987</v>
      </c>
      <c r="D52" s="14" t="s">
        <v>103</v>
      </c>
      <c r="E52" s="11"/>
      <c r="F52" s="11" t="s">
        <v>47</v>
      </c>
      <c r="G52" s="15">
        <f>'L1 - Dre-Disp Estruturais'!R45</f>
        <v>385.94</v>
      </c>
      <c r="H52" s="15">
        <f t="shared" si="9"/>
        <v>81.25</v>
      </c>
      <c r="I52" s="49">
        <v>64.11</v>
      </c>
      <c r="J52" s="15">
        <f t="shared" si="10"/>
        <v>31357.62</v>
      </c>
      <c r="K52" s="12">
        <f t="shared" si="11"/>
        <v>1.6988141994503551E-2</v>
      </c>
    </row>
    <row r="53" spans="2:21" ht="45" customHeight="1" x14ac:dyDescent="0.25">
      <c r="B53" s="11">
        <v>92826</v>
      </c>
      <c r="C53" s="13">
        <f t="shared" si="8"/>
        <v>4.0699999999999985</v>
      </c>
      <c r="D53" s="14" t="s">
        <v>104</v>
      </c>
      <c r="E53" s="11"/>
      <c r="F53" s="11" t="s">
        <v>47</v>
      </c>
      <c r="G53" s="15">
        <f>'L1 - Dre-Disp Estruturais'!S45</f>
        <v>83.76</v>
      </c>
      <c r="H53" s="15">
        <f t="shared" si="9"/>
        <v>108.16</v>
      </c>
      <c r="I53" s="49">
        <v>85.34</v>
      </c>
      <c r="J53" s="15">
        <f t="shared" si="10"/>
        <v>9059.48</v>
      </c>
      <c r="K53" s="12">
        <f t="shared" si="11"/>
        <v>4.9080170190328549E-3</v>
      </c>
    </row>
    <row r="54" spans="2:21" ht="45" customHeight="1" x14ac:dyDescent="0.25">
      <c r="B54" s="11">
        <v>92828</v>
      </c>
      <c r="C54" s="13">
        <f t="shared" si="8"/>
        <v>4.0799999999999983</v>
      </c>
      <c r="D54" s="14" t="s">
        <v>105</v>
      </c>
      <c r="E54" s="11"/>
      <c r="F54" s="11" t="s">
        <v>47</v>
      </c>
      <c r="G54" s="15">
        <f>'L1 - Dre-Disp Estruturais'!T45</f>
        <v>711.46</v>
      </c>
      <c r="H54" s="15">
        <f t="shared" si="9"/>
        <v>139.51</v>
      </c>
      <c r="I54" s="49">
        <v>110.07</v>
      </c>
      <c r="J54" s="15">
        <f t="shared" si="10"/>
        <v>99255.78</v>
      </c>
      <c r="K54" s="12">
        <f t="shared" si="11"/>
        <v>5.3772297910849282E-2</v>
      </c>
    </row>
    <row r="55" spans="2:21" ht="45" customHeight="1" x14ac:dyDescent="0.25">
      <c r="B55" s="11">
        <v>92830</v>
      </c>
      <c r="C55" s="13">
        <f t="shared" si="8"/>
        <v>4.0799999999999983</v>
      </c>
      <c r="D55" s="14" t="s">
        <v>106</v>
      </c>
      <c r="E55" s="11"/>
      <c r="F55" s="11" t="s">
        <v>47</v>
      </c>
      <c r="G55" s="15">
        <f>'L1 - Dre-Disp Estruturais'!U45</f>
        <v>0</v>
      </c>
      <c r="H55" s="15">
        <f t="shared" si="9"/>
        <v>173.07</v>
      </c>
      <c r="I55" s="49">
        <v>136.55000000000001</v>
      </c>
      <c r="J55" s="15">
        <f t="shared" si="10"/>
        <v>0</v>
      </c>
      <c r="K55" s="12">
        <f t="shared" si="11"/>
        <v>0</v>
      </c>
    </row>
    <row r="56" spans="2:21" ht="30" customHeight="1" x14ac:dyDescent="0.25">
      <c r="B56" s="11">
        <v>72850</v>
      </c>
      <c r="C56" s="13">
        <f t="shared" si="8"/>
        <v>4.0899999999999981</v>
      </c>
      <c r="D56" s="153" t="s">
        <v>385</v>
      </c>
      <c r="E56" s="11"/>
      <c r="F56" s="154" t="s">
        <v>386</v>
      </c>
      <c r="G56" s="15">
        <f>'L1 - Dre-Disp Estruturais'!W45</f>
        <v>1014.1971137580181</v>
      </c>
      <c r="H56" s="15">
        <f t="shared" si="9"/>
        <v>14.37</v>
      </c>
      <c r="I56" s="49">
        <v>11.34</v>
      </c>
      <c r="J56" s="15">
        <f t="shared" si="10"/>
        <v>14574.01</v>
      </c>
      <c r="K56" s="12">
        <f t="shared" si="11"/>
        <v>7.8955402645135286E-3</v>
      </c>
    </row>
    <row r="57" spans="2:21" ht="30" customHeight="1" x14ac:dyDescent="0.25">
      <c r="B57" s="11">
        <v>72840</v>
      </c>
      <c r="C57" s="13">
        <f t="shared" si="8"/>
        <v>4.0999999999999979</v>
      </c>
      <c r="D57" s="14" t="s">
        <v>158</v>
      </c>
      <c r="E57" s="11">
        <f>'L1 - Dre-Disp Estruturais'!$AE$3</f>
        <v>80</v>
      </c>
      <c r="F57" s="11" t="s">
        <v>58</v>
      </c>
      <c r="G57" s="15">
        <f>'L1 - Dre-Disp Estruturais'!X45</f>
        <v>81135.759999999995</v>
      </c>
      <c r="H57" s="15">
        <f t="shared" si="9"/>
        <v>0.76</v>
      </c>
      <c r="I57" s="49">
        <v>0.6</v>
      </c>
      <c r="J57" s="15">
        <f t="shared" si="10"/>
        <v>61663.17</v>
      </c>
      <c r="K57" s="12">
        <f t="shared" si="11"/>
        <v>3.3406319988290294E-2</v>
      </c>
    </row>
    <row r="58" spans="2:21" ht="30" customHeight="1" x14ac:dyDescent="0.25">
      <c r="B58" s="16" t="s">
        <v>80</v>
      </c>
      <c r="C58" s="13">
        <f t="shared" si="8"/>
        <v>4.1099999999999977</v>
      </c>
      <c r="D58" s="14" t="s">
        <v>81</v>
      </c>
      <c r="E58" s="11"/>
      <c r="F58" s="11" t="s">
        <v>42</v>
      </c>
      <c r="G58" s="15">
        <f>'L1 - Dre-Disp Estruturais'!Y45</f>
        <v>17</v>
      </c>
      <c r="H58" s="15">
        <f t="shared" si="9"/>
        <v>5365.94</v>
      </c>
      <c r="I58" s="51">
        <f>'Comp. PV-1'!I49</f>
        <v>4233.49</v>
      </c>
      <c r="J58" s="15">
        <f t="shared" si="10"/>
        <v>91220.98</v>
      </c>
      <c r="K58" s="12">
        <f t="shared" si="11"/>
        <v>4.9419406227824959E-2</v>
      </c>
    </row>
    <row r="59" spans="2:21" ht="30" customHeight="1" x14ac:dyDescent="0.25">
      <c r="B59" s="11">
        <v>98051</v>
      </c>
      <c r="C59" s="13">
        <f t="shared" si="8"/>
        <v>4.1199999999999974</v>
      </c>
      <c r="D59" s="14" t="s">
        <v>151</v>
      </c>
      <c r="E59" s="11"/>
      <c r="F59" s="11" t="s">
        <v>47</v>
      </c>
      <c r="G59" s="15">
        <f>'L1 - Dre-Disp Estruturais'!Z45</f>
        <v>17</v>
      </c>
      <c r="H59" s="15">
        <f t="shared" si="9"/>
        <v>840.75</v>
      </c>
      <c r="I59" s="49">
        <v>663.32</v>
      </c>
      <c r="J59" s="15">
        <f t="shared" si="10"/>
        <v>14292.75</v>
      </c>
      <c r="K59" s="12">
        <f t="shared" si="11"/>
        <v>7.7431663019049482E-3</v>
      </c>
    </row>
    <row r="60" spans="2:21" ht="45" customHeight="1" x14ac:dyDescent="0.25">
      <c r="B60" s="11">
        <v>83627</v>
      </c>
      <c r="C60" s="13">
        <f t="shared" si="8"/>
        <v>4.1299999999999972</v>
      </c>
      <c r="D60" s="14" t="s">
        <v>93</v>
      </c>
      <c r="E60" s="11"/>
      <c r="F60" s="11" t="s">
        <v>42</v>
      </c>
      <c r="G60" s="15">
        <f>'L1 - Dre-Disp Estruturais'!AA45</f>
        <v>17</v>
      </c>
      <c r="H60" s="15">
        <f t="shared" si="9"/>
        <v>558.48</v>
      </c>
      <c r="I60" s="49">
        <v>440.62</v>
      </c>
      <c r="J60" s="15">
        <f t="shared" si="10"/>
        <v>9494.16</v>
      </c>
      <c r="K60" s="12">
        <f t="shared" si="11"/>
        <v>5.1435070071815343E-3</v>
      </c>
    </row>
    <row r="61" spans="2:21" ht="45" customHeight="1" x14ac:dyDescent="0.25">
      <c r="B61" s="16" t="s">
        <v>94</v>
      </c>
      <c r="C61" s="13">
        <f t="shared" si="8"/>
        <v>4.139999999999997</v>
      </c>
      <c r="D61" s="14" t="s">
        <v>73</v>
      </c>
      <c r="E61" s="11"/>
      <c r="F61" s="11" t="s">
        <v>42</v>
      </c>
      <c r="G61" s="15">
        <f>'L1 - Dre-Disp Estruturais'!AB45</f>
        <v>18</v>
      </c>
      <c r="H61" s="15">
        <f t="shared" si="9"/>
        <v>1322.97</v>
      </c>
      <c r="I61" s="51">
        <f>'Comp. BLS'!I50</f>
        <v>1043.7700000000002</v>
      </c>
      <c r="J61" s="15">
        <f t="shared" si="10"/>
        <v>23813.46</v>
      </c>
      <c r="K61" s="12">
        <f t="shared" si="11"/>
        <v>1.2901056899740176E-2</v>
      </c>
      <c r="P61" s="139"/>
      <c r="Q61" s="139"/>
    </row>
    <row r="62" spans="2:21" ht="45" customHeight="1" x14ac:dyDescent="0.25">
      <c r="B62" s="16" t="s">
        <v>95</v>
      </c>
      <c r="C62" s="13">
        <f t="shared" si="8"/>
        <v>4.1499999999999968</v>
      </c>
      <c r="D62" s="14" t="s">
        <v>74</v>
      </c>
      <c r="E62" s="11"/>
      <c r="F62" s="11" t="s">
        <v>42</v>
      </c>
      <c r="G62" s="15">
        <f>'L1 - Dre-Disp Estruturais'!AC45</f>
        <v>4</v>
      </c>
      <c r="H62" s="15">
        <f>TRUNC(I62+(I62*$K$7),2)</f>
        <v>2287.29</v>
      </c>
      <c r="I62" s="51">
        <f>'Comp. BLD'!I50</f>
        <v>1804.5700000000004</v>
      </c>
      <c r="J62" s="15">
        <f t="shared" si="10"/>
        <v>9149.16</v>
      </c>
      <c r="K62" s="12">
        <f t="shared" si="11"/>
        <v>4.9566015919075522E-3</v>
      </c>
    </row>
    <row r="63" spans="2:21" ht="30" customHeight="1" x14ac:dyDescent="0.25">
      <c r="B63" s="150" t="s">
        <v>439</v>
      </c>
      <c r="C63" s="13">
        <f>IF(G63&gt;0,C62+0.01,C62)</f>
        <v>4.1499999999999968</v>
      </c>
      <c r="D63" s="153" t="s">
        <v>438</v>
      </c>
      <c r="E63" s="11"/>
      <c r="F63" s="11" t="s">
        <v>42</v>
      </c>
      <c r="G63" s="15">
        <f>'L1 - Dre-Disp Estruturais'!AE45</f>
        <v>0</v>
      </c>
      <c r="H63" s="15">
        <f>TRUNC(I63+(I63*$K$7),2)</f>
        <v>17612.54</v>
      </c>
      <c r="I63" s="51">
        <f>'Comp. DISSIPADOR'!I42</f>
        <v>13895.5</v>
      </c>
      <c r="J63" s="15">
        <f t="shared" si="10"/>
        <v>0</v>
      </c>
      <c r="K63" s="12">
        <f t="shared" si="11"/>
        <v>0</v>
      </c>
    </row>
    <row r="64" spans="2:21" s="66" customFormat="1" ht="20.100000000000001" customHeight="1" x14ac:dyDescent="0.25">
      <c r="B64" s="68"/>
      <c r="C64" s="69"/>
      <c r="D64" s="69"/>
      <c r="E64" s="70"/>
      <c r="F64" s="69"/>
      <c r="G64" s="323" t="str">
        <f>CONCATENATE("SUBTOTAL  ",C45)</f>
        <v>SUBTOTAL  4</v>
      </c>
      <c r="H64" s="324"/>
      <c r="I64" s="71"/>
      <c r="J64" s="72">
        <f>SUM(J45:J63)</f>
        <v>597623.71000000008</v>
      </c>
      <c r="K64" s="73">
        <f>SUM(K45:K63)</f>
        <v>0.32376552955109517</v>
      </c>
      <c r="N64"/>
      <c r="O64"/>
      <c r="P64"/>
      <c r="Q64"/>
      <c r="R64"/>
      <c r="S64"/>
      <c r="T64"/>
      <c r="U64"/>
    </row>
    <row r="65" spans="2:21" ht="5.0999999999999996" customHeight="1" x14ac:dyDescent="0.25">
      <c r="B65" s="67"/>
      <c r="C65" s="67"/>
      <c r="D65" s="67"/>
      <c r="E65" s="67"/>
      <c r="F65" s="67"/>
      <c r="G65" s="67"/>
      <c r="H65" s="67"/>
      <c r="I65" s="67"/>
      <c r="J65" s="67"/>
      <c r="K65" s="67"/>
      <c r="N65"/>
      <c r="O65"/>
      <c r="P65"/>
      <c r="Q65"/>
      <c r="R65"/>
      <c r="S65"/>
      <c r="T65"/>
      <c r="U65"/>
    </row>
    <row r="66" spans="2:21" s="66" customFormat="1" ht="20.100000000000001" customHeight="1" x14ac:dyDescent="0.25">
      <c r="B66" s="61"/>
      <c r="C66" s="62">
        <v>5</v>
      </c>
      <c r="D66" s="81" t="s">
        <v>48</v>
      </c>
      <c r="E66" s="64"/>
      <c r="F66" s="64"/>
      <c r="G66" s="64"/>
      <c r="H66" s="64"/>
      <c r="I66" s="64"/>
      <c r="J66" s="64"/>
      <c r="K66" s="65"/>
      <c r="N66"/>
      <c r="O66"/>
      <c r="P66"/>
      <c r="Q66"/>
      <c r="R66"/>
      <c r="S66"/>
      <c r="T66"/>
      <c r="U66"/>
    </row>
    <row r="67" spans="2:21" ht="30" customHeight="1" x14ac:dyDescent="0.25">
      <c r="B67" s="11" t="s">
        <v>49</v>
      </c>
      <c r="C67" s="13">
        <f>IF(G67&gt;0,C66+0.01,C66)</f>
        <v>5.01</v>
      </c>
      <c r="D67" s="59" t="s">
        <v>226</v>
      </c>
      <c r="E67" s="11"/>
      <c r="F67" s="11" t="s">
        <v>44</v>
      </c>
      <c r="G67" s="15">
        <f>'L1 - Pav-Terraplenagem'!M26</f>
        <v>2178.58</v>
      </c>
      <c r="H67" s="15">
        <f>TRUNC(I67+(I67*$K$7),2)</f>
        <v>1.81</v>
      </c>
      <c r="I67" s="49">
        <v>1.43</v>
      </c>
      <c r="J67" s="15">
        <f>TRUNC(G67*H67,2)</f>
        <v>3943.22</v>
      </c>
      <c r="K67" s="12">
        <f>J67/$J$117</f>
        <v>2.1362584684541204E-3</v>
      </c>
    </row>
    <row r="68" spans="2:21" ht="45" customHeight="1" x14ac:dyDescent="0.25">
      <c r="B68" s="11" t="s">
        <v>50</v>
      </c>
      <c r="C68" s="13">
        <f>IF(G68&gt;0,C67+0.01,C67)</f>
        <v>5.0199999999999996</v>
      </c>
      <c r="D68" s="59" t="s">
        <v>52</v>
      </c>
      <c r="E68" s="11"/>
      <c r="F68" s="11" t="s">
        <v>44</v>
      </c>
      <c r="G68" s="15">
        <f>'L1 - Pav-Terraplenagem'!N26</f>
        <v>2832.16</v>
      </c>
      <c r="H68" s="15">
        <f>TRUNC(I68+(I68*$K$7),2)</f>
        <v>2.09</v>
      </c>
      <c r="I68" s="49">
        <v>1.65</v>
      </c>
      <c r="J68" s="15">
        <f>TRUNC(G68*H68,2)</f>
        <v>5919.21</v>
      </c>
      <c r="K68" s="12">
        <f>J68/$J$117</f>
        <v>3.2067605888229196E-3</v>
      </c>
    </row>
    <row r="69" spans="2:21" ht="30" customHeight="1" x14ac:dyDescent="0.25">
      <c r="B69" s="11">
        <v>97914</v>
      </c>
      <c r="C69" s="13">
        <f>IF(G69&gt;0,C68+0.01,C68)</f>
        <v>5.0299999999999994</v>
      </c>
      <c r="D69" s="59" t="s">
        <v>225</v>
      </c>
      <c r="E69" s="11">
        <f>'L1 - Pav-Terraplenagem'!$P$3</f>
        <v>5</v>
      </c>
      <c r="F69" s="11" t="s">
        <v>51</v>
      </c>
      <c r="G69" s="15">
        <f>'L1 - Pav-Terraplenagem'!O26</f>
        <v>14160.8</v>
      </c>
      <c r="H69" s="15">
        <f>TRUNC(I69+(I69*$K$7),2)</f>
        <v>1.98</v>
      </c>
      <c r="I69" s="49">
        <v>1.57</v>
      </c>
      <c r="J69" s="15">
        <f>TRUNC(G69*H69,2)</f>
        <v>28038.38</v>
      </c>
      <c r="K69" s="12">
        <f>J69/$J$117</f>
        <v>1.5189927702926705E-2</v>
      </c>
    </row>
    <row r="70" spans="2:21" ht="30" customHeight="1" x14ac:dyDescent="0.25">
      <c r="B70" s="11">
        <v>83344</v>
      </c>
      <c r="C70" s="13">
        <f>IF(G70&gt;0,C69+0.01,C69)</f>
        <v>5.0399999999999991</v>
      </c>
      <c r="D70" s="59" t="s">
        <v>215</v>
      </c>
      <c r="E70" s="11"/>
      <c r="F70" s="11" t="s">
        <v>44</v>
      </c>
      <c r="G70" s="15">
        <f>'L1 - Pav-Terraplenagem'!P26</f>
        <v>2832.16</v>
      </c>
      <c r="H70" s="15">
        <f>TRUNC(I70+(I70*$K$7),2)</f>
        <v>1.05</v>
      </c>
      <c r="I70" s="49">
        <v>0.83</v>
      </c>
      <c r="J70" s="15">
        <f>TRUNC(G70*H70,2)</f>
        <v>2973.76</v>
      </c>
      <c r="K70" s="12">
        <f>J70/$J$117</f>
        <v>1.611048833985962E-3</v>
      </c>
    </row>
    <row r="71" spans="2:21" s="66" customFormat="1" ht="20.100000000000001" customHeight="1" x14ac:dyDescent="0.25">
      <c r="B71" s="68"/>
      <c r="C71" s="69"/>
      <c r="D71" s="69"/>
      <c r="E71" s="70"/>
      <c r="F71" s="69"/>
      <c r="G71" s="323" t="str">
        <f>CONCATENATE("SUBTOTAL  ",C66)</f>
        <v>SUBTOTAL  5</v>
      </c>
      <c r="H71" s="324"/>
      <c r="I71" s="71"/>
      <c r="J71" s="72">
        <f>SUM(J66:J70)</f>
        <v>40874.57</v>
      </c>
      <c r="K71" s="73">
        <f>SUM(K66:K70)</f>
        <v>2.2143995594189704E-2</v>
      </c>
      <c r="N71"/>
      <c r="O71"/>
      <c r="P71"/>
      <c r="Q71"/>
      <c r="R71"/>
      <c r="S71"/>
      <c r="T71"/>
      <c r="U71"/>
    </row>
    <row r="72" spans="2:21" ht="5.0999999999999996" customHeight="1" x14ac:dyDescent="0.25">
      <c r="B72" s="67"/>
      <c r="C72" s="67"/>
      <c r="D72" s="67"/>
      <c r="E72" s="67"/>
      <c r="F72" s="67"/>
      <c r="G72" s="67"/>
      <c r="H72" s="67"/>
      <c r="I72" s="67"/>
      <c r="J72" s="67"/>
      <c r="K72" s="67"/>
      <c r="N72"/>
      <c r="O72"/>
      <c r="P72"/>
      <c r="Q72"/>
      <c r="R72"/>
      <c r="S72"/>
      <c r="T72"/>
      <c r="U72"/>
    </row>
    <row r="73" spans="2:21" s="66" customFormat="1" ht="20.100000000000001" customHeight="1" x14ac:dyDescent="0.25">
      <c r="B73" s="61"/>
      <c r="C73" s="62">
        <v>6</v>
      </c>
      <c r="D73" s="81" t="s">
        <v>53</v>
      </c>
      <c r="E73" s="64"/>
      <c r="F73" s="64"/>
      <c r="G73" s="64"/>
      <c r="H73" s="64"/>
      <c r="I73" s="64"/>
      <c r="J73" s="64"/>
      <c r="K73" s="65"/>
      <c r="N73"/>
      <c r="O73"/>
      <c r="P73"/>
      <c r="Q73"/>
      <c r="R73"/>
      <c r="S73"/>
      <c r="T73"/>
      <c r="U73"/>
    </row>
    <row r="74" spans="2:21" ht="15" customHeight="1" x14ac:dyDescent="0.25">
      <c r="B74" s="11">
        <v>72961</v>
      </c>
      <c r="C74" s="13">
        <f t="shared" ref="C74:C83" si="12">IF(G74&gt;0,C73+0.01,C73)</f>
        <v>6.01</v>
      </c>
      <c r="D74" s="14" t="s">
        <v>56</v>
      </c>
      <c r="E74" s="11"/>
      <c r="F74" s="11" t="s">
        <v>36</v>
      </c>
      <c r="G74" s="15">
        <f>'L1 - Pav-Pavimentação'!K26</f>
        <v>7625.37</v>
      </c>
      <c r="H74" s="15">
        <f t="shared" ref="H74:H83" si="13">TRUNC(I74+(I74*$K$7),2)</f>
        <v>1.63</v>
      </c>
      <c r="I74" s="49">
        <v>1.29</v>
      </c>
      <c r="J74" s="15">
        <f t="shared" ref="J74:J83" si="14">TRUNC(G74*H74,2)</f>
        <v>12429.35</v>
      </c>
      <c r="K74" s="12">
        <f t="shared" ref="K74:K83" si="15">J74/$J$117</f>
        <v>6.7336603574946925E-3</v>
      </c>
    </row>
    <row r="75" spans="2:21" ht="30" customHeight="1" x14ac:dyDescent="0.25">
      <c r="B75" s="11">
        <v>96387</v>
      </c>
      <c r="C75" s="13">
        <f t="shared" si="12"/>
        <v>6.02</v>
      </c>
      <c r="D75" s="14" t="s">
        <v>110</v>
      </c>
      <c r="E75" s="11"/>
      <c r="F75" s="11" t="s">
        <v>44</v>
      </c>
      <c r="G75" s="15">
        <f>'L1 - Pav-Pavimentação'!L26</f>
        <v>1117.5600000000002</v>
      </c>
      <c r="H75" s="15">
        <f t="shared" si="13"/>
        <v>8.66</v>
      </c>
      <c r="I75" s="49">
        <v>6.84</v>
      </c>
      <c r="J75" s="15">
        <f t="shared" si="14"/>
        <v>9678.06</v>
      </c>
      <c r="K75" s="12">
        <f t="shared" si="15"/>
        <v>5.2431357198449704E-3</v>
      </c>
    </row>
    <row r="76" spans="2:21" ht="30" customHeight="1" x14ac:dyDescent="0.25">
      <c r="B76" s="11" t="s">
        <v>54</v>
      </c>
      <c r="C76" s="13">
        <f t="shared" si="12"/>
        <v>6.0299999999999994</v>
      </c>
      <c r="D76" s="14" t="s">
        <v>57</v>
      </c>
      <c r="E76" s="11"/>
      <c r="F76" s="11" t="s">
        <v>44</v>
      </c>
      <c r="G76" s="15">
        <f>'L1 - Pav-Pavimentação'!O26</f>
        <v>1452.828</v>
      </c>
      <c r="H76" s="15">
        <f t="shared" si="13"/>
        <v>3.72</v>
      </c>
      <c r="I76" s="49">
        <v>2.94</v>
      </c>
      <c r="J76" s="15">
        <f t="shared" si="14"/>
        <v>5404.52</v>
      </c>
      <c r="K76" s="12">
        <f t="shared" si="15"/>
        <v>2.9279247969754827E-3</v>
      </c>
    </row>
    <row r="77" spans="2:21" ht="15" customHeight="1" x14ac:dyDescent="0.25">
      <c r="B77" s="99" t="s">
        <v>262</v>
      </c>
      <c r="C77" s="13">
        <f t="shared" si="12"/>
        <v>6.0399999999999991</v>
      </c>
      <c r="D77" s="101" t="s">
        <v>263</v>
      </c>
      <c r="E77" s="11"/>
      <c r="F77" s="11" t="s">
        <v>44</v>
      </c>
      <c r="G77" s="15">
        <f>'L1 - Pav-Pavimentação'!N26</f>
        <v>1452.828</v>
      </c>
      <c r="H77" s="15">
        <f t="shared" si="13"/>
        <v>32.11</v>
      </c>
      <c r="I77" s="49">
        <v>25.34</v>
      </c>
      <c r="J77" s="15">
        <f t="shared" si="14"/>
        <v>46650.3</v>
      </c>
      <c r="K77" s="12">
        <f t="shared" si="15"/>
        <v>2.5273025200451726E-2</v>
      </c>
    </row>
    <row r="78" spans="2:21" ht="30" customHeight="1" x14ac:dyDescent="0.25">
      <c r="B78" s="11">
        <v>97914</v>
      </c>
      <c r="C78" s="13">
        <f t="shared" si="12"/>
        <v>6.0499999999999989</v>
      </c>
      <c r="D78" s="101" t="s">
        <v>224</v>
      </c>
      <c r="E78" s="11">
        <f>'L1 - Pav-Pavimentação'!$X$3</f>
        <v>30</v>
      </c>
      <c r="F78" s="99" t="s">
        <v>51</v>
      </c>
      <c r="G78" s="15">
        <f>'L1 - Pav-Pavimentação'!P26</f>
        <v>43584.84</v>
      </c>
      <c r="H78" s="15">
        <f t="shared" si="13"/>
        <v>1.98</v>
      </c>
      <c r="I78" s="49">
        <v>1.57</v>
      </c>
      <c r="J78" s="15">
        <f t="shared" si="14"/>
        <v>86297.98</v>
      </c>
      <c r="K78" s="12">
        <f t="shared" si="15"/>
        <v>4.6752347215089265E-2</v>
      </c>
    </row>
    <row r="79" spans="2:21" ht="15" customHeight="1" x14ac:dyDescent="0.25">
      <c r="B79" s="11">
        <v>96401</v>
      </c>
      <c r="C79" s="13">
        <f t="shared" si="12"/>
        <v>6.0599999999999987</v>
      </c>
      <c r="D79" s="14" t="s">
        <v>109</v>
      </c>
      <c r="E79" s="11"/>
      <c r="F79" s="11" t="s">
        <v>36</v>
      </c>
      <c r="G79" s="15">
        <f>'L1 - Pav-Pavimentação'!Q26</f>
        <v>6540.7999999999993</v>
      </c>
      <c r="H79" s="15">
        <f t="shared" si="13"/>
        <v>6.66</v>
      </c>
      <c r="I79" s="49">
        <v>5.26</v>
      </c>
      <c r="J79" s="15">
        <f t="shared" si="14"/>
        <v>43561.72</v>
      </c>
      <c r="K79" s="12">
        <f t="shared" si="15"/>
        <v>2.3599772077243276E-2</v>
      </c>
    </row>
    <row r="80" spans="2:21" ht="45" customHeight="1" x14ac:dyDescent="0.25">
      <c r="B80" s="11">
        <v>93176</v>
      </c>
      <c r="C80" s="13">
        <f t="shared" si="12"/>
        <v>6.0699999999999985</v>
      </c>
      <c r="D80" s="138" t="s">
        <v>285</v>
      </c>
      <c r="E80" s="11">
        <f>'L1 - Pav-Pavimentação'!$X$5</f>
        <v>80</v>
      </c>
      <c r="F80" s="11" t="s">
        <v>58</v>
      </c>
      <c r="G80" s="15">
        <f>'L1 - Pav-Pavimentação'!V26</f>
        <v>627.91679999999997</v>
      </c>
      <c r="H80" s="15">
        <f t="shared" si="13"/>
        <v>0.59</v>
      </c>
      <c r="I80" s="49">
        <v>0.47</v>
      </c>
      <c r="J80" s="15">
        <f t="shared" si="14"/>
        <v>370.47</v>
      </c>
      <c r="K80" s="12">
        <f t="shared" si="15"/>
        <v>2.0070391071464388E-4</v>
      </c>
    </row>
    <row r="81" spans="2:21" ht="30" customHeight="1" x14ac:dyDescent="0.25">
      <c r="B81" s="11">
        <v>97805</v>
      </c>
      <c r="C81" s="13">
        <f t="shared" si="12"/>
        <v>6.0799999999999983</v>
      </c>
      <c r="D81" s="14" t="s">
        <v>156</v>
      </c>
      <c r="E81" s="11"/>
      <c r="F81" s="11" t="s">
        <v>36</v>
      </c>
      <c r="G81" s="15">
        <f>'L1 - Pav-Pavimentação'!S26</f>
        <v>6540.7999999999993</v>
      </c>
      <c r="H81" s="15">
        <f t="shared" si="13"/>
        <v>9.1199999999999992</v>
      </c>
      <c r="I81" s="49">
        <v>7.2</v>
      </c>
      <c r="J81" s="15">
        <f t="shared" si="14"/>
        <v>59652.09</v>
      </c>
      <c r="K81" s="12">
        <f t="shared" si="15"/>
        <v>3.2316807691046237E-2</v>
      </c>
    </row>
    <row r="82" spans="2:21" ht="45" customHeight="1" x14ac:dyDescent="0.25">
      <c r="B82" s="11" t="s">
        <v>55</v>
      </c>
      <c r="C82" s="13">
        <f t="shared" si="12"/>
        <v>6.0899999999999981</v>
      </c>
      <c r="D82" s="14" t="s">
        <v>59</v>
      </c>
      <c r="E82" s="11"/>
      <c r="F82" s="11" t="s">
        <v>36</v>
      </c>
      <c r="G82" s="15">
        <f>'L1 - Pav-Pavimentação'!T26</f>
        <v>6540.7999999999993</v>
      </c>
      <c r="H82" s="15">
        <f t="shared" si="13"/>
        <v>4.68</v>
      </c>
      <c r="I82" s="49">
        <v>3.7</v>
      </c>
      <c r="J82" s="15">
        <f t="shared" si="14"/>
        <v>30610.94</v>
      </c>
      <c r="K82" s="12">
        <f t="shared" si="15"/>
        <v>1.6583624500367964E-2</v>
      </c>
    </row>
    <row r="83" spans="2:21" ht="15" customHeight="1" x14ac:dyDescent="0.25">
      <c r="B83" s="11">
        <v>83356</v>
      </c>
      <c r="C83" s="13">
        <f t="shared" si="12"/>
        <v>6.0999999999999979</v>
      </c>
      <c r="D83" s="59" t="s">
        <v>223</v>
      </c>
      <c r="E83" s="11">
        <f>'L1 - Pav-Pavimentação'!$X$4</f>
        <v>30</v>
      </c>
      <c r="F83" s="11" t="s">
        <v>51</v>
      </c>
      <c r="G83" s="15">
        <f>'L1 - Pav-Pavimentação'!X26</f>
        <v>4748.4000000000005</v>
      </c>
      <c r="H83" s="15">
        <f t="shared" si="13"/>
        <v>1</v>
      </c>
      <c r="I83" s="49">
        <v>0.79</v>
      </c>
      <c r="J83" s="15">
        <f t="shared" si="14"/>
        <v>4748.3999999999996</v>
      </c>
      <c r="K83" s="12">
        <f t="shared" si="15"/>
        <v>2.57246861996225E-3</v>
      </c>
      <c r="N83" s="137"/>
    </row>
    <row r="84" spans="2:21" s="66" customFormat="1" ht="20.100000000000001" customHeight="1" x14ac:dyDescent="0.25">
      <c r="B84" s="68"/>
      <c r="C84" s="69"/>
      <c r="D84" s="69"/>
      <c r="E84" s="70"/>
      <c r="F84" s="69"/>
      <c r="G84" s="323" t="str">
        <f>CONCATENATE("SUBTOTAL  ",C73)</f>
        <v>SUBTOTAL  6</v>
      </c>
      <c r="H84" s="324"/>
      <c r="I84" s="71"/>
      <c r="J84" s="72">
        <f>SUM(J73:J83)</f>
        <v>299403.83</v>
      </c>
      <c r="K84" s="73">
        <f>SUM(K73:K83)</f>
        <v>0.16220347008919048</v>
      </c>
      <c r="N84"/>
      <c r="O84"/>
      <c r="P84"/>
      <c r="Q84"/>
      <c r="R84"/>
      <c r="S84"/>
      <c r="T84"/>
      <c r="U84"/>
    </row>
    <row r="85" spans="2:21" ht="5.0999999999999996" customHeight="1" x14ac:dyDescent="0.25">
      <c r="B85" s="67"/>
      <c r="C85" s="67"/>
      <c r="D85" s="67"/>
      <c r="E85" s="67"/>
      <c r="F85" s="67"/>
      <c r="G85" s="67"/>
      <c r="H85" s="67"/>
      <c r="I85" s="67"/>
      <c r="J85" s="67"/>
      <c r="K85" s="67"/>
      <c r="N85"/>
      <c r="O85"/>
      <c r="P85"/>
      <c r="Q85"/>
      <c r="R85"/>
      <c r="S85"/>
      <c r="T85"/>
      <c r="U85"/>
    </row>
    <row r="86" spans="2:21" s="66" customFormat="1" ht="20.100000000000001" customHeight="1" x14ac:dyDescent="0.25">
      <c r="B86" s="61"/>
      <c r="C86" s="62">
        <v>7</v>
      </c>
      <c r="D86" s="81" t="s">
        <v>264</v>
      </c>
      <c r="E86" s="64"/>
      <c r="F86" s="64"/>
      <c r="G86" s="64"/>
      <c r="H86" s="64"/>
      <c r="I86" s="64"/>
      <c r="J86" s="64"/>
      <c r="K86" s="65"/>
      <c r="N86"/>
      <c r="O86"/>
      <c r="P86"/>
      <c r="Q86"/>
      <c r="R86"/>
      <c r="S86"/>
      <c r="T86"/>
      <c r="U86"/>
    </row>
    <row r="87" spans="2:21" ht="15" customHeight="1" x14ac:dyDescent="0.25">
      <c r="B87" s="99" t="s">
        <v>265</v>
      </c>
      <c r="C87" s="13">
        <f>IF(G87&gt;0,C86+0.01,C86)</f>
        <v>7.01</v>
      </c>
      <c r="D87" s="101" t="s">
        <v>268</v>
      </c>
      <c r="E87" s="11"/>
      <c r="F87" s="11" t="s">
        <v>36</v>
      </c>
      <c r="G87" s="15">
        <f>G74</f>
        <v>7625.37</v>
      </c>
      <c r="H87" s="15">
        <f>TRUNC(I87+(I87*$K$7),2)</f>
        <v>0.97</v>
      </c>
      <c r="I87" s="49">
        <v>0.77</v>
      </c>
      <c r="J87" s="15">
        <f>TRUNC(G87*H87,2)</f>
        <v>7396.6</v>
      </c>
      <c r="K87" s="12">
        <f>J87/$J$117</f>
        <v>4.0071437525087995E-3</v>
      </c>
    </row>
    <row r="88" spans="2:21" ht="15" customHeight="1" x14ac:dyDescent="0.25">
      <c r="B88" s="99" t="s">
        <v>266</v>
      </c>
      <c r="C88" s="13">
        <f>IF(G88&gt;0,C87+0.01,C87)</f>
        <v>7.02</v>
      </c>
      <c r="D88" s="101" t="s">
        <v>269</v>
      </c>
      <c r="E88" s="11"/>
      <c r="F88" s="11" t="s">
        <v>44</v>
      </c>
      <c r="G88" s="15">
        <f>G75</f>
        <v>1117.5600000000002</v>
      </c>
      <c r="H88" s="15">
        <f>TRUNC(I88+(I88*$K$7),2)</f>
        <v>1.87</v>
      </c>
      <c r="I88" s="49">
        <v>1.48</v>
      </c>
      <c r="J88" s="15">
        <f>TRUNC(G88*H88,2)</f>
        <v>2089.83</v>
      </c>
      <c r="K88" s="12">
        <f>J88/$J$117</f>
        <v>1.1321754898609446E-3</v>
      </c>
    </row>
    <row r="89" spans="2:21" ht="15" customHeight="1" x14ac:dyDescent="0.25">
      <c r="B89" s="99" t="s">
        <v>267</v>
      </c>
      <c r="C89" s="13">
        <f>IF(G89&gt;0,C88+0.01,C88)</f>
        <v>7.0299999999999994</v>
      </c>
      <c r="D89" s="101" t="s">
        <v>270</v>
      </c>
      <c r="E89" s="11"/>
      <c r="F89" s="11" t="s">
        <v>42</v>
      </c>
      <c r="G89" s="15">
        <v>2</v>
      </c>
      <c r="H89" s="15">
        <f>TRUNC(I89+(I89*$K$7),2)</f>
        <v>160.68</v>
      </c>
      <c r="I89" s="49">
        <v>126.77</v>
      </c>
      <c r="J89" s="15">
        <f>TRUNC(G89*H89,2)</f>
        <v>321.36</v>
      </c>
      <c r="K89" s="12">
        <f>J89/$J$117</f>
        <v>1.740983311665127E-4</v>
      </c>
    </row>
    <row r="90" spans="2:21" s="66" customFormat="1" ht="20.100000000000001" customHeight="1" x14ac:dyDescent="0.25">
      <c r="B90" s="68"/>
      <c r="C90" s="69"/>
      <c r="D90" s="69"/>
      <c r="E90" s="70"/>
      <c r="F90" s="69"/>
      <c r="G90" s="323" t="str">
        <f>CONCATENATE("SUBTOTAL  ",C86)</f>
        <v>SUBTOTAL  7</v>
      </c>
      <c r="H90" s="324"/>
      <c r="I90" s="71"/>
      <c r="J90" s="72">
        <f>SUM(J86:J89)</f>
        <v>9807.7900000000009</v>
      </c>
      <c r="K90" s="73">
        <f>SUM(K86:K89)</f>
        <v>5.3134175735362566E-3</v>
      </c>
      <c r="N90"/>
      <c r="O90"/>
      <c r="P90"/>
      <c r="Q90"/>
      <c r="R90"/>
      <c r="S90"/>
      <c r="T90"/>
      <c r="U90"/>
    </row>
    <row r="91" spans="2:21" ht="5.0999999999999996" customHeight="1" x14ac:dyDescent="0.25">
      <c r="B91" s="67"/>
      <c r="C91" s="67"/>
      <c r="D91" s="67"/>
      <c r="E91" s="67"/>
      <c r="F91" s="67"/>
      <c r="G91" s="67"/>
      <c r="H91" s="67"/>
      <c r="I91" s="67"/>
      <c r="J91" s="67"/>
      <c r="K91" s="67"/>
      <c r="N91"/>
      <c r="O91"/>
      <c r="P91"/>
      <c r="Q91"/>
      <c r="R91"/>
      <c r="S91"/>
      <c r="T91"/>
      <c r="U91"/>
    </row>
    <row r="92" spans="2:21" s="66" customFormat="1" ht="20.100000000000001" customHeight="1" x14ac:dyDescent="0.25">
      <c r="B92" s="61"/>
      <c r="C92" s="62">
        <v>8</v>
      </c>
      <c r="D92" s="81" t="s">
        <v>60</v>
      </c>
      <c r="E92" s="64"/>
      <c r="F92" s="64"/>
      <c r="G92" s="64"/>
      <c r="H92" s="64"/>
      <c r="I92" s="64"/>
      <c r="J92" s="64"/>
      <c r="K92" s="65"/>
      <c r="N92"/>
      <c r="O92"/>
      <c r="P92"/>
      <c r="Q92"/>
      <c r="R92"/>
      <c r="S92"/>
      <c r="T92"/>
      <c r="U92"/>
    </row>
    <row r="93" spans="2:21" ht="30" customHeight="1" x14ac:dyDescent="0.25">
      <c r="B93" s="16" t="s">
        <v>62</v>
      </c>
      <c r="C93" s="13">
        <f>IF(G93&gt;0,C92+0.01,C92)</f>
        <v>8.01</v>
      </c>
      <c r="D93" s="14" t="s">
        <v>97</v>
      </c>
      <c r="E93" s="11"/>
      <c r="F93" s="11" t="s">
        <v>47</v>
      </c>
      <c r="G93" s="15">
        <f>'L1 - Serviços Complementares'!K26</f>
        <v>1569.58</v>
      </c>
      <c r="H93" s="15">
        <f>TRUNC(I93+(I93*$K$7),2)</f>
        <v>46.77</v>
      </c>
      <c r="I93" s="51">
        <f>'Comp. MF com Sarjeta'!I43</f>
        <v>36.900000000000006</v>
      </c>
      <c r="J93" s="15">
        <f>TRUNC(G93*H93,2)</f>
        <v>73409.25</v>
      </c>
      <c r="K93" s="12">
        <f>J93/$J$117</f>
        <v>3.9769815525221935E-2</v>
      </c>
    </row>
    <row r="94" spans="2:21" ht="30" customHeight="1" x14ac:dyDescent="0.25">
      <c r="B94" s="16" t="s">
        <v>114</v>
      </c>
      <c r="C94" s="13">
        <f>IF(G94&gt;0,C93+0.01,C93)</f>
        <v>8.02</v>
      </c>
      <c r="D94" s="14" t="s">
        <v>98</v>
      </c>
      <c r="E94" s="11"/>
      <c r="F94" s="11" t="s">
        <v>47</v>
      </c>
      <c r="G94" s="15">
        <f>'L1 - Serviços Complementares'!O26</f>
        <v>96.199999999999989</v>
      </c>
      <c r="H94" s="15">
        <f>TRUNC(I94+(I94*$K$7),2)</f>
        <v>23.85</v>
      </c>
      <c r="I94" s="51">
        <f>'Comp. Tento'!I42</f>
        <v>18.82</v>
      </c>
      <c r="J94" s="15">
        <f>TRUNC(G94*H94,2)</f>
        <v>2294.37</v>
      </c>
      <c r="K94" s="12">
        <f>J94/$J$117</f>
        <v>1.2429860221512064E-3</v>
      </c>
    </row>
    <row r="95" spans="2:21" ht="15" customHeight="1" x14ac:dyDescent="0.25">
      <c r="B95" s="11">
        <v>83356</v>
      </c>
      <c r="C95" s="13">
        <f>IF(G95&gt;0,C94+0.01,C94)</f>
        <v>8.0299999999999994</v>
      </c>
      <c r="D95" s="153" t="s">
        <v>222</v>
      </c>
      <c r="E95" s="11">
        <f>'L1 - Serviços Complementares'!$Y$3</f>
        <v>30</v>
      </c>
      <c r="F95" s="11" t="s">
        <v>51</v>
      </c>
      <c r="G95" s="15">
        <f>'L1 - Serviços Complementares'!P26</f>
        <v>1731.8474999999996</v>
      </c>
      <c r="H95" s="15">
        <f>TRUNC(I95+(I95*$K$7),2)</f>
        <v>1</v>
      </c>
      <c r="I95" s="49">
        <v>0.79</v>
      </c>
      <c r="J95" s="15">
        <f>TRUNC(G95*H95,2)</f>
        <v>1731.84</v>
      </c>
      <c r="K95" s="12">
        <f>J95/$J$117</f>
        <v>9.3823267938577702E-4</v>
      </c>
      <c r="N95" s="137"/>
    </row>
    <row r="96" spans="2:21" s="66" customFormat="1" ht="20.100000000000001" customHeight="1" x14ac:dyDescent="0.25">
      <c r="B96" s="68"/>
      <c r="C96" s="69"/>
      <c r="D96" s="69"/>
      <c r="E96" s="70"/>
      <c r="F96" s="69"/>
      <c r="G96" s="323" t="str">
        <f>CONCATENATE("SUBTOTAL  ",C92)</f>
        <v>SUBTOTAL  8</v>
      </c>
      <c r="H96" s="324"/>
      <c r="I96" s="71"/>
      <c r="J96" s="72">
        <f>SUM(J92:J95)</f>
        <v>77435.459999999992</v>
      </c>
      <c r="K96" s="73">
        <f>SUM(K92:K95)</f>
        <v>4.1951034226758915E-2</v>
      </c>
      <c r="N96"/>
      <c r="O96"/>
      <c r="P96"/>
      <c r="Q96"/>
      <c r="R96"/>
      <c r="S96"/>
      <c r="T96"/>
      <c r="U96"/>
    </row>
    <row r="97" spans="2:21" ht="5.0999999999999996" customHeight="1" x14ac:dyDescent="0.25">
      <c r="B97" s="67"/>
      <c r="C97" s="67"/>
      <c r="D97" s="67"/>
      <c r="E97" s="67"/>
      <c r="F97" s="67"/>
      <c r="G97" s="67"/>
      <c r="H97" s="67"/>
      <c r="I97" s="67"/>
      <c r="J97" s="67"/>
      <c r="K97" s="67"/>
      <c r="N97"/>
      <c r="O97"/>
      <c r="P97"/>
      <c r="Q97"/>
      <c r="R97"/>
      <c r="S97"/>
      <c r="T97"/>
      <c r="U97"/>
    </row>
    <row r="98" spans="2:21" s="66" customFormat="1" ht="20.100000000000001" customHeight="1" x14ac:dyDescent="0.25">
      <c r="B98" s="61"/>
      <c r="C98" s="62">
        <v>9</v>
      </c>
      <c r="D98" s="81" t="s">
        <v>420</v>
      </c>
      <c r="E98" s="64"/>
      <c r="F98" s="64"/>
      <c r="G98" s="64"/>
      <c r="H98" s="64"/>
      <c r="I98" s="64"/>
      <c r="J98" s="64"/>
      <c r="K98" s="65"/>
      <c r="N98"/>
      <c r="O98"/>
      <c r="P98"/>
      <c r="Q98"/>
      <c r="R98"/>
      <c r="S98"/>
      <c r="T98"/>
      <c r="U98"/>
    </row>
    <row r="99" spans="2:21" ht="15" customHeight="1" x14ac:dyDescent="0.25">
      <c r="B99" s="11">
        <v>85422</v>
      </c>
      <c r="C99" s="13">
        <f t="shared" ref="C99:C105" si="16">IF(G99&gt;0,C98+0.01,C98)</f>
        <v>9.01</v>
      </c>
      <c r="D99" s="14" t="s">
        <v>100</v>
      </c>
      <c r="E99" s="11"/>
      <c r="F99" s="11" t="s">
        <v>36</v>
      </c>
      <c r="G99" s="15">
        <f>'L1 - Serviços Complementares'!R26</f>
        <v>1883.4900000000002</v>
      </c>
      <c r="H99" s="15">
        <f t="shared" ref="H99:H105" si="17">TRUNC(I99+(I99*$K$7),2)</f>
        <v>6.73</v>
      </c>
      <c r="I99" s="49">
        <v>5.31</v>
      </c>
      <c r="J99" s="15">
        <f t="shared" ref="J99:J105" si="18">TRUNC(G99*H99,2)</f>
        <v>12675.88</v>
      </c>
      <c r="K99" s="12">
        <f t="shared" ref="K99:K105" si="19">J99/$J$117</f>
        <v>6.8672191749656912E-3</v>
      </c>
    </row>
    <row r="100" spans="2:21" ht="38.25" x14ac:dyDescent="0.25">
      <c r="B100" s="11">
        <v>94990</v>
      </c>
      <c r="C100" s="13">
        <f t="shared" si="16"/>
        <v>9.02</v>
      </c>
      <c r="D100" s="153" t="s">
        <v>421</v>
      </c>
      <c r="E100" s="11"/>
      <c r="F100" s="154" t="s">
        <v>44</v>
      </c>
      <c r="G100" s="15">
        <f>'L1 - Serviços Complementares'!S26</f>
        <v>186.78030000000001</v>
      </c>
      <c r="H100" s="15">
        <f t="shared" si="17"/>
        <v>627.83000000000004</v>
      </c>
      <c r="I100" s="49">
        <v>495.33</v>
      </c>
      <c r="J100" s="15">
        <f t="shared" si="18"/>
        <v>117266.27</v>
      </c>
      <c r="K100" s="12">
        <f t="shared" si="19"/>
        <v>6.3529567802843204E-2</v>
      </c>
    </row>
    <row r="101" spans="2:21" x14ac:dyDescent="0.25">
      <c r="B101" s="11">
        <v>83356</v>
      </c>
      <c r="C101" s="13">
        <f t="shared" si="16"/>
        <v>9.0299999999999994</v>
      </c>
      <c r="D101" s="153" t="s">
        <v>451</v>
      </c>
      <c r="E101" s="11">
        <f>'L1 - Serviços Complementares'!$Y$3</f>
        <v>30</v>
      </c>
      <c r="F101" s="11" t="s">
        <v>51</v>
      </c>
      <c r="G101" s="15">
        <f>'L1 - Serviços Complementares'!V26</f>
        <v>3878.7400000000002</v>
      </c>
      <c r="H101" s="15">
        <f t="shared" si="17"/>
        <v>1</v>
      </c>
      <c r="I101" s="49">
        <v>0.79</v>
      </c>
      <c r="J101" s="15">
        <f t="shared" si="18"/>
        <v>3878.74</v>
      </c>
      <c r="K101" s="12">
        <f t="shared" si="19"/>
        <v>2.1013261172168262E-3</v>
      </c>
    </row>
    <row r="102" spans="2:21" ht="30" customHeight="1" x14ac:dyDescent="0.25">
      <c r="B102" s="150" t="s">
        <v>453</v>
      </c>
      <c r="C102" s="13">
        <f t="shared" si="16"/>
        <v>9.0399999999999991</v>
      </c>
      <c r="D102" s="14" t="s">
        <v>112</v>
      </c>
      <c r="E102" s="11"/>
      <c r="F102" s="11" t="s">
        <v>42</v>
      </c>
      <c r="G102" s="15">
        <f>'L1 - Serviços Complementares'!U26</f>
        <v>62</v>
      </c>
      <c r="H102" s="15">
        <f t="shared" si="17"/>
        <v>382.16</v>
      </c>
      <c r="I102" s="51">
        <f>'Comp. Rampas'!I38</f>
        <v>301.51000000000005</v>
      </c>
      <c r="J102" s="15">
        <f t="shared" si="18"/>
        <v>23693.919999999998</v>
      </c>
      <c r="K102" s="12">
        <f t="shared" si="19"/>
        <v>1.2836295527734808E-2</v>
      </c>
    </row>
    <row r="103" spans="2:21" ht="51" x14ac:dyDescent="0.25">
      <c r="B103" s="150" t="str">
        <f>'Comp. Piso ALERTA'!B8</f>
        <v>AC-02</v>
      </c>
      <c r="C103" s="13">
        <f t="shared" si="16"/>
        <v>9.0499999999999989</v>
      </c>
      <c r="D103" s="153" t="s">
        <v>454</v>
      </c>
      <c r="E103" s="11"/>
      <c r="F103" s="11" t="s">
        <v>42</v>
      </c>
      <c r="G103" s="15">
        <f>'L1 - Serviços Complementares'!Y26</f>
        <v>950</v>
      </c>
      <c r="H103" s="15">
        <f>TRUNC(I103+(I103*$K$7),2)</f>
        <v>12.72</v>
      </c>
      <c r="I103" s="51">
        <f>'Comp. Piso ALERTA'!I40</f>
        <v>10.039999999999999</v>
      </c>
      <c r="J103" s="15">
        <f t="shared" si="18"/>
        <v>12084</v>
      </c>
      <c r="K103" s="12">
        <f t="shared" si="19"/>
        <v>6.5465653280313016E-3</v>
      </c>
    </row>
    <row r="104" spans="2:21" ht="51" x14ac:dyDescent="0.25">
      <c r="B104" s="150" t="str">
        <f>'Comp. Piso DIRECIONAL'!B8</f>
        <v>AC-03</v>
      </c>
      <c r="C104" s="13">
        <f t="shared" si="16"/>
        <v>9.0599999999999987</v>
      </c>
      <c r="D104" s="153" t="s">
        <v>455</v>
      </c>
      <c r="E104" s="11"/>
      <c r="F104" s="11" t="s">
        <v>47</v>
      </c>
      <c r="G104" s="15">
        <f>'L1 - Serviços Complementares'!X26</f>
        <v>1571</v>
      </c>
      <c r="H104" s="15">
        <f t="shared" si="17"/>
        <v>31.83</v>
      </c>
      <c r="I104" s="51">
        <f>'Comp. Piso DIRECIONAL'!I40</f>
        <v>25.119999999999997</v>
      </c>
      <c r="J104" s="15">
        <f t="shared" si="18"/>
        <v>50004.93</v>
      </c>
      <c r="K104" s="12">
        <f t="shared" si="19"/>
        <v>2.7090412195351896E-2</v>
      </c>
    </row>
    <row r="105" spans="2:21" ht="25.5" x14ac:dyDescent="0.25">
      <c r="B105" s="193">
        <v>72840</v>
      </c>
      <c r="C105" s="13">
        <f t="shared" si="16"/>
        <v>9.0699999999999985</v>
      </c>
      <c r="D105" s="153" t="s">
        <v>440</v>
      </c>
      <c r="E105" s="11">
        <v>80</v>
      </c>
      <c r="F105" s="11" t="s">
        <v>58</v>
      </c>
      <c r="G105" s="15">
        <f>'L1 - Serviços Complementares'!W26</f>
        <v>2731.4</v>
      </c>
      <c r="H105" s="15">
        <f t="shared" si="17"/>
        <v>0.76</v>
      </c>
      <c r="I105" s="51">
        <v>0.6</v>
      </c>
      <c r="J105" s="15">
        <f t="shared" si="18"/>
        <v>2075.86</v>
      </c>
      <c r="K105" s="12">
        <f t="shared" si="19"/>
        <v>1.1246071749294157E-3</v>
      </c>
    </row>
    <row r="106" spans="2:21" s="66" customFormat="1" ht="20.100000000000001" customHeight="1" x14ac:dyDescent="0.25">
      <c r="B106" s="68"/>
      <c r="C106" s="69"/>
      <c r="D106" s="69"/>
      <c r="E106" s="70"/>
      <c r="F106" s="69"/>
      <c r="G106" s="323" t="str">
        <f>CONCATENATE("SUBTOTAL  ",C98)</f>
        <v>SUBTOTAL  9</v>
      </c>
      <c r="H106" s="324"/>
      <c r="I106" s="71"/>
      <c r="J106" s="72">
        <f>SUM(J98:J105)</f>
        <v>221679.59999999998</v>
      </c>
      <c r="K106" s="73">
        <f>SUM(K98:K105)</f>
        <v>0.12009599332107314</v>
      </c>
      <c r="N106"/>
      <c r="O106"/>
      <c r="P106"/>
      <c r="Q106"/>
      <c r="R106"/>
      <c r="S106"/>
      <c r="T106"/>
      <c r="U106"/>
    </row>
    <row r="107" spans="2:21" ht="5.0999999999999996" customHeight="1" x14ac:dyDescent="0.25">
      <c r="B107" s="67"/>
      <c r="C107" s="67"/>
      <c r="D107" s="67"/>
      <c r="E107" s="67"/>
      <c r="F107" s="67"/>
      <c r="G107" s="67"/>
      <c r="H107" s="67"/>
      <c r="I107" s="67"/>
      <c r="J107" s="67"/>
      <c r="K107" s="67"/>
      <c r="N107"/>
      <c r="O107"/>
      <c r="P107"/>
      <c r="Q107"/>
      <c r="R107"/>
      <c r="S107"/>
      <c r="T107"/>
      <c r="U107"/>
    </row>
    <row r="108" spans="2:21" s="66" customFormat="1" ht="20.100000000000001" customHeight="1" x14ac:dyDescent="0.25">
      <c r="B108" s="61"/>
      <c r="C108" s="62">
        <v>10</v>
      </c>
      <c r="D108" s="81" t="s">
        <v>61</v>
      </c>
      <c r="E108" s="64"/>
      <c r="F108" s="64"/>
      <c r="G108" s="64"/>
      <c r="H108" s="64"/>
      <c r="I108" s="64"/>
      <c r="J108" s="64"/>
      <c r="K108" s="65"/>
      <c r="N108"/>
      <c r="O108"/>
      <c r="P108"/>
      <c r="Q108"/>
      <c r="R108"/>
      <c r="S108"/>
      <c r="T108"/>
      <c r="U108"/>
    </row>
    <row r="109" spans="2:21" ht="30" customHeight="1" x14ac:dyDescent="0.25">
      <c r="B109" s="11">
        <v>72947</v>
      </c>
      <c r="C109" s="13">
        <f>IF(G109&gt;0,C108+0.01,C108)</f>
        <v>10.01</v>
      </c>
      <c r="D109" s="14" t="s">
        <v>216</v>
      </c>
      <c r="E109" s="11"/>
      <c r="F109" s="11" t="s">
        <v>36</v>
      </c>
      <c r="G109" s="15">
        <f>'L1 - Sinalização'!D26+'L1 - Sinalização'!H26</f>
        <v>67.210000000000008</v>
      </c>
      <c r="H109" s="15">
        <f>TRUNC(I109+(I109*$K$7),2)</f>
        <v>33.86</v>
      </c>
      <c r="I109" s="49">
        <v>26.72</v>
      </c>
      <c r="J109" s="15">
        <f>TRUNC(G109*H109,2)</f>
        <v>2275.73</v>
      </c>
      <c r="K109" s="12">
        <f>J109/$J$117</f>
        <v>1.2328877121781426E-3</v>
      </c>
    </row>
    <row r="110" spans="2:21" ht="30" customHeight="1" x14ac:dyDescent="0.25">
      <c r="B110" s="11">
        <v>72947</v>
      </c>
      <c r="C110" s="13">
        <f>IF(G110&gt;0,C109+0.01,C109)</f>
        <v>10.02</v>
      </c>
      <c r="D110" s="14" t="s">
        <v>217</v>
      </c>
      <c r="E110" s="11"/>
      <c r="F110" s="11" t="s">
        <v>36</v>
      </c>
      <c r="G110" s="15">
        <f>'L1 - Sinalização'!K26+'L1 - Sinalização'!N26+'L1 - Sinalização'!Q26</f>
        <v>79.739999999999995</v>
      </c>
      <c r="H110" s="15">
        <f>TRUNC(I110+(I110*$K$7),2)</f>
        <v>33.86</v>
      </c>
      <c r="I110" s="49">
        <v>26.72</v>
      </c>
      <c r="J110" s="15">
        <f>TRUNC(G110*H110,2)</f>
        <v>2699.99</v>
      </c>
      <c r="K110" s="12">
        <f>J110/$J$117</f>
        <v>1.462732615030721E-3</v>
      </c>
    </row>
    <row r="111" spans="2:21" ht="45" customHeight="1" x14ac:dyDescent="0.25">
      <c r="B111" s="16" t="s">
        <v>101</v>
      </c>
      <c r="C111" s="13">
        <f>IF(G111&gt;0,C110+0.01,C110)</f>
        <v>10.029999999999999</v>
      </c>
      <c r="D111" s="101" t="s">
        <v>271</v>
      </c>
      <c r="E111" s="11"/>
      <c r="F111" s="11" t="s">
        <v>42</v>
      </c>
      <c r="G111" s="15">
        <f>'L1 - Sinalização'!S26</f>
        <v>14</v>
      </c>
      <c r="H111" s="15">
        <f>TRUNC(I111+(I111*$K$7),2)</f>
        <v>320.2</v>
      </c>
      <c r="I111" s="51">
        <f>'Comp. Instalação Placa 0,36m²'!I44</f>
        <v>252.63000000000005</v>
      </c>
      <c r="J111" s="15">
        <f>TRUNC(G111*H111,2)</f>
        <v>4482.8</v>
      </c>
      <c r="K111" s="12">
        <f>J111/$J$117</f>
        <v>2.4285785379426282E-3</v>
      </c>
    </row>
    <row r="112" spans="2:21" s="66" customFormat="1" ht="20.100000000000001" customHeight="1" x14ac:dyDescent="0.25">
      <c r="B112" s="331" t="str">
        <f>CONCATENATE("SUBTOTAL  ",C108)</f>
        <v>SUBTOTAL  10</v>
      </c>
      <c r="C112" s="323"/>
      <c r="D112" s="323"/>
      <c r="E112" s="323"/>
      <c r="F112" s="323"/>
      <c r="G112" s="323"/>
      <c r="H112" s="324"/>
      <c r="I112" s="71"/>
      <c r="J112" s="72">
        <f>SUM(J108:J111)</f>
        <v>9458.52</v>
      </c>
      <c r="K112" s="73">
        <f>SUM(K108:K111)</f>
        <v>5.1241988651514921E-3</v>
      </c>
      <c r="N112"/>
      <c r="O112"/>
      <c r="P112"/>
      <c r="Q112"/>
      <c r="R112"/>
      <c r="S112"/>
      <c r="T112"/>
      <c r="U112"/>
    </row>
    <row r="113" spans="2:21" ht="5.0999999999999996" customHeight="1" x14ac:dyDescent="0.25">
      <c r="B113" s="67"/>
      <c r="C113" s="67"/>
      <c r="D113" s="67"/>
      <c r="E113" s="67"/>
      <c r="F113" s="67"/>
      <c r="G113" s="67"/>
      <c r="H113" s="67"/>
      <c r="I113" s="67"/>
      <c r="J113" s="67"/>
      <c r="K113" s="67"/>
      <c r="N113"/>
      <c r="O113"/>
      <c r="P113"/>
      <c r="Q113"/>
      <c r="R113"/>
      <c r="S113"/>
      <c r="T113"/>
      <c r="U113"/>
    </row>
    <row r="114" spans="2:21" s="66" customFormat="1" ht="20.100000000000001" customHeight="1" x14ac:dyDescent="0.25">
      <c r="B114" s="331" t="s">
        <v>272</v>
      </c>
      <c r="C114" s="323"/>
      <c r="D114" s="323"/>
      <c r="E114" s="323"/>
      <c r="F114" s="323"/>
      <c r="G114" s="323"/>
      <c r="H114" s="324"/>
      <c r="I114" s="71"/>
      <c r="J114" s="72">
        <f>SUM(J13:J113)/2</f>
        <v>1845853.42</v>
      </c>
      <c r="K114" s="73">
        <f>SUM(K13:K113)/2</f>
        <v>1</v>
      </c>
      <c r="N114"/>
      <c r="O114"/>
      <c r="P114"/>
      <c r="Q114"/>
      <c r="R114"/>
      <c r="S114"/>
      <c r="T114"/>
      <c r="U114"/>
    </row>
    <row r="115" spans="2:21" ht="5.0999999999999996" customHeight="1" x14ac:dyDescent="0.25">
      <c r="B115" s="67"/>
      <c r="C115" s="67"/>
      <c r="D115" s="67"/>
      <c r="E115" s="67"/>
      <c r="F115" s="67"/>
      <c r="G115" s="67"/>
      <c r="H115" s="67"/>
      <c r="I115" s="67"/>
      <c r="J115" s="67"/>
      <c r="K115" s="67"/>
      <c r="N115"/>
      <c r="O115"/>
      <c r="P115"/>
      <c r="Q115"/>
      <c r="R115"/>
      <c r="S115"/>
      <c r="T115"/>
      <c r="U115"/>
    </row>
    <row r="116" spans="2:21" ht="5.0999999999999996" customHeight="1" x14ac:dyDescent="0.25">
      <c r="B116" s="67"/>
      <c r="C116" s="67"/>
      <c r="D116" s="67"/>
      <c r="E116" s="67"/>
      <c r="F116" s="67"/>
      <c r="G116" s="67"/>
      <c r="H116" s="67"/>
      <c r="I116" s="67"/>
      <c r="J116" s="67"/>
      <c r="K116" s="67"/>
      <c r="N116"/>
      <c r="O116"/>
      <c r="P116"/>
      <c r="Q116"/>
      <c r="R116"/>
      <c r="S116"/>
      <c r="T116"/>
      <c r="U116"/>
    </row>
    <row r="117" spans="2:21" ht="30" customHeight="1" x14ac:dyDescent="0.25">
      <c r="B117" s="319" t="s">
        <v>38</v>
      </c>
      <c r="C117" s="320"/>
      <c r="D117" s="320"/>
      <c r="E117" s="320"/>
      <c r="F117" s="320"/>
      <c r="G117" s="320"/>
      <c r="H117" s="320"/>
      <c r="I117" s="321"/>
      <c r="J117" s="72">
        <f>SUM(J12:J116)/3</f>
        <v>1845853.42</v>
      </c>
      <c r="K117" s="73">
        <f>SUM(K12:K116)/3</f>
        <v>1</v>
      </c>
    </row>
    <row r="120" spans="2:21" x14ac:dyDescent="0.25">
      <c r="B120" s="109"/>
      <c r="C120" s="115"/>
      <c r="D120" s="6" t="s">
        <v>282</v>
      </c>
      <c r="E120" s="6"/>
      <c r="F120" s="6"/>
      <c r="G120" s="6"/>
      <c r="H120" s="6"/>
      <c r="I120" s="109"/>
      <c r="J120" s="220" t="s">
        <v>283</v>
      </c>
      <c r="K120" s="8" t="s">
        <v>32</v>
      </c>
    </row>
    <row r="121" spans="2:21" x14ac:dyDescent="0.25">
      <c r="B121" s="109"/>
      <c r="C121" s="115"/>
      <c r="D121" s="6"/>
      <c r="E121" s="6"/>
      <c r="F121" s="6"/>
      <c r="G121" s="6"/>
      <c r="H121" s="6"/>
      <c r="I121" s="109"/>
      <c r="J121" s="8"/>
      <c r="K121" s="8"/>
    </row>
    <row r="122" spans="2:21" ht="20.100000000000001" customHeight="1" x14ac:dyDescent="0.25">
      <c r="B122" s="116"/>
      <c r="C122" s="318" t="str">
        <f>B13</f>
        <v>LOTE 1 - BAIRRO JARDIM PARAÍSO II</v>
      </c>
      <c r="D122" s="318"/>
      <c r="E122" s="318"/>
      <c r="F122" s="318"/>
      <c r="G122" s="318"/>
      <c r="H122" s="318"/>
      <c r="I122" s="318"/>
      <c r="J122" s="117">
        <f>J114</f>
        <v>1845853.42</v>
      </c>
      <c r="K122" s="118">
        <f>K114</f>
        <v>1</v>
      </c>
    </row>
    <row r="123" spans="2:21" ht="15" customHeight="1" x14ac:dyDescent="0.25">
      <c r="B123" s="119"/>
      <c r="C123" s="120">
        <f>C15</f>
        <v>1</v>
      </c>
      <c r="D123" s="121" t="str">
        <f>D15</f>
        <v>SERVIÇOS PRELIMINARES</v>
      </c>
      <c r="E123" s="122"/>
      <c r="F123" s="122"/>
      <c r="G123" s="122"/>
      <c r="H123" s="122"/>
      <c r="I123" s="120"/>
      <c r="J123" s="123">
        <f>J24</f>
        <v>7042.8799999999992</v>
      </c>
      <c r="K123" s="124">
        <f>K24</f>
        <v>3.8155142351444138E-3</v>
      </c>
    </row>
    <row r="124" spans="2:21" ht="15" customHeight="1" x14ac:dyDescent="0.25">
      <c r="B124" s="109"/>
      <c r="C124" s="125">
        <f>C26</f>
        <v>2</v>
      </c>
      <c r="D124" s="6" t="str">
        <f>D26</f>
        <v>ADMINISTRAÇÃO LOCAL</v>
      </c>
      <c r="E124" s="126"/>
      <c r="F124" s="126"/>
      <c r="G124" s="126"/>
      <c r="H124" s="126"/>
      <c r="I124" s="125"/>
      <c r="J124" s="127">
        <f>J28</f>
        <v>141314.48000000001</v>
      </c>
      <c r="K124" s="128">
        <f>K28</f>
        <v>7.6557801648193716E-2</v>
      </c>
    </row>
    <row r="125" spans="2:21" ht="15" customHeight="1" x14ac:dyDescent="0.25">
      <c r="B125" s="119"/>
      <c r="C125" s="120">
        <f>C30</f>
        <v>3</v>
      </c>
      <c r="D125" s="121" t="str">
        <f>D30</f>
        <v>MICRODRENAGEM - TERRAPLENAGEM</v>
      </c>
      <c r="E125" s="122"/>
      <c r="F125" s="122"/>
      <c r="G125" s="122"/>
      <c r="H125" s="122"/>
      <c r="I125" s="120"/>
      <c r="J125" s="123">
        <f>J43</f>
        <v>441212.57999999996</v>
      </c>
      <c r="K125" s="124">
        <f>K43</f>
        <v>0.23902904489566679</v>
      </c>
    </row>
    <row r="126" spans="2:21" ht="15" customHeight="1" x14ac:dyDescent="0.25">
      <c r="B126" s="109"/>
      <c r="C126" s="125">
        <f>C45</f>
        <v>4</v>
      </c>
      <c r="D126" s="6" t="str">
        <f>D45</f>
        <v>MICRODRENAGEM - DISPOSITIVOS ESTRUTURAIS</v>
      </c>
      <c r="E126" s="126"/>
      <c r="F126" s="126"/>
      <c r="G126" s="126"/>
      <c r="H126" s="126"/>
      <c r="I126" s="125"/>
      <c r="J126" s="127">
        <f>J64</f>
        <v>597623.71000000008</v>
      </c>
      <c r="K126" s="128">
        <f>K64</f>
        <v>0.32376552955109517</v>
      </c>
    </row>
    <row r="127" spans="2:21" ht="15" customHeight="1" x14ac:dyDescent="0.25">
      <c r="B127" s="119"/>
      <c r="C127" s="120">
        <f>C66</f>
        <v>5</v>
      </c>
      <c r="D127" s="121" t="str">
        <f>D66</f>
        <v>IMPLANTAÇÃO ASFÁLTICA - TERRAPLENAGEM - SISTEMA VIÁRIO</v>
      </c>
      <c r="E127" s="122"/>
      <c r="F127" s="122"/>
      <c r="G127" s="122"/>
      <c r="H127" s="122"/>
      <c r="I127" s="120"/>
      <c r="J127" s="123">
        <f>J71</f>
        <v>40874.57</v>
      </c>
      <c r="K127" s="124">
        <f>K71</f>
        <v>2.2143995594189704E-2</v>
      </c>
    </row>
    <row r="128" spans="2:21" ht="15" customHeight="1" x14ac:dyDescent="0.25">
      <c r="B128" s="109"/>
      <c r="C128" s="125">
        <f>C73</f>
        <v>6</v>
      </c>
      <c r="D128" s="6" t="str">
        <f>D73</f>
        <v xml:space="preserve">IMPLANTAÇÃO ASFÁLTICA - PAVIMENTAÇÃO </v>
      </c>
      <c r="E128" s="126"/>
      <c r="F128" s="126"/>
      <c r="G128" s="126"/>
      <c r="H128" s="126"/>
      <c r="I128" s="125"/>
      <c r="J128" s="127">
        <f>J84</f>
        <v>299403.83</v>
      </c>
      <c r="K128" s="128">
        <f>K84</f>
        <v>0.16220347008919048</v>
      </c>
    </row>
    <row r="129" spans="2:11" ht="15" customHeight="1" x14ac:dyDescent="0.25">
      <c r="B129" s="119"/>
      <c r="C129" s="120">
        <f>C86</f>
        <v>7</v>
      </c>
      <c r="D129" s="121" t="str">
        <f>D86</f>
        <v>CONTROLE TECNOLÓGICO</v>
      </c>
      <c r="E129" s="122"/>
      <c r="F129" s="122"/>
      <c r="G129" s="122"/>
      <c r="H129" s="122"/>
      <c r="I129" s="120"/>
      <c r="J129" s="123">
        <f>J90</f>
        <v>9807.7900000000009</v>
      </c>
      <c r="K129" s="124">
        <f>K90</f>
        <v>5.3134175735362566E-3</v>
      </c>
    </row>
    <row r="130" spans="2:11" ht="15" customHeight="1" x14ac:dyDescent="0.25">
      <c r="B130" s="109"/>
      <c r="C130" s="125">
        <f>C92</f>
        <v>8</v>
      </c>
      <c r="D130" s="6" t="str">
        <f>D92</f>
        <v>SERVIÇOS COMPLEMENTARES</v>
      </c>
      <c r="E130" s="126"/>
      <c r="F130" s="126"/>
      <c r="G130" s="126"/>
      <c r="H130" s="126"/>
      <c r="I130" s="125"/>
      <c r="J130" s="127">
        <f>J96</f>
        <v>77435.459999999992</v>
      </c>
      <c r="K130" s="128">
        <f>K96</f>
        <v>4.1951034226758915E-2</v>
      </c>
    </row>
    <row r="131" spans="2:11" ht="15" customHeight="1" x14ac:dyDescent="0.25">
      <c r="B131" s="119"/>
      <c r="C131" s="120">
        <f>C98</f>
        <v>9</v>
      </c>
      <c r="D131" s="121" t="str">
        <f>D98</f>
        <v>PASSEIO E ACESSIBILIDADE</v>
      </c>
      <c r="E131" s="122"/>
      <c r="F131" s="122"/>
      <c r="G131" s="122"/>
      <c r="H131" s="122"/>
      <c r="I131" s="120"/>
      <c r="J131" s="123">
        <f>J106</f>
        <v>221679.59999999998</v>
      </c>
      <c r="K131" s="124">
        <f>K106</f>
        <v>0.12009599332107314</v>
      </c>
    </row>
    <row r="132" spans="2:11" ht="15" customHeight="1" x14ac:dyDescent="0.25">
      <c r="B132" s="109"/>
      <c r="C132" s="125">
        <f>C108</f>
        <v>10</v>
      </c>
      <c r="D132" s="6" t="str">
        <f>D108</f>
        <v>SINALIZAÇÃO VIÁRIA</v>
      </c>
      <c r="E132" s="126"/>
      <c r="F132" s="126"/>
      <c r="G132" s="126"/>
      <c r="H132" s="126"/>
      <c r="I132" s="125"/>
      <c r="J132" s="127">
        <f>J112</f>
        <v>9458.52</v>
      </c>
      <c r="K132" s="128">
        <f>K112</f>
        <v>5.1241988651514921E-3</v>
      </c>
    </row>
    <row r="133" spans="2:11" ht="15" customHeight="1" x14ac:dyDescent="0.25">
      <c r="B133" s="109"/>
      <c r="C133" s="115"/>
      <c r="D133" s="6"/>
      <c r="E133" s="6"/>
      <c r="F133" s="6"/>
      <c r="G133" s="6"/>
      <c r="H133" s="6"/>
      <c r="I133" s="109"/>
      <c r="J133" s="8"/>
      <c r="K133" s="8"/>
    </row>
  </sheetData>
  <mergeCells count="28">
    <mergeCell ref="G90:H90"/>
    <mergeCell ref="B112:H112"/>
    <mergeCell ref="G106:H106"/>
    <mergeCell ref="G96:H96"/>
    <mergeCell ref="B114:H114"/>
    <mergeCell ref="G84:H84"/>
    <mergeCell ref="G1:K1"/>
    <mergeCell ref="G3:K3"/>
    <mergeCell ref="G4:K4"/>
    <mergeCell ref="G5:K5"/>
    <mergeCell ref="G7:J7"/>
    <mergeCell ref="B13:K13"/>
    <mergeCell ref="C122:I122"/>
    <mergeCell ref="B117:I117"/>
    <mergeCell ref="B8:K8"/>
    <mergeCell ref="K10:K11"/>
    <mergeCell ref="D10:D11"/>
    <mergeCell ref="E10:E11"/>
    <mergeCell ref="G10:G11"/>
    <mergeCell ref="H10:J10"/>
    <mergeCell ref="G24:H24"/>
    <mergeCell ref="G28:H28"/>
    <mergeCell ref="G43:H43"/>
    <mergeCell ref="G64:H64"/>
    <mergeCell ref="G71:H71"/>
    <mergeCell ref="B10:B11"/>
    <mergeCell ref="C10:C11"/>
    <mergeCell ref="F10:F11"/>
  </mergeCells>
  <conditionalFormatting sqref="C67:C70 C16:C23 C74:C83 C93:C95 C109:C111 C46:C62 C31:C41 C99:C105">
    <cfRule type="cellIs" dxfId="1169" priority="33157" operator="equal">
      <formula>C15</formula>
    </cfRule>
  </conditionalFormatting>
  <conditionalFormatting sqref="C68:C70 C74:C83 C93:C95 C109:C111 C46:C62 C99:C105">
    <cfRule type="cellIs" dxfId="1168" priority="33159" operator="equal">
      <formula>C44</formula>
    </cfRule>
  </conditionalFormatting>
  <conditionalFormatting sqref="C70 C67 C109:C111 C74:C83 C46:C62 C99:C105">
    <cfRule type="cellIs" dxfId="1167" priority="33160" operator="equal">
      <formula>#REF!</formula>
    </cfRule>
  </conditionalFormatting>
  <conditionalFormatting sqref="C46 C74:C83 C62 C48:C60 C111 C109 C99:C105">
    <cfRule type="cellIs" dxfId="1166" priority="33163" operator="equal">
      <formula>C41</formula>
    </cfRule>
  </conditionalFormatting>
  <conditionalFormatting sqref="C70 C74:C83 C95 C61:C62 C47:C59 C110:C111 C99:C105">
    <cfRule type="cellIs" dxfId="1165" priority="33166" operator="equal">
      <formula>C43</formula>
    </cfRule>
  </conditionalFormatting>
  <conditionalFormatting sqref="C69:C70 C74:C83 C94:C95 C111 C46:C62 C99:C105">
    <cfRule type="cellIs" dxfId="1164" priority="33169" operator="equal">
      <formula>C43</formula>
    </cfRule>
  </conditionalFormatting>
  <conditionalFormatting sqref="C81:C83 C99 C93:C95 C55:C62 C101 C103 C105">
    <cfRule type="cellIs" dxfId="1163" priority="33174" operator="equal">
      <formula>C40</formula>
    </cfRule>
  </conditionalFormatting>
  <conditionalFormatting sqref="C53:C54 C79:C83 C93:C95 C57:C62">
    <cfRule type="cellIs" dxfId="1162" priority="33182" operator="equal">
      <formula>C40</formula>
    </cfRule>
  </conditionalFormatting>
  <conditionalFormatting sqref="C52:C53 C78:C83 C93:C95 C55:C62">
    <cfRule type="cellIs" dxfId="1161" priority="33186" operator="equal">
      <formula>C40</formula>
    </cfRule>
  </conditionalFormatting>
  <conditionalFormatting sqref="C93:C95 C61:C62 C99:C105">
    <cfRule type="cellIs" dxfId="1160" priority="33190" operator="equal">
      <formula>C43</formula>
    </cfRule>
  </conditionalFormatting>
  <conditionalFormatting sqref="C46:C47 C74:C83 C49:C61 C110 C99:C105">
    <cfRule type="cellIs" dxfId="1159" priority="33194" operator="equal">
      <formula>C40</formula>
    </cfRule>
  </conditionalFormatting>
  <conditionalFormatting sqref="C74:C83 C52:C62 C99:C105">
    <cfRule type="cellIs" dxfId="1158" priority="33195" operator="equal">
      <formula>#REF!</formula>
    </cfRule>
  </conditionalFormatting>
  <conditionalFormatting sqref="C93:C95 C99:C105">
    <cfRule type="cellIs" dxfId="1157" priority="33205" operator="equal">
      <formula>C68</formula>
    </cfRule>
  </conditionalFormatting>
  <conditionalFormatting sqref="C93:C95 C99:C105">
    <cfRule type="cellIs" dxfId="1156" priority="33217" operator="equal">
      <formula>C73</formula>
    </cfRule>
  </conditionalFormatting>
  <conditionalFormatting sqref="C93:C95 C62 C99:C105">
    <cfRule type="cellIs" dxfId="1155" priority="33230" operator="equal">
      <formula>C43</formula>
    </cfRule>
  </conditionalFormatting>
  <conditionalFormatting sqref="C82:C83 C93:C95 C57 C59:C62 C99:C105">
    <cfRule type="cellIs" dxfId="1154" priority="33242" operator="equal">
      <formula>C41</formula>
    </cfRule>
  </conditionalFormatting>
  <conditionalFormatting sqref="C93:C95 C99:C105">
    <cfRule type="cellIs" dxfId="1153" priority="33254" operator="equal">
      <formula>C71</formula>
    </cfRule>
  </conditionalFormatting>
  <conditionalFormatting sqref="C46:C54 C79:C82 C95">
    <cfRule type="cellIs" dxfId="1152" priority="33269" operator="equal">
      <formula>#REF!</formula>
    </cfRule>
  </conditionalFormatting>
  <conditionalFormatting sqref="C83 C93:C95 C60:C62 C99:C105">
    <cfRule type="cellIs" dxfId="1151" priority="33274" operator="equal">
      <formula>C43</formula>
    </cfRule>
  </conditionalFormatting>
  <conditionalFormatting sqref="C93:C95 C99:C105">
    <cfRule type="cellIs" dxfId="1150" priority="33276" operator="equal">
      <formula>C70</formula>
    </cfRule>
  </conditionalFormatting>
  <conditionalFormatting sqref="C111">
    <cfRule type="cellIs" dxfId="1149" priority="33286" operator="equal">
      <formula>#REF!</formula>
    </cfRule>
  </conditionalFormatting>
  <conditionalFormatting sqref="C48:C49 C74:C83 C51:C62 C110 C99:C105">
    <cfRule type="cellIs" dxfId="1148" priority="33301" operator="equal">
      <formula>C40</formula>
    </cfRule>
  </conditionalFormatting>
  <conditionalFormatting sqref="C49:C50 C75:C83 C93:C94 C52:C62 C100 C111 C109 C102 C104">
    <cfRule type="cellIs" dxfId="1147" priority="33304" operator="equal">
      <formula>C40</formula>
    </cfRule>
  </conditionalFormatting>
  <conditionalFormatting sqref="C109:C111 C99:C105">
    <cfRule type="cellIs" dxfId="1146" priority="33324" operator="equal">
      <formula>C68</formula>
    </cfRule>
  </conditionalFormatting>
  <conditionalFormatting sqref="C110:C111">
    <cfRule type="cellIs" dxfId="1145" priority="33328" operator="equal">
      <formula>#REF!</formula>
    </cfRule>
  </conditionalFormatting>
  <conditionalFormatting sqref="C74:C83">
    <cfRule type="cellIs" dxfId="1144" priority="33359" operator="equal">
      <formula>#REF!</formula>
    </cfRule>
  </conditionalFormatting>
  <conditionalFormatting sqref="C51:C52 C77:C83 C93:C95 C54:C62 C42">
    <cfRule type="cellIs" dxfId="1143" priority="33766" operator="equal">
      <formula>C31</formula>
    </cfRule>
  </conditionalFormatting>
  <conditionalFormatting sqref="C50:C51 C76:C83 C93:C94 C53:C62 C109:C110">
    <cfRule type="cellIs" dxfId="1142" priority="33836" operator="equal">
      <formula>C40</formula>
    </cfRule>
  </conditionalFormatting>
  <conditionalFormatting sqref="C109:C111">
    <cfRule type="cellIs" dxfId="1141" priority="33925" operator="equal">
      <formula>#REF!</formula>
    </cfRule>
  </conditionalFormatting>
  <conditionalFormatting sqref="C47:C48 C74:C83 C50:C62 C42 C109 C111 C99:C105">
    <cfRule type="cellIs" dxfId="1140" priority="34057" operator="equal">
      <formula>C35</formula>
    </cfRule>
  </conditionalFormatting>
  <conditionalFormatting sqref="C99:C105">
    <cfRule type="cellIs" dxfId="1139" priority="34072" operator="equal">
      <formula>C69</formula>
    </cfRule>
  </conditionalFormatting>
  <conditionalFormatting sqref="C109">
    <cfRule type="cellIs" dxfId="1138" priority="34268" operator="equal">
      <formula>#REF!</formula>
    </cfRule>
  </conditionalFormatting>
  <conditionalFormatting sqref="C93:C95 C99:C105">
    <cfRule type="cellIs" dxfId="1137" priority="34400" operator="equal">
      <formula>C66</formula>
    </cfRule>
  </conditionalFormatting>
  <conditionalFormatting sqref="C80:C83 C93:C95 C54:C62">
    <cfRule type="cellIs" dxfId="1136" priority="34406" operator="equal">
      <formula>C40</formula>
    </cfRule>
  </conditionalFormatting>
  <conditionalFormatting sqref="C93:C95 C99:C105">
    <cfRule type="cellIs" dxfId="1135" priority="34467" operator="equal">
      <formula>C67</formula>
    </cfRule>
  </conditionalFormatting>
  <conditionalFormatting sqref="C67:C70 C74:C83">
    <cfRule type="cellIs" dxfId="1134" priority="34486" operator="equal">
      <formula>#REF!</formula>
    </cfRule>
  </conditionalFormatting>
  <conditionalFormatting sqref="C109">
    <cfRule type="cellIs" dxfId="1133" priority="34611" operator="equal">
      <formula>#REF!</formula>
    </cfRule>
  </conditionalFormatting>
  <conditionalFormatting sqref="C111 C99:C105">
    <cfRule type="cellIs" dxfId="1132" priority="34684" operator="equal">
      <formula>#REF!</formula>
    </cfRule>
  </conditionalFormatting>
  <conditionalFormatting sqref="C109:C111">
    <cfRule type="cellIs" dxfId="1131" priority="34831" operator="equal">
      <formula>#REF!</formula>
    </cfRule>
  </conditionalFormatting>
  <conditionalFormatting sqref="C109:C111">
    <cfRule type="cellIs" dxfId="1130" priority="34837" operator="equal">
      <formula>C91</formula>
    </cfRule>
  </conditionalFormatting>
  <conditionalFormatting sqref="C99:C105">
    <cfRule type="cellIs" dxfId="1129" priority="34979" operator="equal">
      <formula>C67</formula>
    </cfRule>
  </conditionalFormatting>
  <conditionalFormatting sqref="C110:C111">
    <cfRule type="cellIs" dxfId="1128" priority="35053" operator="equal">
      <formula>#REF!</formula>
    </cfRule>
  </conditionalFormatting>
  <conditionalFormatting sqref="C57:C62">
    <cfRule type="cellIs" dxfId="1127" priority="35060" operator="equal">
      <formula>#REF!</formula>
    </cfRule>
  </conditionalFormatting>
  <conditionalFormatting sqref="C67:C70 C74:C83">
    <cfRule type="cellIs" dxfId="1126" priority="35133" operator="equal">
      <formula>#REF!</formula>
    </cfRule>
  </conditionalFormatting>
  <conditionalFormatting sqref="C109:C111">
    <cfRule type="cellIs" dxfId="1125" priority="35340" operator="equal">
      <formula>#REF!</formula>
    </cfRule>
  </conditionalFormatting>
  <conditionalFormatting sqref="C99 C101 C103 C105">
    <cfRule type="cellIs" dxfId="1124" priority="33126" operator="equal">
      <formula>#REF!</formula>
    </cfRule>
  </conditionalFormatting>
  <conditionalFormatting sqref="C109">
    <cfRule type="cellIs" dxfId="1123" priority="33119" operator="equal">
      <formula>#REF!</formula>
    </cfRule>
  </conditionalFormatting>
  <conditionalFormatting sqref="C110">
    <cfRule type="cellIs" dxfId="1122" priority="33116" operator="equal">
      <formula>#REF!</formula>
    </cfRule>
  </conditionalFormatting>
  <conditionalFormatting sqref="C80 C94">
    <cfRule type="cellIs" dxfId="1121" priority="35399" operator="equal">
      <formula>C83</formula>
    </cfRule>
  </conditionalFormatting>
  <conditionalFormatting sqref="C94:C95 C109:C110 C46:C49 C51:C54 C57:C61 C67:C69 C74:C82 C99 C101 C103 C105">
    <cfRule type="cellIs" dxfId="1120" priority="33111" operator="equal">
      <formula>C47</formula>
    </cfRule>
  </conditionalFormatting>
  <conditionalFormatting sqref="C70">
    <cfRule type="cellIs" dxfId="1119" priority="33061" operator="equal">
      <formula>C66</formula>
    </cfRule>
  </conditionalFormatting>
  <conditionalFormatting sqref="C62 C74 C94">
    <cfRule type="cellIs" dxfId="1118" priority="35404" operator="equal">
      <formula>C64</formula>
    </cfRule>
  </conditionalFormatting>
  <conditionalFormatting sqref="C61 C59">
    <cfRule type="cellIs" dxfId="1117" priority="35406" operator="equal">
      <formula>#REF!</formula>
    </cfRule>
  </conditionalFormatting>
  <conditionalFormatting sqref="C67">
    <cfRule type="cellIs" dxfId="1116" priority="33055" operator="equal">
      <formula>C66</formula>
    </cfRule>
  </conditionalFormatting>
  <conditionalFormatting sqref="C67:C70 C99:C105">
    <cfRule type="cellIs" dxfId="1115" priority="35417" operator="equal">
      <formula>#REF!</formula>
    </cfRule>
  </conditionalFormatting>
  <conditionalFormatting sqref="C93:C95 C99:C105">
    <cfRule type="cellIs" dxfId="1114" priority="35427" operator="equal">
      <formula>C69</formula>
    </cfRule>
  </conditionalFormatting>
  <conditionalFormatting sqref="C82:C83 C109:C111 C46:C62">
    <cfRule type="cellIs" dxfId="1113" priority="35429" operator="equal">
      <formula>#REF!</formula>
    </cfRule>
  </conditionalFormatting>
  <conditionalFormatting sqref="C46:C62">
    <cfRule type="cellIs" dxfId="1112" priority="35457" operator="equal">
      <formula>#REF!</formula>
    </cfRule>
  </conditionalFormatting>
  <conditionalFormatting sqref="C46:C53 C79:C81 C94:C95">
    <cfRule type="cellIs" dxfId="1111" priority="35462" operator="equal">
      <formula>#REF!</formula>
    </cfRule>
  </conditionalFormatting>
  <conditionalFormatting sqref="C94:C95 C99:C105">
    <cfRule type="cellIs" dxfId="1110" priority="35555" operator="equal">
      <formula>C66</formula>
    </cfRule>
  </conditionalFormatting>
  <conditionalFormatting sqref="C95 C99:C105">
    <cfRule type="cellIs" dxfId="1109" priority="35587" operator="equal">
      <formula>C66</formula>
    </cfRule>
  </conditionalFormatting>
  <conditionalFormatting sqref="C46:C62">
    <cfRule type="cellIs" dxfId="1108" priority="35602" operator="equal">
      <formula>#REF!</formula>
    </cfRule>
  </conditionalFormatting>
  <conditionalFormatting sqref="C93:C95 C99:C105">
    <cfRule type="cellIs" dxfId="1107" priority="35696" operator="equal">
      <formula>C72</formula>
    </cfRule>
  </conditionalFormatting>
  <conditionalFormatting sqref="C109:C110">
    <cfRule type="cellIs" dxfId="1106" priority="35815" operator="equal">
      <formula>#REF!</formula>
    </cfRule>
  </conditionalFormatting>
  <conditionalFormatting sqref="C46:C49 C57:C62 C74:C83 C99 C93:C94 C101 C103 C105">
    <cfRule type="cellIs" dxfId="1105" priority="33020" operator="equal">
      <formula>#REF!</formula>
    </cfRule>
  </conditionalFormatting>
  <conditionalFormatting sqref="C109:C111 C74:C83 C46:C62">
    <cfRule type="cellIs" dxfId="1104" priority="33013" operator="equal">
      <formula>#REF!</formula>
    </cfRule>
  </conditionalFormatting>
  <conditionalFormatting sqref="C109:C111 C76:C83">
    <cfRule type="cellIs" dxfId="1103" priority="33010" operator="equal">
      <formula>#REF!</formula>
    </cfRule>
  </conditionalFormatting>
  <conditionalFormatting sqref="C76:C83 C93:C95">
    <cfRule type="cellIs" dxfId="1102" priority="32975" operator="equal">
      <formula>#REF!</formula>
    </cfRule>
  </conditionalFormatting>
  <conditionalFormatting sqref="C46:C52 C79:C80 C94 C55:C62">
    <cfRule type="cellIs" dxfId="1101" priority="32925" operator="equal">
      <formula>#REF!</formula>
    </cfRule>
  </conditionalFormatting>
  <conditionalFormatting sqref="C46:C52 C79 C94 C54:C62">
    <cfRule type="cellIs" dxfId="1100" priority="32924" operator="equal">
      <formula>#REF!</formula>
    </cfRule>
  </conditionalFormatting>
  <conditionalFormatting sqref="C46:C62">
    <cfRule type="cellIs" dxfId="1099" priority="32900" operator="equal">
      <formula>#REF!</formula>
    </cfRule>
  </conditionalFormatting>
  <conditionalFormatting sqref="C51:C62">
    <cfRule type="cellIs" dxfId="1098" priority="32791" operator="equal">
      <formula>#REF!</formula>
    </cfRule>
  </conditionalFormatting>
  <conditionalFormatting sqref="C52:C62">
    <cfRule type="cellIs" dxfId="1097" priority="32783" operator="equal">
      <formula>#REF!</formula>
    </cfRule>
  </conditionalFormatting>
  <conditionalFormatting sqref="C52:C62">
    <cfRule type="cellIs" dxfId="1096" priority="32776" operator="equal">
      <formula>#REF!</formula>
    </cfRule>
  </conditionalFormatting>
  <conditionalFormatting sqref="C52:C62">
    <cfRule type="cellIs" dxfId="1095" priority="32768" operator="equal">
      <formula>#REF!</formula>
    </cfRule>
  </conditionalFormatting>
  <conditionalFormatting sqref="C51:C62">
    <cfRule type="cellIs" dxfId="1094" priority="32748" operator="equal">
      <formula>#REF!</formula>
    </cfRule>
  </conditionalFormatting>
  <conditionalFormatting sqref="C60 C74 C80:C82 C93:C94 C109:C111">
    <cfRule type="cellIs" dxfId="1093" priority="32137" operator="equal">
      <formula>#REF!</formula>
    </cfRule>
  </conditionalFormatting>
  <conditionalFormatting sqref="C46:C62">
    <cfRule type="cellIs" dxfId="1092" priority="32120" operator="equal">
      <formula>#REF!</formula>
    </cfRule>
  </conditionalFormatting>
  <conditionalFormatting sqref="C109:C111">
    <cfRule type="cellIs" dxfId="1091" priority="32111" operator="equal">
      <formula>#REF!</formula>
    </cfRule>
  </conditionalFormatting>
  <conditionalFormatting sqref="C99:C105">
    <cfRule type="cellIs" dxfId="1090" priority="31100" operator="equal">
      <formula>#REF!</formula>
    </cfRule>
  </conditionalFormatting>
  <conditionalFormatting sqref="C67:C70 C74:C81">
    <cfRule type="cellIs" dxfId="1089" priority="30572" operator="equal">
      <formula>#REF!</formula>
    </cfRule>
  </conditionalFormatting>
  <conditionalFormatting sqref="C67:C68">
    <cfRule type="cellIs" dxfId="1088" priority="30039" operator="equal">
      <formula>#REF!</formula>
    </cfRule>
  </conditionalFormatting>
  <conditionalFormatting sqref="C67:C70">
    <cfRule type="cellIs" dxfId="1087" priority="30034" operator="equal">
      <formula>#REF!</formula>
    </cfRule>
  </conditionalFormatting>
  <conditionalFormatting sqref="C67:C70">
    <cfRule type="cellIs" dxfId="1086" priority="30029" operator="equal">
      <formula>#REF!</formula>
    </cfRule>
  </conditionalFormatting>
  <conditionalFormatting sqref="C67:C70">
    <cfRule type="cellIs" dxfId="1085" priority="30025" operator="equal">
      <formula>#REF!</formula>
    </cfRule>
  </conditionalFormatting>
  <conditionalFormatting sqref="C67:C70">
    <cfRule type="cellIs" dxfId="1084" priority="30019" operator="equal">
      <formula>#REF!</formula>
    </cfRule>
  </conditionalFormatting>
  <conditionalFormatting sqref="C67:C70">
    <cfRule type="cellIs" dxfId="1083" priority="30016" operator="equal">
      <formula>#REF!</formula>
    </cfRule>
  </conditionalFormatting>
  <conditionalFormatting sqref="C67:C70">
    <cfRule type="cellIs" dxfId="1082" priority="30011" operator="equal">
      <formula>#REF!</formula>
    </cfRule>
  </conditionalFormatting>
  <conditionalFormatting sqref="C67:C70 C109:C111">
    <cfRule type="cellIs" dxfId="1081" priority="29993" operator="equal">
      <formula>#REF!</formula>
    </cfRule>
  </conditionalFormatting>
  <conditionalFormatting sqref="C67:C70">
    <cfRule type="cellIs" dxfId="1080" priority="29992" operator="equal">
      <formula>#REF!</formula>
    </cfRule>
  </conditionalFormatting>
  <conditionalFormatting sqref="C67:C70">
    <cfRule type="cellIs" dxfId="1079" priority="29977" operator="equal">
      <formula>#REF!</formula>
    </cfRule>
  </conditionalFormatting>
  <conditionalFormatting sqref="C67:C70">
    <cfRule type="cellIs" dxfId="1078" priority="29976" operator="equal">
      <formula>#REF!</formula>
    </cfRule>
  </conditionalFormatting>
  <conditionalFormatting sqref="C67">
    <cfRule type="cellIs" dxfId="1077" priority="29965" operator="equal">
      <formula>#REF!</formula>
    </cfRule>
  </conditionalFormatting>
  <conditionalFormatting sqref="C67:C70 C74:C81">
    <cfRule type="cellIs" dxfId="1076" priority="29956" operator="equal">
      <formula>#REF!</formula>
    </cfRule>
  </conditionalFormatting>
  <conditionalFormatting sqref="C67:C70 C74">
    <cfRule type="cellIs" dxfId="1075" priority="29953" operator="equal">
      <formula>#REF!</formula>
    </cfRule>
  </conditionalFormatting>
  <conditionalFormatting sqref="C67:C70 C74:C81">
    <cfRule type="cellIs" dxfId="1074" priority="29951" operator="equal">
      <formula>#REF!</formula>
    </cfRule>
  </conditionalFormatting>
  <conditionalFormatting sqref="C67:C70 C74:C81">
    <cfRule type="cellIs" dxfId="1073" priority="29942" operator="equal">
      <formula>#REF!</formula>
    </cfRule>
  </conditionalFormatting>
  <conditionalFormatting sqref="C67:C70 C74:C81">
    <cfRule type="cellIs" dxfId="1072" priority="29938" operator="equal">
      <formula>#REF!</formula>
    </cfRule>
  </conditionalFormatting>
  <conditionalFormatting sqref="C67:C70 C74:C81">
    <cfRule type="cellIs" dxfId="1071" priority="29936" operator="equal">
      <formula>#REF!</formula>
    </cfRule>
  </conditionalFormatting>
  <conditionalFormatting sqref="C67:C70 C74:C81">
    <cfRule type="cellIs" dxfId="1070" priority="29932" operator="equal">
      <formula>#REF!</formula>
    </cfRule>
  </conditionalFormatting>
  <conditionalFormatting sqref="C67:C70 C74">
    <cfRule type="cellIs" dxfId="1069" priority="29931" operator="equal">
      <formula>#REF!</formula>
    </cfRule>
  </conditionalFormatting>
  <conditionalFormatting sqref="C67:C70 C74:C81">
    <cfRule type="cellIs" dxfId="1068" priority="29927" operator="equal">
      <formula>#REF!</formula>
    </cfRule>
  </conditionalFormatting>
  <conditionalFormatting sqref="C67:C70">
    <cfRule type="cellIs" dxfId="1067" priority="29926" operator="equal">
      <formula>#REF!</formula>
    </cfRule>
  </conditionalFormatting>
  <conditionalFormatting sqref="C67:C70 C74:C81">
    <cfRule type="cellIs" dxfId="1066" priority="29925" operator="equal">
      <formula>#REF!</formula>
    </cfRule>
  </conditionalFormatting>
  <conditionalFormatting sqref="C67:C70">
    <cfRule type="cellIs" dxfId="1065" priority="29922" operator="equal">
      <formula>#REF!</formula>
    </cfRule>
  </conditionalFormatting>
  <conditionalFormatting sqref="C67:C70">
    <cfRule type="cellIs" dxfId="1064" priority="29921" operator="equal">
      <formula>#REF!</formula>
    </cfRule>
  </conditionalFormatting>
  <conditionalFormatting sqref="C67:C70 C74">
    <cfRule type="cellIs" dxfId="1063" priority="29920" operator="equal">
      <formula>#REF!</formula>
    </cfRule>
  </conditionalFormatting>
  <conditionalFormatting sqref="C67:C70">
    <cfRule type="cellIs" dxfId="1062" priority="29914" operator="equal">
      <formula>#REF!</formula>
    </cfRule>
  </conditionalFormatting>
  <conditionalFormatting sqref="C67:C70 C74:C81">
    <cfRule type="cellIs" dxfId="1061" priority="29913" operator="equal">
      <formula>#REF!</formula>
    </cfRule>
  </conditionalFormatting>
  <conditionalFormatting sqref="C67:C70">
    <cfRule type="cellIs" dxfId="1060" priority="29912" operator="equal">
      <formula>#REF!</formula>
    </cfRule>
  </conditionalFormatting>
  <conditionalFormatting sqref="C67:C70">
    <cfRule type="cellIs" dxfId="1059" priority="29911" operator="equal">
      <formula>#REF!</formula>
    </cfRule>
  </conditionalFormatting>
  <conditionalFormatting sqref="C67:C70 C74:C81">
    <cfRule type="cellIs" dxfId="1058" priority="29910" operator="equal">
      <formula>#REF!</formula>
    </cfRule>
  </conditionalFormatting>
  <conditionalFormatting sqref="C67:C70">
    <cfRule type="cellIs" dxfId="1057" priority="29908" operator="equal">
      <formula>#REF!</formula>
    </cfRule>
  </conditionalFormatting>
  <conditionalFormatting sqref="C67:C70">
    <cfRule type="cellIs" dxfId="1056" priority="29907" operator="equal">
      <formula>#REF!</formula>
    </cfRule>
  </conditionalFormatting>
  <conditionalFormatting sqref="C67:C70">
    <cfRule type="cellIs" dxfId="1055" priority="29905" operator="equal">
      <formula>#REF!</formula>
    </cfRule>
  </conditionalFormatting>
  <conditionalFormatting sqref="C67:C70 C74:C81">
    <cfRule type="cellIs" dxfId="1054" priority="29904" operator="equal">
      <formula>#REF!</formula>
    </cfRule>
  </conditionalFormatting>
  <conditionalFormatting sqref="C67:C70">
    <cfRule type="cellIs" dxfId="1053" priority="29897" operator="equal">
      <formula>#REF!</formula>
    </cfRule>
  </conditionalFormatting>
  <conditionalFormatting sqref="C67:C70">
    <cfRule type="cellIs" dxfId="1052" priority="29896" operator="equal">
      <formula>#REF!</formula>
    </cfRule>
  </conditionalFormatting>
  <conditionalFormatting sqref="C67:C70 C74:C81">
    <cfRule type="cellIs" dxfId="1051" priority="29893" operator="equal">
      <formula>#REF!</formula>
    </cfRule>
  </conditionalFormatting>
  <conditionalFormatting sqref="C67:C70">
    <cfRule type="cellIs" dxfId="1050" priority="29892" operator="equal">
      <formula>#REF!</formula>
    </cfRule>
  </conditionalFormatting>
  <conditionalFormatting sqref="C67:C70 C74:C81">
    <cfRule type="cellIs" dxfId="1049" priority="29891" operator="equal">
      <formula>#REF!</formula>
    </cfRule>
  </conditionalFormatting>
  <conditionalFormatting sqref="C67:C70 C74">
    <cfRule type="cellIs" dxfId="1048" priority="29890" operator="equal">
      <formula>#REF!</formula>
    </cfRule>
  </conditionalFormatting>
  <conditionalFormatting sqref="C67:C70">
    <cfRule type="cellIs" dxfId="1047" priority="29889" operator="equal">
      <formula>#REF!</formula>
    </cfRule>
  </conditionalFormatting>
  <conditionalFormatting sqref="C67:C70">
    <cfRule type="cellIs" dxfId="1046" priority="29888" operator="equal">
      <formula>#REF!</formula>
    </cfRule>
  </conditionalFormatting>
  <conditionalFormatting sqref="C67:C70 C74:C81">
    <cfRule type="cellIs" dxfId="1045" priority="29887" operator="equal">
      <formula>#REF!</formula>
    </cfRule>
  </conditionalFormatting>
  <conditionalFormatting sqref="C67:C70 C74:C81">
    <cfRule type="cellIs" dxfId="1044" priority="29881" operator="equal">
      <formula>#REF!</formula>
    </cfRule>
  </conditionalFormatting>
  <conditionalFormatting sqref="C67:C70 C74:C81">
    <cfRule type="cellIs" dxfId="1043" priority="29880" operator="equal">
      <formula>#REF!</formula>
    </cfRule>
  </conditionalFormatting>
  <conditionalFormatting sqref="C67:C70">
    <cfRule type="cellIs" dxfId="1042" priority="29876" operator="equal">
      <formula>#REF!</formula>
    </cfRule>
  </conditionalFormatting>
  <conditionalFormatting sqref="C67:C70 C74:C81">
    <cfRule type="cellIs" dxfId="1041" priority="29873" operator="equal">
      <formula>#REF!</formula>
    </cfRule>
  </conditionalFormatting>
  <conditionalFormatting sqref="C67:C70 C74:C81">
    <cfRule type="cellIs" dxfId="1040" priority="29861" operator="equal">
      <formula>#REF!</formula>
    </cfRule>
  </conditionalFormatting>
  <conditionalFormatting sqref="C82:C83">
    <cfRule type="cellIs" dxfId="1039" priority="29860" operator="equal">
      <formula>#REF!</formula>
    </cfRule>
  </conditionalFormatting>
  <conditionalFormatting sqref="C67:C70">
    <cfRule type="cellIs" dxfId="1038" priority="29858" operator="equal">
      <formula>#REF!</formula>
    </cfRule>
  </conditionalFormatting>
  <conditionalFormatting sqref="C67:C70">
    <cfRule type="cellIs" dxfId="1037" priority="29853" operator="equal">
      <formula>#REF!</formula>
    </cfRule>
  </conditionalFormatting>
  <conditionalFormatting sqref="C67:C70">
    <cfRule type="cellIs" dxfId="1036" priority="29849" operator="equal">
      <formula>#REF!</formula>
    </cfRule>
  </conditionalFormatting>
  <conditionalFormatting sqref="C67:C70">
    <cfRule type="cellIs" dxfId="1035" priority="29848" operator="equal">
      <formula>#REF!</formula>
    </cfRule>
  </conditionalFormatting>
  <conditionalFormatting sqref="C67:C70">
    <cfRule type="cellIs" dxfId="1034" priority="29847" operator="equal">
      <formula>#REF!</formula>
    </cfRule>
  </conditionalFormatting>
  <conditionalFormatting sqref="C67:C70">
    <cfRule type="cellIs" dxfId="1033" priority="29843" operator="equal">
      <formula>#REF!</formula>
    </cfRule>
  </conditionalFormatting>
  <conditionalFormatting sqref="C67:C70 C74:C81">
    <cfRule type="cellIs" dxfId="1032" priority="29840" operator="equal">
      <formula>#REF!</formula>
    </cfRule>
  </conditionalFormatting>
  <conditionalFormatting sqref="C67:C70 C74:C81">
    <cfRule type="cellIs" dxfId="1031" priority="29791" operator="equal">
      <formula>#REF!</formula>
    </cfRule>
  </conditionalFormatting>
  <conditionalFormatting sqref="C67:C70 C74:C81">
    <cfRule type="cellIs" dxfId="1030" priority="29784" operator="equal">
      <formula>#REF!</formula>
    </cfRule>
  </conditionalFormatting>
  <conditionalFormatting sqref="C67:C70 C74:C81 C93:C94">
    <cfRule type="cellIs" dxfId="1029" priority="29780" operator="equal">
      <formula>#REF!</formula>
    </cfRule>
  </conditionalFormatting>
  <conditionalFormatting sqref="C67:C70 C74:C83">
    <cfRule type="cellIs" dxfId="1028" priority="29773" operator="equal">
      <formula>#REF!</formula>
    </cfRule>
  </conditionalFormatting>
  <conditionalFormatting sqref="C67:C70 C74:C81">
    <cfRule type="cellIs" dxfId="1027" priority="29764" operator="equal">
      <formula>#REF!</formula>
    </cfRule>
  </conditionalFormatting>
  <conditionalFormatting sqref="C67:C70 C74:C81">
    <cfRule type="cellIs" dxfId="1026" priority="29763" operator="equal">
      <formula>#REF!</formula>
    </cfRule>
  </conditionalFormatting>
  <conditionalFormatting sqref="C67:C70 C74:C81">
    <cfRule type="cellIs" dxfId="1025" priority="29762" operator="equal">
      <formula>#REF!</formula>
    </cfRule>
  </conditionalFormatting>
  <conditionalFormatting sqref="C67:C70 C74:C81 C93:C94">
    <cfRule type="cellIs" dxfId="1024" priority="29760" operator="equal">
      <formula>#REF!</formula>
    </cfRule>
  </conditionalFormatting>
  <conditionalFormatting sqref="C67:C70 C74:C81">
    <cfRule type="cellIs" dxfId="1023" priority="29758" operator="equal">
      <formula>#REF!</formula>
    </cfRule>
  </conditionalFormatting>
  <conditionalFormatting sqref="C67:C70 C74:C81">
    <cfRule type="cellIs" dxfId="1022" priority="29744" operator="equal">
      <formula>#REF!</formula>
    </cfRule>
  </conditionalFormatting>
  <conditionalFormatting sqref="C67:C70 C74:C81">
    <cfRule type="cellIs" dxfId="1021" priority="29740" operator="equal">
      <formula>#REF!</formula>
    </cfRule>
  </conditionalFormatting>
  <conditionalFormatting sqref="C67:C70 C74:C81">
    <cfRule type="cellIs" dxfId="1020" priority="29738" operator="equal">
      <formula>#REF!</formula>
    </cfRule>
  </conditionalFormatting>
  <conditionalFormatting sqref="C67:C70 C74:C81">
    <cfRule type="cellIs" dxfId="1019" priority="29681" operator="equal">
      <formula>#REF!</formula>
    </cfRule>
  </conditionalFormatting>
  <conditionalFormatting sqref="C67:C70 C74:C81">
    <cfRule type="cellIs" dxfId="1018" priority="29680" operator="equal">
      <formula>#REF!</formula>
    </cfRule>
  </conditionalFormatting>
  <conditionalFormatting sqref="C67:C70 C74:C81 C93:C94">
    <cfRule type="cellIs" dxfId="1017" priority="29567" operator="equal">
      <formula>#REF!</formula>
    </cfRule>
  </conditionalFormatting>
  <conditionalFormatting sqref="C74">
    <cfRule type="cellIs" dxfId="1016" priority="29442" operator="equal">
      <formula>C73</formula>
    </cfRule>
  </conditionalFormatting>
  <conditionalFormatting sqref="C74">
    <cfRule type="cellIs" dxfId="1015" priority="29441" operator="equal">
      <formula>C72</formula>
    </cfRule>
  </conditionalFormatting>
  <conditionalFormatting sqref="C74:C83 C93:C94 C110:C111">
    <cfRule type="cellIs" dxfId="1014" priority="29439" operator="equal">
      <formula>#REF!</formula>
    </cfRule>
  </conditionalFormatting>
  <conditionalFormatting sqref="C74">
    <cfRule type="cellIs" dxfId="1013" priority="29438" operator="equal">
      <formula>C75</formula>
    </cfRule>
  </conditionalFormatting>
  <conditionalFormatting sqref="C74 C60:C62">
    <cfRule type="cellIs" dxfId="1012" priority="29436" operator="equal">
      <formula>#REF!</formula>
    </cfRule>
  </conditionalFormatting>
  <conditionalFormatting sqref="C74">
    <cfRule type="cellIs" dxfId="1011" priority="29435" operator="equal">
      <formula>#REF!</formula>
    </cfRule>
  </conditionalFormatting>
  <conditionalFormatting sqref="C74">
    <cfRule type="cellIs" dxfId="1010" priority="29434" operator="equal">
      <formula>C69</formula>
    </cfRule>
  </conditionalFormatting>
  <conditionalFormatting sqref="C74">
    <cfRule type="cellIs" dxfId="1009" priority="29433" operator="equal">
      <formula>C71</formula>
    </cfRule>
  </conditionalFormatting>
  <conditionalFormatting sqref="C74">
    <cfRule type="cellIs" dxfId="1008" priority="29432" operator="equal">
      <formula>#REF!</formula>
    </cfRule>
  </conditionalFormatting>
  <conditionalFormatting sqref="C74">
    <cfRule type="cellIs" dxfId="1007" priority="29431" operator="equal">
      <formula>C69</formula>
    </cfRule>
  </conditionalFormatting>
  <conditionalFormatting sqref="C74">
    <cfRule type="cellIs" dxfId="1006" priority="29430" operator="equal">
      <formula>C71</formula>
    </cfRule>
  </conditionalFormatting>
  <conditionalFormatting sqref="C74">
    <cfRule type="cellIs" dxfId="1005" priority="29429" operator="equal">
      <formula>#REF!</formula>
    </cfRule>
  </conditionalFormatting>
  <conditionalFormatting sqref="C74">
    <cfRule type="cellIs" dxfId="1004" priority="29428" operator="equal">
      <formula>C71</formula>
    </cfRule>
  </conditionalFormatting>
  <conditionalFormatting sqref="C74">
    <cfRule type="cellIs" dxfId="1003" priority="29427" operator="equal">
      <formula>#REF!</formula>
    </cfRule>
  </conditionalFormatting>
  <conditionalFormatting sqref="C74">
    <cfRule type="cellIs" dxfId="1002" priority="29426" operator="equal">
      <formula>C69</formula>
    </cfRule>
  </conditionalFormatting>
  <conditionalFormatting sqref="C74">
    <cfRule type="cellIs" dxfId="1001" priority="29425" operator="equal">
      <formula>C71</formula>
    </cfRule>
  </conditionalFormatting>
  <conditionalFormatting sqref="C74">
    <cfRule type="cellIs" dxfId="1000" priority="29424" operator="equal">
      <formula>#REF!</formula>
    </cfRule>
  </conditionalFormatting>
  <conditionalFormatting sqref="C74">
    <cfRule type="cellIs" dxfId="999" priority="29423" operator="equal">
      <formula>#REF!</formula>
    </cfRule>
  </conditionalFormatting>
  <conditionalFormatting sqref="C74">
    <cfRule type="cellIs" dxfId="998" priority="29422" operator="equal">
      <formula>C69</formula>
    </cfRule>
  </conditionalFormatting>
  <conditionalFormatting sqref="C74">
    <cfRule type="cellIs" dxfId="997" priority="29421" operator="equal">
      <formula>C71</formula>
    </cfRule>
  </conditionalFormatting>
  <conditionalFormatting sqref="C74">
    <cfRule type="cellIs" dxfId="996" priority="29420" operator="equal">
      <formula>#REF!</formula>
    </cfRule>
  </conditionalFormatting>
  <conditionalFormatting sqref="C74">
    <cfRule type="cellIs" dxfId="995" priority="29419" operator="equal">
      <formula>C71</formula>
    </cfRule>
  </conditionalFormatting>
  <conditionalFormatting sqref="C74">
    <cfRule type="cellIs" dxfId="994" priority="29418" operator="equal">
      <formula>#REF!</formula>
    </cfRule>
  </conditionalFormatting>
  <conditionalFormatting sqref="C74">
    <cfRule type="cellIs" dxfId="993" priority="29417" operator="equal">
      <formula>#REF!</formula>
    </cfRule>
  </conditionalFormatting>
  <conditionalFormatting sqref="C74">
    <cfRule type="cellIs" dxfId="992" priority="29416" operator="equal">
      <formula>C69</formula>
    </cfRule>
  </conditionalFormatting>
  <conditionalFormatting sqref="C74">
    <cfRule type="cellIs" dxfId="991" priority="29415" operator="equal">
      <formula>C71</formula>
    </cfRule>
  </conditionalFormatting>
  <conditionalFormatting sqref="C74">
    <cfRule type="cellIs" dxfId="990" priority="29414" operator="equal">
      <formula>#REF!</formula>
    </cfRule>
  </conditionalFormatting>
  <conditionalFormatting sqref="C74">
    <cfRule type="cellIs" dxfId="989" priority="29413" operator="equal">
      <formula>C69</formula>
    </cfRule>
  </conditionalFormatting>
  <conditionalFormatting sqref="C74">
    <cfRule type="cellIs" dxfId="988" priority="29412" operator="equal">
      <formula>C71</formula>
    </cfRule>
  </conditionalFormatting>
  <conditionalFormatting sqref="C74">
    <cfRule type="cellIs" dxfId="987" priority="29411" operator="equal">
      <formula>#REF!</formula>
    </cfRule>
  </conditionalFormatting>
  <conditionalFormatting sqref="C74">
    <cfRule type="cellIs" dxfId="986" priority="29410" operator="equal">
      <formula>C71</formula>
    </cfRule>
  </conditionalFormatting>
  <conditionalFormatting sqref="C74">
    <cfRule type="cellIs" dxfId="985" priority="29409" operator="equal">
      <formula>#REF!</formula>
    </cfRule>
  </conditionalFormatting>
  <conditionalFormatting sqref="C74">
    <cfRule type="cellIs" dxfId="984" priority="29408" operator="equal">
      <formula>C69</formula>
    </cfRule>
  </conditionalFormatting>
  <conditionalFormatting sqref="C74">
    <cfRule type="cellIs" dxfId="983" priority="29407" operator="equal">
      <formula>C71</formula>
    </cfRule>
  </conditionalFormatting>
  <conditionalFormatting sqref="C74">
    <cfRule type="cellIs" dxfId="982" priority="29406" operator="equal">
      <formula>#REF!</formula>
    </cfRule>
  </conditionalFormatting>
  <conditionalFormatting sqref="C74">
    <cfRule type="cellIs" dxfId="981" priority="29405" operator="equal">
      <formula>C71</formula>
    </cfRule>
  </conditionalFormatting>
  <conditionalFormatting sqref="C74">
    <cfRule type="cellIs" dxfId="980" priority="29404" operator="equal">
      <formula>#REF!</formula>
    </cfRule>
  </conditionalFormatting>
  <conditionalFormatting sqref="C74">
    <cfRule type="cellIs" dxfId="979" priority="29403" operator="equal">
      <formula>C71</formula>
    </cfRule>
  </conditionalFormatting>
  <conditionalFormatting sqref="C74">
    <cfRule type="cellIs" dxfId="978" priority="29402" operator="equal">
      <formula>#REF!</formula>
    </cfRule>
  </conditionalFormatting>
  <conditionalFormatting sqref="C74">
    <cfRule type="cellIs" dxfId="977" priority="29401" operator="equal">
      <formula>C73</formula>
    </cfRule>
  </conditionalFormatting>
  <conditionalFormatting sqref="C74">
    <cfRule type="cellIs" dxfId="976" priority="29400" operator="equal">
      <formula>#REF!</formula>
    </cfRule>
  </conditionalFormatting>
  <conditionalFormatting sqref="C74 C99:C105">
    <cfRule type="cellIs" dxfId="975" priority="29399" operator="equal">
      <formula>#REF!</formula>
    </cfRule>
  </conditionalFormatting>
  <conditionalFormatting sqref="C74">
    <cfRule type="cellIs" dxfId="974" priority="29398" operator="equal">
      <formula>C72</formula>
    </cfRule>
  </conditionalFormatting>
  <conditionalFormatting sqref="C74">
    <cfRule type="cellIs" dxfId="973" priority="29397" operator="equal">
      <formula>C72</formula>
    </cfRule>
  </conditionalFormatting>
  <conditionalFormatting sqref="C74">
    <cfRule type="cellIs" dxfId="972" priority="29395" operator="equal">
      <formula>#REF!</formula>
    </cfRule>
  </conditionalFormatting>
  <conditionalFormatting sqref="C74">
    <cfRule type="cellIs" dxfId="971" priority="29394" operator="equal">
      <formula>#REF!</formula>
    </cfRule>
  </conditionalFormatting>
  <conditionalFormatting sqref="C74">
    <cfRule type="cellIs" dxfId="970" priority="29393" operator="equal">
      <formula>C71</formula>
    </cfRule>
  </conditionalFormatting>
  <conditionalFormatting sqref="C74">
    <cfRule type="cellIs" dxfId="969" priority="29391" operator="equal">
      <formula>#REF!</formula>
    </cfRule>
  </conditionalFormatting>
  <conditionalFormatting sqref="C74">
    <cfRule type="cellIs" dxfId="968" priority="29390" operator="equal">
      <formula>C66</formula>
    </cfRule>
  </conditionalFormatting>
  <conditionalFormatting sqref="C74">
    <cfRule type="cellIs" dxfId="967" priority="29389" operator="equal">
      <formula>C67</formula>
    </cfRule>
  </conditionalFormatting>
  <conditionalFormatting sqref="C74">
    <cfRule type="cellIs" dxfId="966" priority="29388" operator="equal">
      <formula>#REF!</formula>
    </cfRule>
  </conditionalFormatting>
  <conditionalFormatting sqref="C74">
    <cfRule type="cellIs" dxfId="965" priority="29387" operator="equal">
      <formula>#REF!</formula>
    </cfRule>
  </conditionalFormatting>
  <conditionalFormatting sqref="C74">
    <cfRule type="cellIs" dxfId="964" priority="29386" operator="equal">
      <formula>#REF!</formula>
    </cfRule>
  </conditionalFormatting>
  <conditionalFormatting sqref="C74">
    <cfRule type="cellIs" dxfId="963" priority="29385" operator="equal">
      <formula>#REF!</formula>
    </cfRule>
  </conditionalFormatting>
  <conditionalFormatting sqref="C74">
    <cfRule type="cellIs" dxfId="962" priority="29384" operator="equal">
      <formula>#REF!</formula>
    </cfRule>
  </conditionalFormatting>
  <conditionalFormatting sqref="C74">
    <cfRule type="cellIs" dxfId="961" priority="29383" operator="equal">
      <formula>#REF!</formula>
    </cfRule>
  </conditionalFormatting>
  <conditionalFormatting sqref="C74">
    <cfRule type="cellIs" dxfId="960" priority="29382" operator="equal">
      <formula>#REF!</formula>
    </cfRule>
  </conditionalFormatting>
  <conditionalFormatting sqref="C74">
    <cfRule type="cellIs" dxfId="959" priority="29381" operator="equal">
      <formula>#REF!</formula>
    </cfRule>
  </conditionalFormatting>
  <conditionalFormatting sqref="C74">
    <cfRule type="cellIs" dxfId="958" priority="29380" operator="equal">
      <formula>#REF!</formula>
    </cfRule>
  </conditionalFormatting>
  <conditionalFormatting sqref="C74 C76:C77 C94:C95">
    <cfRule type="cellIs" dxfId="957" priority="29379" operator="equal">
      <formula>#REF!</formula>
    </cfRule>
  </conditionalFormatting>
  <conditionalFormatting sqref="C74">
    <cfRule type="cellIs" dxfId="956" priority="29378" operator="equal">
      <formula>C70</formula>
    </cfRule>
  </conditionalFormatting>
  <conditionalFormatting sqref="C74">
    <cfRule type="cellIs" dxfId="955" priority="29377" operator="equal">
      <formula>#REF!</formula>
    </cfRule>
  </conditionalFormatting>
  <conditionalFormatting sqref="C74">
    <cfRule type="cellIs" dxfId="954" priority="29376" operator="equal">
      <formula>#REF!</formula>
    </cfRule>
  </conditionalFormatting>
  <conditionalFormatting sqref="C74">
    <cfRule type="cellIs" dxfId="953" priority="29375" operator="equal">
      <formula>#REF!</formula>
    </cfRule>
  </conditionalFormatting>
  <conditionalFormatting sqref="C74">
    <cfRule type="cellIs" dxfId="952" priority="29374" operator="equal">
      <formula>C68</formula>
    </cfRule>
  </conditionalFormatting>
  <conditionalFormatting sqref="C74">
    <cfRule type="cellIs" dxfId="951" priority="29373" operator="equal">
      <formula>C69</formula>
    </cfRule>
  </conditionalFormatting>
  <conditionalFormatting sqref="C74">
    <cfRule type="cellIs" dxfId="950" priority="29372" operator="equal">
      <formula>#REF!</formula>
    </cfRule>
  </conditionalFormatting>
  <conditionalFormatting sqref="C74">
    <cfRule type="cellIs" dxfId="949" priority="29371" operator="equal">
      <formula>#REF!</formula>
    </cfRule>
  </conditionalFormatting>
  <conditionalFormatting sqref="C74">
    <cfRule type="cellIs" dxfId="948" priority="29370" operator="equal">
      <formula>#REF!</formula>
    </cfRule>
  </conditionalFormatting>
  <conditionalFormatting sqref="C74">
    <cfRule type="cellIs" dxfId="947" priority="29369" operator="equal">
      <formula>#REF!</formula>
    </cfRule>
  </conditionalFormatting>
  <conditionalFormatting sqref="C74">
    <cfRule type="cellIs" dxfId="946" priority="29368" operator="equal">
      <formula>#REF!</formula>
    </cfRule>
  </conditionalFormatting>
  <conditionalFormatting sqref="C74">
    <cfRule type="cellIs" dxfId="945" priority="29367" operator="equal">
      <formula>#REF!</formula>
    </cfRule>
  </conditionalFormatting>
  <conditionalFormatting sqref="C74">
    <cfRule type="cellIs" dxfId="944" priority="29366" operator="equal">
      <formula>#REF!</formula>
    </cfRule>
  </conditionalFormatting>
  <conditionalFormatting sqref="C74">
    <cfRule type="cellIs" dxfId="943" priority="29365" operator="equal">
      <formula>#REF!</formula>
    </cfRule>
  </conditionalFormatting>
  <conditionalFormatting sqref="C74">
    <cfRule type="cellIs" dxfId="942" priority="29364" operator="equal">
      <formula>#REF!</formula>
    </cfRule>
  </conditionalFormatting>
  <conditionalFormatting sqref="C74">
    <cfRule type="cellIs" dxfId="941" priority="29363" operator="equal">
      <formula>#REF!</formula>
    </cfRule>
  </conditionalFormatting>
  <conditionalFormatting sqref="C74">
    <cfRule type="cellIs" dxfId="940" priority="29362" operator="equal">
      <formula>#REF!</formula>
    </cfRule>
  </conditionalFormatting>
  <conditionalFormatting sqref="C74">
    <cfRule type="cellIs" dxfId="939" priority="29361" operator="equal">
      <formula>#REF!</formula>
    </cfRule>
  </conditionalFormatting>
  <conditionalFormatting sqref="C74">
    <cfRule type="cellIs" dxfId="938" priority="29360" operator="equal">
      <formula>#REF!</formula>
    </cfRule>
  </conditionalFormatting>
  <conditionalFormatting sqref="C74">
    <cfRule type="cellIs" dxfId="937" priority="29359" operator="equal">
      <formula>#REF!</formula>
    </cfRule>
  </conditionalFormatting>
  <conditionalFormatting sqref="C74">
    <cfRule type="cellIs" dxfId="936" priority="29358" operator="equal">
      <formula>#REF!</formula>
    </cfRule>
  </conditionalFormatting>
  <conditionalFormatting sqref="C74">
    <cfRule type="cellIs" dxfId="935" priority="29357" operator="equal">
      <formula>#REF!</formula>
    </cfRule>
  </conditionalFormatting>
  <conditionalFormatting sqref="C74">
    <cfRule type="cellIs" dxfId="934" priority="29356" operator="equal">
      <formula>#REF!</formula>
    </cfRule>
  </conditionalFormatting>
  <conditionalFormatting sqref="C74">
    <cfRule type="cellIs" dxfId="933" priority="29355" operator="equal">
      <formula>#REF!</formula>
    </cfRule>
  </conditionalFormatting>
  <conditionalFormatting sqref="C74">
    <cfRule type="cellIs" dxfId="932" priority="29354" operator="equal">
      <formula>#REF!</formula>
    </cfRule>
  </conditionalFormatting>
  <conditionalFormatting sqref="C74">
    <cfRule type="cellIs" dxfId="931" priority="29353" operator="equal">
      <formula>#REF!</formula>
    </cfRule>
  </conditionalFormatting>
  <conditionalFormatting sqref="C74">
    <cfRule type="cellIs" dxfId="930" priority="29352" operator="equal">
      <formula>C75</formula>
    </cfRule>
  </conditionalFormatting>
  <conditionalFormatting sqref="C74">
    <cfRule type="cellIs" dxfId="929" priority="29351" operator="equal">
      <formula>#REF!</formula>
    </cfRule>
  </conditionalFormatting>
  <conditionalFormatting sqref="C74">
    <cfRule type="cellIs" dxfId="928" priority="29349" operator="equal">
      <formula>#REF!</formula>
    </cfRule>
  </conditionalFormatting>
  <conditionalFormatting sqref="C74">
    <cfRule type="cellIs" dxfId="927" priority="29341" operator="equal">
      <formula>#REF!</formula>
    </cfRule>
  </conditionalFormatting>
  <conditionalFormatting sqref="C74">
    <cfRule type="cellIs" dxfId="926" priority="29340" operator="equal">
      <formula>#REF!</formula>
    </cfRule>
  </conditionalFormatting>
  <conditionalFormatting sqref="C74">
    <cfRule type="cellIs" dxfId="925" priority="29338" operator="equal">
      <formula>#REF!</formula>
    </cfRule>
  </conditionalFormatting>
  <conditionalFormatting sqref="C74">
    <cfRule type="cellIs" dxfId="924" priority="29337" operator="equal">
      <formula>#REF!</formula>
    </cfRule>
  </conditionalFormatting>
  <conditionalFormatting sqref="C74">
    <cfRule type="cellIs" dxfId="923" priority="29336" operator="equal">
      <formula>#REF!</formula>
    </cfRule>
  </conditionalFormatting>
  <conditionalFormatting sqref="C74">
    <cfRule type="cellIs" dxfId="922" priority="29335" operator="equal">
      <formula>#REF!</formula>
    </cfRule>
  </conditionalFormatting>
  <conditionalFormatting sqref="C74">
    <cfRule type="cellIs" dxfId="921" priority="29334" operator="equal">
      <formula>#REF!</formula>
    </cfRule>
  </conditionalFormatting>
  <conditionalFormatting sqref="C74:C83 C93:C94 C111">
    <cfRule type="cellIs" dxfId="920" priority="29330" operator="equal">
      <formula>#REF!</formula>
    </cfRule>
  </conditionalFormatting>
  <conditionalFormatting sqref="C74">
    <cfRule type="cellIs" dxfId="919" priority="29329" operator="equal">
      <formula>#REF!</formula>
    </cfRule>
  </conditionalFormatting>
  <conditionalFormatting sqref="C74">
    <cfRule type="cellIs" dxfId="918" priority="29324" operator="equal">
      <formula>#REF!</formula>
    </cfRule>
  </conditionalFormatting>
  <conditionalFormatting sqref="C74">
    <cfRule type="cellIs" dxfId="917" priority="29323" operator="equal">
      <formula>#REF!</formula>
    </cfRule>
  </conditionalFormatting>
  <conditionalFormatting sqref="C74">
    <cfRule type="cellIs" dxfId="916" priority="29322" operator="equal">
      <formula>#REF!</formula>
    </cfRule>
  </conditionalFormatting>
  <conditionalFormatting sqref="C74">
    <cfRule type="cellIs" dxfId="915" priority="29321" operator="equal">
      <formula>#REF!</formula>
    </cfRule>
  </conditionalFormatting>
  <conditionalFormatting sqref="C74">
    <cfRule type="cellIs" dxfId="914" priority="29320" operator="equal">
      <formula>#REF!</formula>
    </cfRule>
  </conditionalFormatting>
  <conditionalFormatting sqref="C74">
    <cfRule type="cellIs" dxfId="913" priority="29318" operator="equal">
      <formula>#REF!</formula>
    </cfRule>
  </conditionalFormatting>
  <conditionalFormatting sqref="C74">
    <cfRule type="cellIs" dxfId="912" priority="29315" operator="equal">
      <formula>C72</formula>
    </cfRule>
  </conditionalFormatting>
  <conditionalFormatting sqref="C74">
    <cfRule type="cellIs" dxfId="911" priority="29314" operator="equal">
      <formula>#REF!</formula>
    </cfRule>
  </conditionalFormatting>
  <conditionalFormatting sqref="C74">
    <cfRule type="cellIs" dxfId="910" priority="29313" operator="equal">
      <formula>#REF!</formula>
    </cfRule>
  </conditionalFormatting>
  <conditionalFormatting sqref="C74">
    <cfRule type="cellIs" dxfId="909" priority="29312" operator="equal">
      <formula>C71</formula>
    </cfRule>
  </conditionalFormatting>
  <conditionalFormatting sqref="C74:C81 C111">
    <cfRule type="cellIs" dxfId="908" priority="29311" operator="equal">
      <formula>#REF!</formula>
    </cfRule>
  </conditionalFormatting>
  <conditionalFormatting sqref="C74">
    <cfRule type="cellIs" dxfId="907" priority="29310" operator="equal">
      <formula>#REF!</formula>
    </cfRule>
  </conditionalFormatting>
  <conditionalFormatting sqref="C74">
    <cfRule type="cellIs" dxfId="906" priority="29309" operator="equal">
      <formula>C66</formula>
    </cfRule>
  </conditionalFormatting>
  <conditionalFormatting sqref="C74">
    <cfRule type="cellIs" dxfId="905" priority="29308" operator="equal">
      <formula>C67</formula>
    </cfRule>
  </conditionalFormatting>
  <conditionalFormatting sqref="C74">
    <cfRule type="cellIs" dxfId="904" priority="29307" operator="equal">
      <formula>#REF!</formula>
    </cfRule>
  </conditionalFormatting>
  <conditionalFormatting sqref="C74">
    <cfRule type="cellIs" dxfId="903" priority="29306" operator="equal">
      <formula>#REF!</formula>
    </cfRule>
  </conditionalFormatting>
  <conditionalFormatting sqref="C74">
    <cfRule type="cellIs" dxfId="902" priority="29305" operator="equal">
      <formula>#REF!</formula>
    </cfRule>
  </conditionalFormatting>
  <conditionalFormatting sqref="C74">
    <cfRule type="cellIs" dxfId="901" priority="29304" operator="equal">
      <formula>#REF!</formula>
    </cfRule>
  </conditionalFormatting>
  <conditionalFormatting sqref="C74">
    <cfRule type="cellIs" dxfId="900" priority="29303" operator="equal">
      <formula>#REF!</formula>
    </cfRule>
  </conditionalFormatting>
  <conditionalFormatting sqref="C74">
    <cfRule type="cellIs" dxfId="899" priority="29302" operator="equal">
      <formula>#REF!</formula>
    </cfRule>
  </conditionalFormatting>
  <conditionalFormatting sqref="C74">
    <cfRule type="cellIs" dxfId="898" priority="29301" operator="equal">
      <formula>#REF!</formula>
    </cfRule>
  </conditionalFormatting>
  <conditionalFormatting sqref="C74">
    <cfRule type="cellIs" dxfId="897" priority="29300" operator="equal">
      <formula>#REF!</formula>
    </cfRule>
  </conditionalFormatting>
  <conditionalFormatting sqref="C74">
    <cfRule type="cellIs" dxfId="896" priority="29299" operator="equal">
      <formula>#REF!</formula>
    </cfRule>
  </conditionalFormatting>
  <conditionalFormatting sqref="C74">
    <cfRule type="cellIs" dxfId="895" priority="29298" operator="equal">
      <formula>#REF!</formula>
    </cfRule>
  </conditionalFormatting>
  <conditionalFormatting sqref="C74">
    <cfRule type="cellIs" dxfId="894" priority="29297" operator="equal">
      <formula>C70</formula>
    </cfRule>
  </conditionalFormatting>
  <conditionalFormatting sqref="C74">
    <cfRule type="cellIs" dxfId="893" priority="29296" operator="equal">
      <formula>#REF!</formula>
    </cfRule>
  </conditionalFormatting>
  <conditionalFormatting sqref="C74">
    <cfRule type="cellIs" dxfId="892" priority="29295" operator="equal">
      <formula>#REF!</formula>
    </cfRule>
  </conditionalFormatting>
  <conditionalFormatting sqref="C74">
    <cfRule type="cellIs" dxfId="891" priority="29294" operator="equal">
      <formula>C68</formula>
    </cfRule>
  </conditionalFormatting>
  <conditionalFormatting sqref="C74">
    <cfRule type="cellIs" dxfId="890" priority="29293" operator="equal">
      <formula>C69</formula>
    </cfRule>
  </conditionalFormatting>
  <conditionalFormatting sqref="C74">
    <cfRule type="cellIs" dxfId="889" priority="29292" operator="equal">
      <formula>#REF!</formula>
    </cfRule>
  </conditionalFormatting>
  <conditionalFormatting sqref="C74">
    <cfRule type="cellIs" dxfId="888" priority="29291" operator="equal">
      <formula>#REF!</formula>
    </cfRule>
  </conditionalFormatting>
  <conditionalFormatting sqref="C74">
    <cfRule type="cellIs" dxfId="887" priority="29290" operator="equal">
      <formula>#REF!</formula>
    </cfRule>
  </conditionalFormatting>
  <conditionalFormatting sqref="C74">
    <cfRule type="cellIs" dxfId="886" priority="29289" operator="equal">
      <formula>#REF!</formula>
    </cfRule>
  </conditionalFormatting>
  <conditionalFormatting sqref="C74">
    <cfRule type="cellIs" dxfId="885" priority="29288" operator="equal">
      <formula>#REF!</formula>
    </cfRule>
  </conditionalFormatting>
  <conditionalFormatting sqref="C74">
    <cfRule type="cellIs" dxfId="884" priority="29287" operator="equal">
      <formula>#REF!</formula>
    </cfRule>
  </conditionalFormatting>
  <conditionalFormatting sqref="C74">
    <cfRule type="cellIs" dxfId="883" priority="29286" operator="equal">
      <formula>#REF!</formula>
    </cfRule>
  </conditionalFormatting>
  <conditionalFormatting sqref="C74">
    <cfRule type="cellIs" dxfId="882" priority="29285" operator="equal">
      <formula>#REF!</formula>
    </cfRule>
  </conditionalFormatting>
  <conditionalFormatting sqref="C74">
    <cfRule type="cellIs" dxfId="881" priority="29284" operator="equal">
      <formula>#REF!</formula>
    </cfRule>
  </conditionalFormatting>
  <conditionalFormatting sqref="C74">
    <cfRule type="cellIs" dxfId="880" priority="29283" operator="equal">
      <formula>#REF!</formula>
    </cfRule>
  </conditionalFormatting>
  <conditionalFormatting sqref="C74">
    <cfRule type="cellIs" dxfId="879" priority="29282" operator="equal">
      <formula>#REF!</formula>
    </cfRule>
  </conditionalFormatting>
  <conditionalFormatting sqref="C74">
    <cfRule type="cellIs" dxfId="878" priority="29281" operator="equal">
      <formula>#REF!</formula>
    </cfRule>
  </conditionalFormatting>
  <conditionalFormatting sqref="C74">
    <cfRule type="cellIs" dxfId="877" priority="29280" operator="equal">
      <formula>#REF!</formula>
    </cfRule>
  </conditionalFormatting>
  <conditionalFormatting sqref="C74">
    <cfRule type="cellIs" dxfId="876" priority="29279" operator="equal">
      <formula>#REF!</formula>
    </cfRule>
  </conditionalFormatting>
  <conditionalFormatting sqref="C74">
    <cfRule type="cellIs" dxfId="875" priority="29278" operator="equal">
      <formula>#REF!</formula>
    </cfRule>
  </conditionalFormatting>
  <conditionalFormatting sqref="C74">
    <cfRule type="cellIs" dxfId="874" priority="29277" operator="equal">
      <formula>#REF!</formula>
    </cfRule>
  </conditionalFormatting>
  <conditionalFormatting sqref="C74">
    <cfRule type="cellIs" dxfId="873" priority="29276" operator="equal">
      <formula>#REF!</formula>
    </cfRule>
  </conditionalFormatting>
  <conditionalFormatting sqref="C74">
    <cfRule type="cellIs" dxfId="872" priority="29275" operator="equal">
      <formula>#REF!</formula>
    </cfRule>
  </conditionalFormatting>
  <conditionalFormatting sqref="C74">
    <cfRule type="cellIs" dxfId="871" priority="29274" operator="equal">
      <formula>#REF!</formula>
    </cfRule>
  </conditionalFormatting>
  <conditionalFormatting sqref="C74">
    <cfRule type="cellIs" dxfId="870" priority="29273" operator="equal">
      <formula>#REF!</formula>
    </cfRule>
  </conditionalFormatting>
  <conditionalFormatting sqref="C74">
    <cfRule type="cellIs" dxfId="869" priority="29272" operator="equal">
      <formula>#REF!</formula>
    </cfRule>
  </conditionalFormatting>
  <conditionalFormatting sqref="C74">
    <cfRule type="cellIs" dxfId="868" priority="29270" operator="equal">
      <formula>#REF!</formula>
    </cfRule>
  </conditionalFormatting>
  <conditionalFormatting sqref="C74">
    <cfRule type="cellIs" dxfId="867" priority="29260" operator="equal">
      <formula>#REF!</formula>
    </cfRule>
  </conditionalFormatting>
  <conditionalFormatting sqref="C74">
    <cfRule type="cellIs" dxfId="866" priority="29259" operator="equal">
      <formula>#REF!</formula>
    </cfRule>
  </conditionalFormatting>
  <conditionalFormatting sqref="C74">
    <cfRule type="cellIs" dxfId="865" priority="29258" operator="equal">
      <formula>#REF!</formula>
    </cfRule>
  </conditionalFormatting>
  <conditionalFormatting sqref="C74">
    <cfRule type="cellIs" dxfId="864" priority="29257" operator="equal">
      <formula>#REF!</formula>
    </cfRule>
  </conditionalFormatting>
  <conditionalFormatting sqref="C74">
    <cfRule type="cellIs" dxfId="863" priority="29256" operator="equal">
      <formula>#REF!</formula>
    </cfRule>
  </conditionalFormatting>
  <conditionalFormatting sqref="C74">
    <cfRule type="cellIs" dxfId="862" priority="29255" operator="equal">
      <formula>#REF!</formula>
    </cfRule>
  </conditionalFormatting>
  <conditionalFormatting sqref="C74">
    <cfRule type="cellIs" dxfId="861" priority="29254" operator="equal">
      <formula>#REF!</formula>
    </cfRule>
  </conditionalFormatting>
  <conditionalFormatting sqref="C74">
    <cfRule type="cellIs" dxfId="860" priority="29251" operator="equal">
      <formula>#REF!</formula>
    </cfRule>
  </conditionalFormatting>
  <conditionalFormatting sqref="C74">
    <cfRule type="cellIs" dxfId="859" priority="29250" operator="equal">
      <formula>#REF!</formula>
    </cfRule>
  </conditionalFormatting>
  <conditionalFormatting sqref="C74">
    <cfRule type="cellIs" dxfId="858" priority="29246" operator="equal">
      <formula>#REF!</formula>
    </cfRule>
  </conditionalFormatting>
  <conditionalFormatting sqref="C74">
    <cfRule type="cellIs" dxfId="857" priority="29245" operator="equal">
      <formula>#REF!</formula>
    </cfRule>
  </conditionalFormatting>
  <conditionalFormatting sqref="C74">
    <cfRule type="cellIs" dxfId="856" priority="29244" operator="equal">
      <formula>#REF!</formula>
    </cfRule>
  </conditionalFormatting>
  <conditionalFormatting sqref="C74">
    <cfRule type="cellIs" dxfId="855" priority="29243" operator="equal">
      <formula>#REF!</formula>
    </cfRule>
  </conditionalFormatting>
  <conditionalFormatting sqref="C74">
    <cfRule type="cellIs" dxfId="854" priority="29242" operator="equal">
      <formula>#REF!</formula>
    </cfRule>
  </conditionalFormatting>
  <conditionalFormatting sqref="C74">
    <cfRule type="cellIs" dxfId="853" priority="29240" operator="equal">
      <formula>#REF!</formula>
    </cfRule>
  </conditionalFormatting>
  <conditionalFormatting sqref="C74">
    <cfRule type="cellIs" dxfId="852" priority="29237" operator="equal">
      <formula>#REF!</formula>
    </cfRule>
  </conditionalFormatting>
  <conditionalFormatting sqref="C74">
    <cfRule type="cellIs" dxfId="851" priority="29236" operator="equal">
      <formula>#REF!</formula>
    </cfRule>
  </conditionalFormatting>
  <conditionalFormatting sqref="C74">
    <cfRule type="cellIs" dxfId="850" priority="29235" operator="equal">
      <formula>C69</formula>
    </cfRule>
  </conditionalFormatting>
  <conditionalFormatting sqref="C74">
    <cfRule type="cellIs" dxfId="849" priority="29234" operator="equal">
      <formula>C71</formula>
    </cfRule>
  </conditionalFormatting>
  <conditionalFormatting sqref="C74">
    <cfRule type="cellIs" dxfId="848" priority="29233" operator="equal">
      <formula>#REF!</formula>
    </cfRule>
  </conditionalFormatting>
  <conditionalFormatting sqref="C74">
    <cfRule type="cellIs" dxfId="847" priority="29232" operator="equal">
      <formula>C69</formula>
    </cfRule>
  </conditionalFormatting>
  <conditionalFormatting sqref="C74">
    <cfRule type="cellIs" dxfId="846" priority="29231" operator="equal">
      <formula>C71</formula>
    </cfRule>
  </conditionalFormatting>
  <conditionalFormatting sqref="C74">
    <cfRule type="cellIs" dxfId="845" priority="29230" operator="equal">
      <formula>#REF!</formula>
    </cfRule>
  </conditionalFormatting>
  <conditionalFormatting sqref="C74">
    <cfRule type="cellIs" dxfId="844" priority="29229" operator="equal">
      <formula>C71</formula>
    </cfRule>
  </conditionalFormatting>
  <conditionalFormatting sqref="C74">
    <cfRule type="cellIs" dxfId="843" priority="29228" operator="equal">
      <formula>#REF!</formula>
    </cfRule>
  </conditionalFormatting>
  <conditionalFormatting sqref="C74">
    <cfRule type="cellIs" dxfId="842" priority="29227" operator="equal">
      <formula>C69</formula>
    </cfRule>
  </conditionalFormatting>
  <conditionalFormatting sqref="C74">
    <cfRule type="cellIs" dxfId="841" priority="29226" operator="equal">
      <formula>C71</formula>
    </cfRule>
  </conditionalFormatting>
  <conditionalFormatting sqref="C74">
    <cfRule type="cellIs" dxfId="840" priority="29225" operator="equal">
      <formula>#REF!</formula>
    </cfRule>
  </conditionalFormatting>
  <conditionalFormatting sqref="C74">
    <cfRule type="cellIs" dxfId="839" priority="29224" operator="equal">
      <formula>#REF!</formula>
    </cfRule>
  </conditionalFormatting>
  <conditionalFormatting sqref="C74">
    <cfRule type="cellIs" dxfId="838" priority="29223" operator="equal">
      <formula>C69</formula>
    </cfRule>
  </conditionalFormatting>
  <conditionalFormatting sqref="C74">
    <cfRule type="cellIs" dxfId="837" priority="29222" operator="equal">
      <formula>C71</formula>
    </cfRule>
  </conditionalFormatting>
  <conditionalFormatting sqref="C74">
    <cfRule type="cellIs" dxfId="836" priority="29221" operator="equal">
      <formula>#REF!</formula>
    </cfRule>
  </conditionalFormatting>
  <conditionalFormatting sqref="C74">
    <cfRule type="cellIs" dxfId="835" priority="29220" operator="equal">
      <formula>C71</formula>
    </cfRule>
  </conditionalFormatting>
  <conditionalFormatting sqref="C74">
    <cfRule type="cellIs" dxfId="834" priority="29219" operator="equal">
      <formula>#REF!</formula>
    </cfRule>
  </conditionalFormatting>
  <conditionalFormatting sqref="C74">
    <cfRule type="cellIs" dxfId="833" priority="29218" operator="equal">
      <formula>#REF!</formula>
    </cfRule>
  </conditionalFormatting>
  <conditionalFormatting sqref="C74">
    <cfRule type="cellIs" dxfId="832" priority="29217" operator="equal">
      <formula>C69</formula>
    </cfRule>
  </conditionalFormatting>
  <conditionalFormatting sqref="C74">
    <cfRule type="cellIs" dxfId="831" priority="29216" operator="equal">
      <formula>C71</formula>
    </cfRule>
  </conditionalFormatting>
  <conditionalFormatting sqref="C74">
    <cfRule type="cellIs" dxfId="830" priority="29215" operator="equal">
      <formula>#REF!</formula>
    </cfRule>
  </conditionalFormatting>
  <conditionalFormatting sqref="C74">
    <cfRule type="cellIs" dxfId="829" priority="29214" operator="equal">
      <formula>C69</formula>
    </cfRule>
  </conditionalFormatting>
  <conditionalFormatting sqref="C74">
    <cfRule type="cellIs" dxfId="828" priority="29213" operator="equal">
      <formula>C71</formula>
    </cfRule>
  </conditionalFormatting>
  <conditionalFormatting sqref="C74">
    <cfRule type="cellIs" dxfId="827" priority="29212" operator="equal">
      <formula>#REF!</formula>
    </cfRule>
  </conditionalFormatting>
  <conditionalFormatting sqref="C74">
    <cfRule type="cellIs" dxfId="826" priority="29211" operator="equal">
      <formula>C71</formula>
    </cfRule>
  </conditionalFormatting>
  <conditionalFormatting sqref="C74">
    <cfRule type="cellIs" dxfId="825" priority="29210" operator="equal">
      <formula>#REF!</formula>
    </cfRule>
  </conditionalFormatting>
  <conditionalFormatting sqref="C74">
    <cfRule type="cellIs" dxfId="824" priority="29209" operator="equal">
      <formula>C69</formula>
    </cfRule>
  </conditionalFormatting>
  <conditionalFormatting sqref="C74">
    <cfRule type="cellIs" dxfId="823" priority="29208" operator="equal">
      <formula>C71</formula>
    </cfRule>
  </conditionalFormatting>
  <conditionalFormatting sqref="C74">
    <cfRule type="cellIs" dxfId="822" priority="29207" operator="equal">
      <formula>#REF!</formula>
    </cfRule>
  </conditionalFormatting>
  <conditionalFormatting sqref="C74">
    <cfRule type="cellIs" dxfId="821" priority="29206" operator="equal">
      <formula>C71</formula>
    </cfRule>
  </conditionalFormatting>
  <conditionalFormatting sqref="C74">
    <cfRule type="cellIs" dxfId="820" priority="29205" operator="equal">
      <formula>#REF!</formula>
    </cfRule>
  </conditionalFormatting>
  <conditionalFormatting sqref="C74">
    <cfRule type="cellIs" dxfId="819" priority="29204" operator="equal">
      <formula>C71</formula>
    </cfRule>
  </conditionalFormatting>
  <conditionalFormatting sqref="C74">
    <cfRule type="cellIs" dxfId="818" priority="29203" operator="equal">
      <formula>#REF!</formula>
    </cfRule>
  </conditionalFormatting>
  <conditionalFormatting sqref="C74">
    <cfRule type="cellIs" dxfId="817" priority="29202" operator="equal">
      <formula>C73</formula>
    </cfRule>
  </conditionalFormatting>
  <conditionalFormatting sqref="C74">
    <cfRule type="cellIs" dxfId="816" priority="29201" operator="equal">
      <formula>#REF!</formula>
    </cfRule>
  </conditionalFormatting>
  <conditionalFormatting sqref="C74">
    <cfRule type="cellIs" dxfId="815" priority="29200" operator="equal">
      <formula>#REF!</formula>
    </cfRule>
  </conditionalFormatting>
  <conditionalFormatting sqref="C74">
    <cfRule type="cellIs" dxfId="814" priority="29199" operator="equal">
      <formula>C72</formula>
    </cfRule>
  </conditionalFormatting>
  <conditionalFormatting sqref="C74">
    <cfRule type="cellIs" dxfId="813" priority="29198" operator="equal">
      <formula>C72</formula>
    </cfRule>
  </conditionalFormatting>
  <conditionalFormatting sqref="C74">
    <cfRule type="cellIs" dxfId="812" priority="29196" operator="equal">
      <formula>#REF!</formula>
    </cfRule>
  </conditionalFormatting>
  <conditionalFormatting sqref="C74">
    <cfRule type="cellIs" dxfId="811" priority="29195" operator="equal">
      <formula>#REF!</formula>
    </cfRule>
  </conditionalFormatting>
  <conditionalFormatting sqref="C74">
    <cfRule type="cellIs" dxfId="810" priority="29194" operator="equal">
      <formula>C71</formula>
    </cfRule>
  </conditionalFormatting>
  <conditionalFormatting sqref="C74">
    <cfRule type="cellIs" dxfId="809" priority="29193" operator="equal">
      <formula>#REF!</formula>
    </cfRule>
  </conditionalFormatting>
  <conditionalFormatting sqref="C74">
    <cfRule type="cellIs" dxfId="808" priority="29192" operator="equal">
      <formula>#REF!</formula>
    </cfRule>
  </conditionalFormatting>
  <conditionalFormatting sqref="C74">
    <cfRule type="cellIs" dxfId="807" priority="29191" operator="equal">
      <formula>C66</formula>
    </cfRule>
  </conditionalFormatting>
  <conditionalFormatting sqref="C74">
    <cfRule type="cellIs" dxfId="806" priority="29190" operator="equal">
      <formula>C67</formula>
    </cfRule>
  </conditionalFormatting>
  <conditionalFormatting sqref="C74">
    <cfRule type="cellIs" dxfId="805" priority="29189" operator="equal">
      <formula>#REF!</formula>
    </cfRule>
  </conditionalFormatting>
  <conditionalFormatting sqref="C74">
    <cfRule type="cellIs" dxfId="804" priority="29188" operator="equal">
      <formula>#REF!</formula>
    </cfRule>
  </conditionalFormatting>
  <conditionalFormatting sqref="C74">
    <cfRule type="cellIs" dxfId="803" priority="29187" operator="equal">
      <formula>#REF!</formula>
    </cfRule>
  </conditionalFormatting>
  <conditionalFormatting sqref="C74">
    <cfRule type="cellIs" dxfId="802" priority="29186" operator="equal">
      <formula>#REF!</formula>
    </cfRule>
  </conditionalFormatting>
  <conditionalFormatting sqref="C74">
    <cfRule type="cellIs" dxfId="801" priority="29185" operator="equal">
      <formula>#REF!</formula>
    </cfRule>
  </conditionalFormatting>
  <conditionalFormatting sqref="C74">
    <cfRule type="cellIs" dxfId="800" priority="29184" operator="equal">
      <formula>#REF!</formula>
    </cfRule>
  </conditionalFormatting>
  <conditionalFormatting sqref="C74">
    <cfRule type="cellIs" dxfId="799" priority="29183" operator="equal">
      <formula>#REF!</formula>
    </cfRule>
  </conditionalFormatting>
  <conditionalFormatting sqref="C74">
    <cfRule type="cellIs" dxfId="798" priority="29182" operator="equal">
      <formula>#REF!</formula>
    </cfRule>
  </conditionalFormatting>
  <conditionalFormatting sqref="C74">
    <cfRule type="cellIs" dxfId="797" priority="29181" operator="equal">
      <formula>#REF!</formula>
    </cfRule>
  </conditionalFormatting>
  <conditionalFormatting sqref="C74">
    <cfRule type="cellIs" dxfId="796" priority="29180" operator="equal">
      <formula>#REF!</formula>
    </cfRule>
  </conditionalFormatting>
  <conditionalFormatting sqref="C74">
    <cfRule type="cellIs" dxfId="795" priority="29179" operator="equal">
      <formula>C70</formula>
    </cfRule>
  </conditionalFormatting>
  <conditionalFormatting sqref="C74">
    <cfRule type="cellIs" dxfId="794" priority="29178" operator="equal">
      <formula>#REF!</formula>
    </cfRule>
  </conditionalFormatting>
  <conditionalFormatting sqref="C74">
    <cfRule type="cellIs" dxfId="793" priority="29177" operator="equal">
      <formula>#REF!</formula>
    </cfRule>
  </conditionalFormatting>
  <conditionalFormatting sqref="C74">
    <cfRule type="cellIs" dxfId="792" priority="29176" operator="equal">
      <formula>#REF!</formula>
    </cfRule>
  </conditionalFormatting>
  <conditionalFormatting sqref="C74">
    <cfRule type="cellIs" dxfId="791" priority="29175" operator="equal">
      <formula>C68</formula>
    </cfRule>
  </conditionalFormatting>
  <conditionalFormatting sqref="C74">
    <cfRule type="cellIs" dxfId="790" priority="29174" operator="equal">
      <formula>C69</formula>
    </cfRule>
  </conditionalFormatting>
  <conditionalFormatting sqref="C74">
    <cfRule type="cellIs" dxfId="789" priority="29173" operator="equal">
      <formula>#REF!</formula>
    </cfRule>
  </conditionalFormatting>
  <conditionalFormatting sqref="C74">
    <cfRule type="cellIs" dxfId="788" priority="29172" operator="equal">
      <formula>#REF!</formula>
    </cfRule>
  </conditionalFormatting>
  <conditionalFormatting sqref="C74">
    <cfRule type="cellIs" dxfId="787" priority="29171" operator="equal">
      <formula>#REF!</formula>
    </cfRule>
  </conditionalFormatting>
  <conditionalFormatting sqref="C74">
    <cfRule type="cellIs" dxfId="786" priority="29170" operator="equal">
      <formula>#REF!</formula>
    </cfRule>
  </conditionalFormatting>
  <conditionalFormatting sqref="C74">
    <cfRule type="cellIs" dxfId="785" priority="29169" operator="equal">
      <formula>#REF!</formula>
    </cfRule>
  </conditionalFormatting>
  <conditionalFormatting sqref="C74">
    <cfRule type="cellIs" dxfId="784" priority="29168" operator="equal">
      <formula>#REF!</formula>
    </cfRule>
  </conditionalFormatting>
  <conditionalFormatting sqref="C74">
    <cfRule type="cellIs" dxfId="783" priority="29167" operator="equal">
      <formula>#REF!</formula>
    </cfRule>
  </conditionalFormatting>
  <conditionalFormatting sqref="C74">
    <cfRule type="cellIs" dxfId="782" priority="29166" operator="equal">
      <formula>#REF!</formula>
    </cfRule>
  </conditionalFormatting>
  <conditionalFormatting sqref="C74">
    <cfRule type="cellIs" dxfId="781" priority="29165" operator="equal">
      <formula>#REF!</formula>
    </cfRule>
  </conditionalFormatting>
  <conditionalFormatting sqref="C74">
    <cfRule type="cellIs" dxfId="780" priority="29164" operator="equal">
      <formula>#REF!</formula>
    </cfRule>
  </conditionalFormatting>
  <conditionalFormatting sqref="C74">
    <cfRule type="cellIs" dxfId="779" priority="29163" operator="equal">
      <formula>#REF!</formula>
    </cfRule>
  </conditionalFormatting>
  <conditionalFormatting sqref="C74">
    <cfRule type="cellIs" dxfId="778" priority="29162" operator="equal">
      <formula>#REF!</formula>
    </cfRule>
  </conditionalFormatting>
  <conditionalFormatting sqref="C74">
    <cfRule type="cellIs" dxfId="777" priority="29161" operator="equal">
      <formula>#REF!</formula>
    </cfRule>
  </conditionalFormatting>
  <conditionalFormatting sqref="C74">
    <cfRule type="cellIs" dxfId="776" priority="29160" operator="equal">
      <formula>#REF!</formula>
    </cfRule>
  </conditionalFormatting>
  <conditionalFormatting sqref="C74">
    <cfRule type="cellIs" dxfId="775" priority="29159" operator="equal">
      <formula>#REF!</formula>
    </cfRule>
  </conditionalFormatting>
  <conditionalFormatting sqref="C74">
    <cfRule type="cellIs" dxfId="774" priority="29158" operator="equal">
      <formula>#REF!</formula>
    </cfRule>
  </conditionalFormatting>
  <conditionalFormatting sqref="C74">
    <cfRule type="cellIs" dxfId="773" priority="29157" operator="equal">
      <formula>#REF!</formula>
    </cfRule>
  </conditionalFormatting>
  <conditionalFormatting sqref="C74">
    <cfRule type="cellIs" dxfId="772" priority="29156" operator="equal">
      <formula>#REF!</formula>
    </cfRule>
  </conditionalFormatting>
  <conditionalFormatting sqref="C74">
    <cfRule type="cellIs" dxfId="771" priority="29155" operator="equal">
      <formula>#REF!</formula>
    </cfRule>
  </conditionalFormatting>
  <conditionalFormatting sqref="C74">
    <cfRule type="cellIs" dxfId="770" priority="29154" operator="equal">
      <formula>#REF!</formula>
    </cfRule>
  </conditionalFormatting>
  <conditionalFormatting sqref="C74">
    <cfRule type="cellIs" dxfId="769" priority="29153" operator="equal">
      <formula>C75</formula>
    </cfRule>
  </conditionalFormatting>
  <conditionalFormatting sqref="C74">
    <cfRule type="cellIs" dxfId="768" priority="29152" operator="equal">
      <formula>#REF!</formula>
    </cfRule>
  </conditionalFormatting>
  <conditionalFormatting sqref="C74">
    <cfRule type="cellIs" dxfId="767" priority="29150" operator="equal">
      <formula>#REF!</formula>
    </cfRule>
  </conditionalFormatting>
  <conditionalFormatting sqref="C74">
    <cfRule type="cellIs" dxfId="766" priority="29142" operator="equal">
      <formula>#REF!</formula>
    </cfRule>
  </conditionalFormatting>
  <conditionalFormatting sqref="C74">
    <cfRule type="cellIs" dxfId="765" priority="29141" operator="equal">
      <formula>#REF!</formula>
    </cfRule>
  </conditionalFormatting>
  <conditionalFormatting sqref="C74">
    <cfRule type="cellIs" dxfId="764" priority="29139" operator="equal">
      <formula>#REF!</formula>
    </cfRule>
  </conditionalFormatting>
  <conditionalFormatting sqref="C74">
    <cfRule type="cellIs" dxfId="763" priority="29138" operator="equal">
      <formula>#REF!</formula>
    </cfRule>
  </conditionalFormatting>
  <conditionalFormatting sqref="C74">
    <cfRule type="cellIs" dxfId="762" priority="29137" operator="equal">
      <formula>#REF!</formula>
    </cfRule>
  </conditionalFormatting>
  <conditionalFormatting sqref="C74">
    <cfRule type="cellIs" dxfId="761" priority="29136" operator="equal">
      <formula>#REF!</formula>
    </cfRule>
  </conditionalFormatting>
  <conditionalFormatting sqref="C74">
    <cfRule type="cellIs" dxfId="760" priority="29135" operator="equal">
      <formula>#REF!</formula>
    </cfRule>
  </conditionalFormatting>
  <conditionalFormatting sqref="C74">
    <cfRule type="cellIs" dxfId="759" priority="29131" operator="equal">
      <formula>#REF!</formula>
    </cfRule>
  </conditionalFormatting>
  <conditionalFormatting sqref="C74">
    <cfRule type="cellIs" dxfId="758" priority="29130" operator="equal">
      <formula>#REF!</formula>
    </cfRule>
  </conditionalFormatting>
  <conditionalFormatting sqref="C74">
    <cfRule type="cellIs" dxfId="757" priority="29125" operator="equal">
      <formula>#REF!</formula>
    </cfRule>
  </conditionalFormatting>
  <conditionalFormatting sqref="C74">
    <cfRule type="cellIs" dxfId="756" priority="29124" operator="equal">
      <formula>#REF!</formula>
    </cfRule>
  </conditionalFormatting>
  <conditionalFormatting sqref="C74">
    <cfRule type="cellIs" dxfId="755" priority="29123" operator="equal">
      <formula>#REF!</formula>
    </cfRule>
  </conditionalFormatting>
  <conditionalFormatting sqref="C74">
    <cfRule type="cellIs" dxfId="754" priority="29122" operator="equal">
      <formula>#REF!</formula>
    </cfRule>
  </conditionalFormatting>
  <conditionalFormatting sqref="C74">
    <cfRule type="cellIs" dxfId="753" priority="29121" operator="equal">
      <formula>#REF!</formula>
    </cfRule>
  </conditionalFormatting>
  <conditionalFormatting sqref="C74">
    <cfRule type="cellIs" dxfId="752" priority="29119" operator="equal">
      <formula>#REF!</formula>
    </cfRule>
  </conditionalFormatting>
  <conditionalFormatting sqref="C74">
    <cfRule type="cellIs" dxfId="751" priority="29116" operator="equal">
      <formula>C72</formula>
    </cfRule>
  </conditionalFormatting>
  <conditionalFormatting sqref="C74">
    <cfRule type="cellIs" dxfId="750" priority="29115" operator="equal">
      <formula>#REF!</formula>
    </cfRule>
  </conditionalFormatting>
  <conditionalFormatting sqref="C74">
    <cfRule type="cellIs" dxfId="749" priority="29114" operator="equal">
      <formula>#REF!</formula>
    </cfRule>
  </conditionalFormatting>
  <conditionalFormatting sqref="C74">
    <cfRule type="cellIs" dxfId="748" priority="29113" operator="equal">
      <formula>C71</formula>
    </cfRule>
  </conditionalFormatting>
  <conditionalFormatting sqref="C74">
    <cfRule type="cellIs" dxfId="747" priority="29112" operator="equal">
      <formula>#REF!</formula>
    </cfRule>
  </conditionalFormatting>
  <conditionalFormatting sqref="C74">
    <cfRule type="cellIs" dxfId="746" priority="29111" operator="equal">
      <formula>#REF!</formula>
    </cfRule>
  </conditionalFormatting>
  <conditionalFormatting sqref="C74">
    <cfRule type="cellIs" dxfId="745" priority="29110" operator="equal">
      <formula>C66</formula>
    </cfRule>
  </conditionalFormatting>
  <conditionalFormatting sqref="C74">
    <cfRule type="cellIs" dxfId="744" priority="29109" operator="equal">
      <formula>C67</formula>
    </cfRule>
  </conditionalFormatting>
  <conditionalFormatting sqref="C74">
    <cfRule type="cellIs" dxfId="743" priority="29108" operator="equal">
      <formula>#REF!</formula>
    </cfRule>
  </conditionalFormatting>
  <conditionalFormatting sqref="C74">
    <cfRule type="cellIs" dxfId="742" priority="29107" operator="equal">
      <formula>#REF!</formula>
    </cfRule>
  </conditionalFormatting>
  <conditionalFormatting sqref="C74">
    <cfRule type="cellIs" dxfId="741" priority="29106" operator="equal">
      <formula>#REF!</formula>
    </cfRule>
  </conditionalFormatting>
  <conditionalFormatting sqref="C74">
    <cfRule type="cellIs" dxfId="740" priority="29105" operator="equal">
      <formula>#REF!</formula>
    </cfRule>
  </conditionalFormatting>
  <conditionalFormatting sqref="C74">
    <cfRule type="cellIs" dxfId="739" priority="29104" operator="equal">
      <formula>#REF!</formula>
    </cfRule>
  </conditionalFormatting>
  <conditionalFormatting sqref="C74">
    <cfRule type="cellIs" dxfId="738" priority="29103" operator="equal">
      <formula>#REF!</formula>
    </cfRule>
  </conditionalFormatting>
  <conditionalFormatting sqref="C74">
    <cfRule type="cellIs" dxfId="737" priority="29102" operator="equal">
      <formula>#REF!</formula>
    </cfRule>
  </conditionalFormatting>
  <conditionalFormatting sqref="C74">
    <cfRule type="cellIs" dxfId="736" priority="29101" operator="equal">
      <formula>#REF!</formula>
    </cfRule>
  </conditionalFormatting>
  <conditionalFormatting sqref="C74">
    <cfRule type="cellIs" dxfId="735" priority="29100" operator="equal">
      <formula>#REF!</formula>
    </cfRule>
  </conditionalFormatting>
  <conditionalFormatting sqref="C74">
    <cfRule type="cellIs" dxfId="734" priority="29099" operator="equal">
      <formula>#REF!</formula>
    </cfRule>
  </conditionalFormatting>
  <conditionalFormatting sqref="C74">
    <cfRule type="cellIs" dxfId="733" priority="29098" operator="equal">
      <formula>C70</formula>
    </cfRule>
  </conditionalFormatting>
  <conditionalFormatting sqref="C74">
    <cfRule type="cellIs" dxfId="732" priority="29097" operator="equal">
      <formula>#REF!</formula>
    </cfRule>
  </conditionalFormatting>
  <conditionalFormatting sqref="C74">
    <cfRule type="cellIs" dxfId="731" priority="29096" operator="equal">
      <formula>#REF!</formula>
    </cfRule>
  </conditionalFormatting>
  <conditionalFormatting sqref="C74">
    <cfRule type="cellIs" dxfId="730" priority="29095" operator="equal">
      <formula>C68</formula>
    </cfRule>
  </conditionalFormatting>
  <conditionalFormatting sqref="C74">
    <cfRule type="cellIs" dxfId="729" priority="29094" operator="equal">
      <formula>C69</formula>
    </cfRule>
  </conditionalFormatting>
  <conditionalFormatting sqref="C74">
    <cfRule type="cellIs" dxfId="728" priority="29093" operator="equal">
      <formula>#REF!</formula>
    </cfRule>
  </conditionalFormatting>
  <conditionalFormatting sqref="C74">
    <cfRule type="cellIs" dxfId="727" priority="29092" operator="equal">
      <formula>#REF!</formula>
    </cfRule>
  </conditionalFormatting>
  <conditionalFormatting sqref="C74">
    <cfRule type="cellIs" dxfId="726" priority="29091" operator="equal">
      <formula>#REF!</formula>
    </cfRule>
  </conditionalFormatting>
  <conditionalFormatting sqref="C74">
    <cfRule type="cellIs" dxfId="725" priority="29090" operator="equal">
      <formula>#REF!</formula>
    </cfRule>
  </conditionalFormatting>
  <conditionalFormatting sqref="C74">
    <cfRule type="cellIs" dxfId="724" priority="29089" operator="equal">
      <formula>#REF!</formula>
    </cfRule>
  </conditionalFormatting>
  <conditionalFormatting sqref="C74">
    <cfRule type="cellIs" dxfId="723" priority="29088" operator="equal">
      <formula>#REF!</formula>
    </cfRule>
  </conditionalFormatting>
  <conditionalFormatting sqref="C74">
    <cfRule type="cellIs" dxfId="722" priority="29087" operator="equal">
      <formula>#REF!</formula>
    </cfRule>
  </conditionalFormatting>
  <conditionalFormatting sqref="C74">
    <cfRule type="cellIs" dxfId="721" priority="29086" operator="equal">
      <formula>#REF!</formula>
    </cfRule>
  </conditionalFormatting>
  <conditionalFormatting sqref="C74">
    <cfRule type="cellIs" dxfId="720" priority="29085" operator="equal">
      <formula>#REF!</formula>
    </cfRule>
  </conditionalFormatting>
  <conditionalFormatting sqref="C74">
    <cfRule type="cellIs" dxfId="719" priority="29084" operator="equal">
      <formula>#REF!</formula>
    </cfRule>
  </conditionalFormatting>
  <conditionalFormatting sqref="C74">
    <cfRule type="cellIs" dxfId="718" priority="29083" operator="equal">
      <formula>#REF!</formula>
    </cfRule>
  </conditionalFormatting>
  <conditionalFormatting sqref="C74">
    <cfRule type="cellIs" dxfId="717" priority="29082" operator="equal">
      <formula>#REF!</formula>
    </cfRule>
  </conditionalFormatting>
  <conditionalFormatting sqref="C74">
    <cfRule type="cellIs" dxfId="716" priority="29081" operator="equal">
      <formula>#REF!</formula>
    </cfRule>
  </conditionalFormatting>
  <conditionalFormatting sqref="C74">
    <cfRule type="cellIs" dxfId="715" priority="29080" operator="equal">
      <formula>#REF!</formula>
    </cfRule>
  </conditionalFormatting>
  <conditionalFormatting sqref="C74">
    <cfRule type="cellIs" dxfId="714" priority="29079" operator="equal">
      <formula>#REF!</formula>
    </cfRule>
  </conditionalFormatting>
  <conditionalFormatting sqref="C74">
    <cfRule type="cellIs" dxfId="713" priority="29078" operator="equal">
      <formula>#REF!</formula>
    </cfRule>
  </conditionalFormatting>
  <conditionalFormatting sqref="C74">
    <cfRule type="cellIs" dxfId="712" priority="29077" operator="equal">
      <formula>#REF!</formula>
    </cfRule>
  </conditionalFormatting>
  <conditionalFormatting sqref="C74">
    <cfRule type="cellIs" dxfId="711" priority="29076" operator="equal">
      <formula>#REF!</formula>
    </cfRule>
  </conditionalFormatting>
  <conditionalFormatting sqref="C74">
    <cfRule type="cellIs" dxfId="710" priority="29075" operator="equal">
      <formula>#REF!</formula>
    </cfRule>
  </conditionalFormatting>
  <conditionalFormatting sqref="C74">
    <cfRule type="cellIs" dxfId="709" priority="29074" operator="equal">
      <formula>#REF!</formula>
    </cfRule>
  </conditionalFormatting>
  <conditionalFormatting sqref="C74">
    <cfRule type="cellIs" dxfId="708" priority="29073" operator="equal">
      <formula>#REF!</formula>
    </cfRule>
  </conditionalFormatting>
  <conditionalFormatting sqref="C74">
    <cfRule type="cellIs" dxfId="707" priority="29071" operator="equal">
      <formula>#REF!</formula>
    </cfRule>
  </conditionalFormatting>
  <conditionalFormatting sqref="C74:C81">
    <cfRule type="cellIs" dxfId="706" priority="29063" operator="equal">
      <formula>#REF!</formula>
    </cfRule>
  </conditionalFormatting>
  <conditionalFormatting sqref="C74">
    <cfRule type="cellIs" dxfId="705" priority="29061" operator="equal">
      <formula>#REF!</formula>
    </cfRule>
  </conditionalFormatting>
  <conditionalFormatting sqref="C74">
    <cfRule type="cellIs" dxfId="704" priority="29060" operator="equal">
      <formula>#REF!</formula>
    </cfRule>
  </conditionalFormatting>
  <conditionalFormatting sqref="C74">
    <cfRule type="cellIs" dxfId="703" priority="29059" operator="equal">
      <formula>#REF!</formula>
    </cfRule>
  </conditionalFormatting>
  <conditionalFormatting sqref="C74">
    <cfRule type="cellIs" dxfId="702" priority="29058" operator="equal">
      <formula>#REF!</formula>
    </cfRule>
  </conditionalFormatting>
  <conditionalFormatting sqref="C74">
    <cfRule type="cellIs" dxfId="701" priority="29057" operator="equal">
      <formula>#REF!</formula>
    </cfRule>
  </conditionalFormatting>
  <conditionalFormatting sqref="C74">
    <cfRule type="cellIs" dxfId="700" priority="29056" operator="equal">
      <formula>#REF!</formula>
    </cfRule>
  </conditionalFormatting>
  <conditionalFormatting sqref="C74">
    <cfRule type="cellIs" dxfId="699" priority="29055" operator="equal">
      <formula>#REF!</formula>
    </cfRule>
  </conditionalFormatting>
  <conditionalFormatting sqref="C74">
    <cfRule type="cellIs" dxfId="698" priority="29052" operator="equal">
      <formula>#REF!</formula>
    </cfRule>
  </conditionalFormatting>
  <conditionalFormatting sqref="C74">
    <cfRule type="cellIs" dxfId="697" priority="29051" operator="equal">
      <formula>#REF!</formula>
    </cfRule>
  </conditionalFormatting>
  <conditionalFormatting sqref="C74">
    <cfRule type="cellIs" dxfId="696" priority="29047" operator="equal">
      <formula>#REF!</formula>
    </cfRule>
  </conditionalFormatting>
  <conditionalFormatting sqref="C74">
    <cfRule type="cellIs" dxfId="695" priority="29046" operator="equal">
      <formula>#REF!</formula>
    </cfRule>
  </conditionalFormatting>
  <conditionalFormatting sqref="C74">
    <cfRule type="cellIs" dxfId="694" priority="29045" operator="equal">
      <formula>#REF!</formula>
    </cfRule>
  </conditionalFormatting>
  <conditionalFormatting sqref="C74">
    <cfRule type="cellIs" dxfId="693" priority="29044" operator="equal">
      <formula>#REF!</formula>
    </cfRule>
  </conditionalFormatting>
  <conditionalFormatting sqref="C74">
    <cfRule type="cellIs" dxfId="692" priority="29043" operator="equal">
      <formula>#REF!</formula>
    </cfRule>
  </conditionalFormatting>
  <conditionalFormatting sqref="C74">
    <cfRule type="cellIs" dxfId="691" priority="29041" operator="equal">
      <formula>#REF!</formula>
    </cfRule>
  </conditionalFormatting>
  <conditionalFormatting sqref="C74:C81">
    <cfRule type="cellIs" dxfId="690" priority="28951" operator="equal">
      <formula>#REF!</formula>
    </cfRule>
  </conditionalFormatting>
  <conditionalFormatting sqref="C74:C81">
    <cfRule type="cellIs" dxfId="689" priority="28872" operator="equal">
      <formula>#REF!</formula>
    </cfRule>
  </conditionalFormatting>
  <conditionalFormatting sqref="C74:C81">
    <cfRule type="cellIs" dxfId="688" priority="28748" operator="equal">
      <formula>#REF!</formula>
    </cfRule>
  </conditionalFormatting>
  <conditionalFormatting sqref="C94:C95 C110">
    <cfRule type="cellIs" dxfId="687" priority="27784" operator="equal">
      <formula>#REF!</formula>
    </cfRule>
  </conditionalFormatting>
  <conditionalFormatting sqref="C109:C111">
    <cfRule type="cellIs" dxfId="686" priority="27778" operator="equal">
      <formula>C92</formula>
    </cfRule>
  </conditionalFormatting>
  <conditionalFormatting sqref="C110:C111">
    <cfRule type="cellIs" dxfId="685" priority="27775" operator="equal">
      <formula>C91</formula>
    </cfRule>
  </conditionalFormatting>
  <conditionalFormatting sqref="C109:C111">
    <cfRule type="cellIs" dxfId="684" priority="27770" operator="equal">
      <formula>C95</formula>
    </cfRule>
  </conditionalFormatting>
  <conditionalFormatting sqref="C110:C111">
    <cfRule type="cellIs" dxfId="683" priority="27766" operator="equal">
      <formula>C78</formula>
    </cfRule>
  </conditionalFormatting>
  <conditionalFormatting sqref="C109:C111">
    <cfRule type="cellIs" dxfId="682" priority="27759" operator="equal">
      <formula>C94</formula>
    </cfRule>
  </conditionalFormatting>
  <conditionalFormatting sqref="C94:C95">
    <cfRule type="cellIs" dxfId="681" priority="27749" operator="equal">
      <formula>#REF!</formula>
    </cfRule>
  </conditionalFormatting>
  <conditionalFormatting sqref="C99:C105">
    <cfRule type="cellIs" dxfId="680" priority="27737" operator="equal">
      <formula>#REF!</formula>
    </cfRule>
  </conditionalFormatting>
  <conditionalFormatting sqref="C109:C111">
    <cfRule type="cellIs" dxfId="679" priority="27732" operator="equal">
      <formula>C96</formula>
    </cfRule>
  </conditionalFormatting>
  <conditionalFormatting sqref="C99:C105">
    <cfRule type="cellIs" dxfId="678" priority="27731" operator="equal">
      <formula>#REF!</formula>
    </cfRule>
  </conditionalFormatting>
  <conditionalFormatting sqref="C109:C111">
    <cfRule type="cellIs" dxfId="677" priority="27680" operator="equal">
      <formula>C73</formula>
    </cfRule>
  </conditionalFormatting>
  <conditionalFormatting sqref="C109:C111">
    <cfRule type="cellIs" dxfId="676" priority="27679" operator="equal">
      <formula>C93</formula>
    </cfRule>
  </conditionalFormatting>
  <conditionalFormatting sqref="C94:C95">
    <cfRule type="cellIs" dxfId="675" priority="27678" operator="equal">
      <formula>#REF!</formula>
    </cfRule>
  </conditionalFormatting>
  <conditionalFormatting sqref="C109:C110">
    <cfRule type="cellIs" dxfId="674" priority="27561" operator="equal">
      <formula>C74</formula>
    </cfRule>
  </conditionalFormatting>
  <conditionalFormatting sqref="C109:C111">
    <cfRule type="cellIs" dxfId="673" priority="27555" operator="equal">
      <formula>C98</formula>
    </cfRule>
  </conditionalFormatting>
  <conditionalFormatting sqref="C111">
    <cfRule type="cellIs" dxfId="672" priority="27488" operator="equal">
      <formula>#REF!</formula>
    </cfRule>
  </conditionalFormatting>
  <conditionalFormatting sqref="C109:C111">
    <cfRule type="cellIs" dxfId="671" priority="26624" operator="equal">
      <formula>#REF!</formula>
    </cfRule>
  </conditionalFormatting>
  <conditionalFormatting sqref="C93:C94">
    <cfRule type="cellIs" dxfId="670" priority="35821" operator="equal">
      <formula>C95</formula>
    </cfRule>
  </conditionalFormatting>
  <conditionalFormatting sqref="C99 C101 C103 C105">
    <cfRule type="cellIs" dxfId="669" priority="40696" operator="equal">
      <formula>#REF!</formula>
    </cfRule>
  </conditionalFormatting>
  <conditionalFormatting sqref="C111">
    <cfRule type="cellIs" dxfId="668" priority="41354" operator="equal">
      <formula>#REF!</formula>
    </cfRule>
  </conditionalFormatting>
  <conditionalFormatting sqref="C109">
    <cfRule type="cellIs" dxfId="667" priority="41376" operator="equal">
      <formula>#REF!</formula>
    </cfRule>
  </conditionalFormatting>
  <conditionalFormatting sqref="C110">
    <cfRule type="cellIs" dxfId="666" priority="41380" operator="equal">
      <formula>#REF!</formula>
    </cfRule>
  </conditionalFormatting>
  <conditionalFormatting sqref="C46:C62">
    <cfRule type="cellIs" dxfId="665" priority="41740" operator="equal">
      <formula>#REF!</formula>
    </cfRule>
  </conditionalFormatting>
  <conditionalFormatting sqref="C83">
    <cfRule type="cellIs" dxfId="664" priority="42078" operator="equal">
      <formula>#REF!</formula>
    </cfRule>
  </conditionalFormatting>
  <conditionalFormatting sqref="C81:C82">
    <cfRule type="cellIs" dxfId="663" priority="42083" operator="equal">
      <formula>#REF!</formula>
    </cfRule>
  </conditionalFormatting>
  <conditionalFormatting sqref="C67:C69">
    <cfRule type="cellIs" dxfId="662" priority="42157" operator="equal">
      <formula>#REF!</formula>
    </cfRule>
  </conditionalFormatting>
  <conditionalFormatting sqref="C67:C68">
    <cfRule type="cellIs" dxfId="661" priority="42161" operator="equal">
      <formula>#REF!</formula>
    </cfRule>
  </conditionalFormatting>
  <conditionalFormatting sqref="C67:C70">
    <cfRule type="cellIs" dxfId="660" priority="42165" operator="equal">
      <formula>#REF!</formula>
    </cfRule>
  </conditionalFormatting>
  <conditionalFormatting sqref="C67:C70">
    <cfRule type="cellIs" dxfId="659" priority="42169" operator="equal">
      <formula>#REF!</formula>
    </cfRule>
  </conditionalFormatting>
  <conditionalFormatting sqref="C67:C70">
    <cfRule type="cellIs" dxfId="658" priority="42171" operator="equal">
      <formula>#REF!</formula>
    </cfRule>
  </conditionalFormatting>
  <conditionalFormatting sqref="C76 C109">
    <cfRule type="cellIs" dxfId="657" priority="14377" operator="equal">
      <formula>#REF!</formula>
    </cfRule>
  </conditionalFormatting>
  <conditionalFormatting sqref="C83 C75:C81 C94:C95">
    <cfRule type="cellIs" dxfId="656" priority="14378" operator="equal">
      <formula>#REF!</formula>
    </cfRule>
  </conditionalFormatting>
  <conditionalFormatting sqref="C75:C81">
    <cfRule type="cellIs" dxfId="655" priority="14380" operator="equal">
      <formula>#REF!</formula>
    </cfRule>
  </conditionalFormatting>
  <conditionalFormatting sqref="C109">
    <cfRule type="cellIs" dxfId="654" priority="14387" operator="equal">
      <formula>#REF!</formula>
    </cfRule>
  </conditionalFormatting>
  <conditionalFormatting sqref="C52 C57:C58 C77:C80 C94 C109">
    <cfRule type="cellIs" dxfId="653" priority="14232" operator="equal">
      <formula>#REF!</formula>
    </cfRule>
  </conditionalFormatting>
  <conditionalFormatting sqref="C46:C47 C55:C62">
    <cfRule type="cellIs" dxfId="652" priority="14233" operator="equal">
      <formula>#REF!</formula>
    </cfRule>
  </conditionalFormatting>
  <conditionalFormatting sqref="C46 C54 C59">
    <cfRule type="cellIs" dxfId="651" priority="14234" operator="equal">
      <formula>#REF!</formula>
    </cfRule>
  </conditionalFormatting>
  <conditionalFormatting sqref="C53 C58:C59 C79:C81 C95 C109:C110">
    <cfRule type="cellIs" dxfId="650" priority="14235" operator="equal">
      <formula>#REF!</formula>
    </cfRule>
  </conditionalFormatting>
  <conditionalFormatting sqref="C76:C77 C95">
    <cfRule type="cellIs" dxfId="649" priority="14153" operator="equal">
      <formula>#REF!</formula>
    </cfRule>
  </conditionalFormatting>
  <conditionalFormatting sqref="C76:C77 C94:C95">
    <cfRule type="cellIs" dxfId="648" priority="14154" operator="equal">
      <formula>#REF!</formula>
    </cfRule>
  </conditionalFormatting>
  <conditionalFormatting sqref="C109">
    <cfRule type="cellIs" dxfId="647" priority="42306" operator="equal">
      <formula>#REF!</formula>
    </cfRule>
  </conditionalFormatting>
  <conditionalFormatting sqref="C111">
    <cfRule type="cellIs" dxfId="646" priority="42347" operator="equal">
      <formula>#REF!</formula>
    </cfRule>
  </conditionalFormatting>
  <conditionalFormatting sqref="C109:C111">
    <cfRule type="cellIs" dxfId="645" priority="43632" operator="equal">
      <formula>C79</formula>
    </cfRule>
  </conditionalFormatting>
  <conditionalFormatting sqref="C109">
    <cfRule type="cellIs" dxfId="644" priority="44024" operator="equal">
      <formula>#REF!</formula>
    </cfRule>
  </conditionalFormatting>
  <conditionalFormatting sqref="C99 C101 C103 C105">
    <cfRule type="cellIs" dxfId="643" priority="44079" operator="equal">
      <formula>#REF!</formula>
    </cfRule>
  </conditionalFormatting>
  <conditionalFormatting sqref="C109">
    <cfRule type="cellIs" dxfId="642" priority="44155" operator="equal">
      <formula>C75</formula>
    </cfRule>
  </conditionalFormatting>
  <conditionalFormatting sqref="C109:C111">
    <cfRule type="cellIs" dxfId="641" priority="44222" operator="equal">
      <formula>C76</formula>
    </cfRule>
  </conditionalFormatting>
  <conditionalFormatting sqref="C109">
    <cfRule type="cellIs" dxfId="640" priority="44225" operator="equal">
      <formula>C77</formula>
    </cfRule>
  </conditionalFormatting>
  <conditionalFormatting sqref="C110:C111">
    <cfRule type="cellIs" dxfId="639" priority="44228" operator="equal">
      <formula>C76</formula>
    </cfRule>
  </conditionalFormatting>
  <conditionalFormatting sqref="C111">
    <cfRule type="cellIs" dxfId="638" priority="44232" operator="equal">
      <formula>C76</formula>
    </cfRule>
  </conditionalFormatting>
  <conditionalFormatting sqref="C109:C111">
    <cfRule type="cellIs" dxfId="637" priority="44916" operator="equal">
      <formula>C80</formula>
    </cfRule>
  </conditionalFormatting>
  <conditionalFormatting sqref="C109:C111">
    <cfRule type="cellIs" dxfId="636" priority="45063" operator="equal">
      <formula>C97</formula>
    </cfRule>
  </conditionalFormatting>
  <conditionalFormatting sqref="C109:C111">
    <cfRule type="cellIs" dxfId="635" priority="45097" operator="equal">
      <formula>C106</formula>
    </cfRule>
  </conditionalFormatting>
  <conditionalFormatting sqref="C78">
    <cfRule type="cellIs" dxfId="634" priority="13441" operator="equal">
      <formula>#REF!</formula>
    </cfRule>
  </conditionalFormatting>
  <conditionalFormatting sqref="C109:C111">
    <cfRule type="cellIs" dxfId="633" priority="12313" operator="equal">
      <formula>#REF!</formula>
    </cfRule>
  </conditionalFormatting>
  <conditionalFormatting sqref="C109:C111">
    <cfRule type="cellIs" dxfId="632" priority="12310" operator="equal">
      <formula>#REF!</formula>
    </cfRule>
  </conditionalFormatting>
  <conditionalFormatting sqref="C109:C110">
    <cfRule type="cellIs" dxfId="631" priority="12295" operator="equal">
      <formula>#REF!</formula>
    </cfRule>
  </conditionalFormatting>
  <conditionalFormatting sqref="C79">
    <cfRule type="cellIs" dxfId="630" priority="12000" operator="equal">
      <formula>#REF!</formula>
    </cfRule>
  </conditionalFormatting>
  <conditionalFormatting sqref="C109">
    <cfRule type="cellIs" dxfId="629" priority="12002" operator="equal">
      <formula>#REF!</formula>
    </cfRule>
  </conditionalFormatting>
  <conditionalFormatting sqref="C95">
    <cfRule type="cellIs" dxfId="628" priority="46295" operator="equal">
      <formula>#REF!</formula>
    </cfRule>
  </conditionalFormatting>
  <conditionalFormatting sqref="C94:C95">
    <cfRule type="cellIs" dxfId="627" priority="46301" operator="equal">
      <formula>#REF!</formula>
    </cfRule>
  </conditionalFormatting>
  <conditionalFormatting sqref="C94">
    <cfRule type="cellIs" dxfId="626" priority="46308" operator="equal">
      <formula>#REF!</formula>
    </cfRule>
  </conditionalFormatting>
  <conditionalFormatting sqref="C93:C94">
    <cfRule type="cellIs" dxfId="625" priority="46336" operator="equal">
      <formula>#REF!</formula>
    </cfRule>
  </conditionalFormatting>
  <conditionalFormatting sqref="C59:C61">
    <cfRule type="cellIs" dxfId="624" priority="46347" operator="equal">
      <formula>#REF!</formula>
    </cfRule>
  </conditionalFormatting>
  <conditionalFormatting sqref="C59:C60">
    <cfRule type="cellIs" dxfId="623" priority="46349" operator="equal">
      <formula>#REF!</formula>
    </cfRule>
  </conditionalFormatting>
  <conditionalFormatting sqref="C59">
    <cfRule type="cellIs" dxfId="622" priority="46351" operator="equal">
      <formula>#REF!</formula>
    </cfRule>
  </conditionalFormatting>
  <conditionalFormatting sqref="C59:C62">
    <cfRule type="cellIs" dxfId="621" priority="46367" operator="equal">
      <formula>#REF!</formula>
    </cfRule>
  </conditionalFormatting>
  <conditionalFormatting sqref="C60:C62">
    <cfRule type="cellIs" dxfId="620" priority="46386" operator="equal">
      <formula>#REF!</formula>
    </cfRule>
  </conditionalFormatting>
  <conditionalFormatting sqref="C61:C62">
    <cfRule type="cellIs" dxfId="619" priority="46390" operator="equal">
      <formula>#REF!</formula>
    </cfRule>
  </conditionalFormatting>
  <conditionalFormatting sqref="C62">
    <cfRule type="cellIs" dxfId="618" priority="46399" operator="equal">
      <formula>#REF!</formula>
    </cfRule>
  </conditionalFormatting>
  <conditionalFormatting sqref="C59:C62">
    <cfRule type="cellIs" dxfId="617" priority="46403" operator="equal">
      <formula>#REF!</formula>
    </cfRule>
  </conditionalFormatting>
  <conditionalFormatting sqref="C58">
    <cfRule type="cellIs" dxfId="616" priority="46415" operator="equal">
      <formula>#REF!</formula>
    </cfRule>
  </conditionalFormatting>
  <conditionalFormatting sqref="C51 C57:C62 C78:C79 C76 C94">
    <cfRule type="cellIs" dxfId="615" priority="46436" operator="equal">
      <formula>#REF!</formula>
    </cfRule>
  </conditionalFormatting>
  <conditionalFormatting sqref="C27">
    <cfRule type="cellIs" dxfId="614" priority="7959" operator="equal">
      <formula>C26</formula>
    </cfRule>
  </conditionalFormatting>
  <conditionalFormatting sqref="C78 C93:C94 C46:C62">
    <cfRule type="cellIs" dxfId="613" priority="46447" operator="equal">
      <formula>#REF!</formula>
    </cfRule>
  </conditionalFormatting>
  <conditionalFormatting sqref="C46:C48 C62 C51:C54 C78">
    <cfRule type="cellIs" dxfId="612" priority="46449" operator="equal">
      <formula>#REF!</formula>
    </cfRule>
  </conditionalFormatting>
  <conditionalFormatting sqref="C46:C47 C61 C50:C53 C77 C99 C101 C103 C105">
    <cfRule type="cellIs" dxfId="611" priority="46450" operator="equal">
      <formula>#REF!</formula>
    </cfRule>
  </conditionalFormatting>
  <conditionalFormatting sqref="C46:C48 C61:C62">
    <cfRule type="cellIs" dxfId="610" priority="46454" operator="equal">
      <formula>#REF!</formula>
    </cfRule>
  </conditionalFormatting>
  <conditionalFormatting sqref="C78 C93:C94 C46:C62">
    <cfRule type="cellIs" dxfId="609" priority="46461" operator="equal">
      <formula>#REF!</formula>
    </cfRule>
  </conditionalFormatting>
  <conditionalFormatting sqref="C57 C46:C52">
    <cfRule type="cellIs" dxfId="608" priority="46469" operator="equal">
      <formula>#REF!</formula>
    </cfRule>
  </conditionalFormatting>
  <conditionalFormatting sqref="C58 C47:C52">
    <cfRule type="cellIs" dxfId="607" priority="46471" operator="equal">
      <formula>#REF!</formula>
    </cfRule>
  </conditionalFormatting>
  <conditionalFormatting sqref="C46 C60 C49:C52">
    <cfRule type="cellIs" dxfId="606" priority="46474" operator="equal">
      <formula>#REF!</formula>
    </cfRule>
  </conditionalFormatting>
  <conditionalFormatting sqref="C59">
    <cfRule type="cellIs" dxfId="605" priority="46476" operator="equal">
      <formula>#REF!</formula>
    </cfRule>
  </conditionalFormatting>
  <conditionalFormatting sqref="C46:C49 C78 C93:C94 C52:C62">
    <cfRule type="cellIs" dxfId="604" priority="46479" operator="equal">
      <formula>#REF!</formula>
    </cfRule>
  </conditionalFormatting>
  <conditionalFormatting sqref="C50:C52 C70 C78 C83 C93:C94 C55:C62">
    <cfRule type="cellIs" dxfId="603" priority="46539" operator="equal">
      <formula>#REF!</formula>
    </cfRule>
  </conditionalFormatting>
  <conditionalFormatting sqref="C63">
    <cfRule type="cellIs" dxfId="602" priority="7919" operator="equal">
      <formula>C62</formula>
    </cfRule>
  </conditionalFormatting>
  <conditionalFormatting sqref="C63">
    <cfRule type="cellIs" dxfId="601" priority="7920" operator="equal">
      <formula>C61</formula>
    </cfRule>
  </conditionalFormatting>
  <conditionalFormatting sqref="C63">
    <cfRule type="cellIs" dxfId="600" priority="7921" operator="equal">
      <formula>#REF!</formula>
    </cfRule>
  </conditionalFormatting>
  <conditionalFormatting sqref="C63">
    <cfRule type="cellIs" dxfId="599" priority="7922" operator="equal">
      <formula>C58</formula>
    </cfRule>
  </conditionalFormatting>
  <conditionalFormatting sqref="C63">
    <cfRule type="cellIs" dxfId="598" priority="7923" operator="equal">
      <formula>C59</formula>
    </cfRule>
  </conditionalFormatting>
  <conditionalFormatting sqref="C63">
    <cfRule type="cellIs" dxfId="597" priority="7924" operator="equal">
      <formula>C60</formula>
    </cfRule>
  </conditionalFormatting>
  <conditionalFormatting sqref="C63">
    <cfRule type="cellIs" dxfId="596" priority="7925" operator="equal">
      <formula>C47</formula>
    </cfRule>
  </conditionalFormatting>
  <conditionalFormatting sqref="C63">
    <cfRule type="cellIs" dxfId="595" priority="7926" operator="equal">
      <formula>C49</formula>
    </cfRule>
  </conditionalFormatting>
  <conditionalFormatting sqref="C63">
    <cfRule type="cellIs" dxfId="594" priority="7927" operator="equal">
      <formula>C50</formula>
    </cfRule>
  </conditionalFormatting>
  <conditionalFormatting sqref="C63">
    <cfRule type="cellIs" dxfId="593" priority="7928" operator="equal">
      <formula>C44</formula>
    </cfRule>
  </conditionalFormatting>
  <conditionalFormatting sqref="C63">
    <cfRule type="cellIs" dxfId="592" priority="7929" operator="equal">
      <formula>C57</formula>
    </cfRule>
  </conditionalFormatting>
  <conditionalFormatting sqref="C63">
    <cfRule type="cellIs" dxfId="591" priority="7930" operator="equal">
      <formula>#REF!</formula>
    </cfRule>
  </conditionalFormatting>
  <conditionalFormatting sqref="C63">
    <cfRule type="cellIs" dxfId="590" priority="7931" operator="equal">
      <formula>C46</formula>
    </cfRule>
  </conditionalFormatting>
  <conditionalFormatting sqref="C63">
    <cfRule type="cellIs" dxfId="589" priority="7932" operator="equal">
      <formula>C45</formula>
    </cfRule>
  </conditionalFormatting>
  <conditionalFormatting sqref="C63">
    <cfRule type="cellIs" dxfId="588" priority="7933" operator="equal">
      <formula>C54</formula>
    </cfRule>
  </conditionalFormatting>
  <conditionalFormatting sqref="C63">
    <cfRule type="cellIs" dxfId="587" priority="7934" operator="equal">
      <formula>C53</formula>
    </cfRule>
  </conditionalFormatting>
  <conditionalFormatting sqref="C63">
    <cfRule type="cellIs" dxfId="586" priority="7935" operator="equal">
      <formula>C51</formula>
    </cfRule>
  </conditionalFormatting>
  <conditionalFormatting sqref="C63">
    <cfRule type="cellIs" dxfId="585" priority="7936" operator="equal">
      <formula>C52</formula>
    </cfRule>
  </conditionalFormatting>
  <conditionalFormatting sqref="C63">
    <cfRule type="cellIs" dxfId="584" priority="7937" operator="equal">
      <formula>C55</formula>
    </cfRule>
  </conditionalFormatting>
  <conditionalFormatting sqref="C63">
    <cfRule type="cellIs" dxfId="583" priority="7938" operator="equal">
      <formula>C48</formula>
    </cfRule>
  </conditionalFormatting>
  <conditionalFormatting sqref="C63">
    <cfRule type="cellIs" dxfId="582" priority="7939" operator="equal">
      <formula>#REF!</formula>
    </cfRule>
  </conditionalFormatting>
  <conditionalFormatting sqref="C63">
    <cfRule type="cellIs" dxfId="581" priority="7941" operator="equal">
      <formula>#REF!</formula>
    </cfRule>
  </conditionalFormatting>
  <conditionalFormatting sqref="C63">
    <cfRule type="cellIs" dxfId="580" priority="7942" operator="equal">
      <formula>#REF!</formula>
    </cfRule>
  </conditionalFormatting>
  <conditionalFormatting sqref="C63">
    <cfRule type="cellIs" dxfId="579" priority="7943" operator="equal">
      <formula>#REF!</formula>
    </cfRule>
  </conditionalFormatting>
  <conditionalFormatting sqref="C63">
    <cfRule type="cellIs" dxfId="578" priority="7918" operator="equal">
      <formula>#REF!</formula>
    </cfRule>
  </conditionalFormatting>
  <conditionalFormatting sqref="C63">
    <cfRule type="cellIs" dxfId="577" priority="7917" operator="equal">
      <formula>#REF!</formula>
    </cfRule>
  </conditionalFormatting>
  <conditionalFormatting sqref="C63">
    <cfRule type="cellIs" dxfId="576" priority="7916" operator="equal">
      <formula>#REF!</formula>
    </cfRule>
  </conditionalFormatting>
  <conditionalFormatting sqref="C63">
    <cfRule type="cellIs" dxfId="575" priority="7915" operator="equal">
      <formula>#REF!</formula>
    </cfRule>
  </conditionalFormatting>
  <conditionalFormatting sqref="C63">
    <cfRule type="cellIs" dxfId="574" priority="7914" operator="equal">
      <formula>#REF!</formula>
    </cfRule>
  </conditionalFormatting>
  <conditionalFormatting sqref="C63">
    <cfRule type="cellIs" dxfId="573" priority="7913" operator="equal">
      <formula>#REF!</formula>
    </cfRule>
  </conditionalFormatting>
  <conditionalFormatting sqref="C63">
    <cfRule type="cellIs" dxfId="572" priority="7912" operator="equal">
      <formula>#REF!</formula>
    </cfRule>
  </conditionalFormatting>
  <conditionalFormatting sqref="C63">
    <cfRule type="cellIs" dxfId="571" priority="7911" operator="equal">
      <formula>#REF!</formula>
    </cfRule>
  </conditionalFormatting>
  <conditionalFormatting sqref="C63">
    <cfRule type="cellIs" dxfId="570" priority="7910" operator="equal">
      <formula>#REF!</formula>
    </cfRule>
  </conditionalFormatting>
  <conditionalFormatting sqref="C63">
    <cfRule type="cellIs" dxfId="569" priority="7909" operator="equal">
      <formula>#REF!</formula>
    </cfRule>
  </conditionalFormatting>
  <conditionalFormatting sqref="C63">
    <cfRule type="cellIs" dxfId="568" priority="7908" operator="equal">
      <formula>#REF!</formula>
    </cfRule>
  </conditionalFormatting>
  <conditionalFormatting sqref="C63">
    <cfRule type="cellIs" dxfId="567" priority="7907" operator="equal">
      <formula>#REF!</formula>
    </cfRule>
  </conditionalFormatting>
  <conditionalFormatting sqref="C63">
    <cfRule type="cellIs" dxfId="566" priority="7944" operator="equal">
      <formula>#REF!</formula>
    </cfRule>
  </conditionalFormatting>
  <conditionalFormatting sqref="C63">
    <cfRule type="cellIs" dxfId="565" priority="7906" operator="equal">
      <formula>#REF!</formula>
    </cfRule>
  </conditionalFormatting>
  <conditionalFormatting sqref="C63">
    <cfRule type="cellIs" dxfId="564" priority="7945" operator="equal">
      <formula>#REF!</formula>
    </cfRule>
  </conditionalFormatting>
  <conditionalFormatting sqref="C63">
    <cfRule type="cellIs" dxfId="563" priority="7946" operator="equal">
      <formula>#REF!</formula>
    </cfRule>
  </conditionalFormatting>
  <conditionalFormatting sqref="C63">
    <cfRule type="cellIs" dxfId="562" priority="7947" operator="equal">
      <formula>#REF!</formula>
    </cfRule>
  </conditionalFormatting>
  <conditionalFormatting sqref="C63">
    <cfRule type="cellIs" dxfId="561" priority="7948" operator="equal">
      <formula>#REF!</formula>
    </cfRule>
  </conditionalFormatting>
  <conditionalFormatting sqref="C63">
    <cfRule type="cellIs" dxfId="560" priority="7949" operator="equal">
      <formula>#REF!</formula>
    </cfRule>
  </conditionalFormatting>
  <conditionalFormatting sqref="C63">
    <cfRule type="cellIs" dxfId="559" priority="7950" operator="equal">
      <formula>#REF!</formula>
    </cfRule>
  </conditionalFormatting>
  <conditionalFormatting sqref="C63">
    <cfRule type="cellIs" dxfId="558" priority="7951" operator="equal">
      <formula>#REF!</formula>
    </cfRule>
  </conditionalFormatting>
  <conditionalFormatting sqref="C63">
    <cfRule type="cellIs" dxfId="557" priority="7952" operator="equal">
      <formula>#REF!</formula>
    </cfRule>
  </conditionalFormatting>
  <conditionalFormatting sqref="C63">
    <cfRule type="cellIs" dxfId="556" priority="7953" operator="equal">
      <formula>#REF!</formula>
    </cfRule>
  </conditionalFormatting>
  <conditionalFormatting sqref="C63">
    <cfRule type="cellIs" dxfId="555" priority="7954" operator="equal">
      <formula>#REF!</formula>
    </cfRule>
  </conditionalFormatting>
  <conditionalFormatting sqref="C63">
    <cfRule type="cellIs" dxfId="554" priority="7955" operator="equal">
      <formula>#REF!</formula>
    </cfRule>
  </conditionalFormatting>
  <conditionalFormatting sqref="C63">
    <cfRule type="cellIs" dxfId="553" priority="7956" operator="equal">
      <formula>#REF!</formula>
    </cfRule>
  </conditionalFormatting>
  <conditionalFormatting sqref="C79:C80">
    <cfRule type="cellIs" dxfId="552" priority="46639" operator="equal">
      <formula>#REF!</formula>
    </cfRule>
  </conditionalFormatting>
  <conditionalFormatting sqref="C77">
    <cfRule type="cellIs" dxfId="551" priority="46641" operator="equal">
      <formula>#REF!</formula>
    </cfRule>
  </conditionalFormatting>
  <conditionalFormatting sqref="C83 C111">
    <cfRule type="cellIs" dxfId="550" priority="46645" operator="equal">
      <formula>#REF!</formula>
    </cfRule>
  </conditionalFormatting>
  <conditionalFormatting sqref="C76:C77">
    <cfRule type="cellIs" dxfId="549" priority="46648" operator="equal">
      <formula>#REF!</formula>
    </cfRule>
  </conditionalFormatting>
  <conditionalFormatting sqref="C70">
    <cfRule type="cellIs" dxfId="548" priority="46650" operator="equal">
      <formula>#REF!</formula>
    </cfRule>
  </conditionalFormatting>
  <conditionalFormatting sqref="C82:C83 C110:C111">
    <cfRule type="cellIs" dxfId="547" priority="46652" operator="equal">
      <formula>#REF!</formula>
    </cfRule>
  </conditionalFormatting>
  <conditionalFormatting sqref="C69:C70">
    <cfRule type="cellIs" dxfId="546" priority="46653" operator="equal">
      <formula>#REF!</formula>
    </cfRule>
  </conditionalFormatting>
  <conditionalFormatting sqref="C68:C69">
    <cfRule type="cellIs" dxfId="545" priority="46655" operator="equal">
      <formula>#REF!</formula>
    </cfRule>
  </conditionalFormatting>
  <conditionalFormatting sqref="C78">
    <cfRule type="cellIs" dxfId="544" priority="46656" operator="equal">
      <formula>#REF!</formula>
    </cfRule>
  </conditionalFormatting>
  <conditionalFormatting sqref="C80 C109:C110">
    <cfRule type="cellIs" dxfId="543" priority="46657" operator="equal">
      <formula>#REF!</formula>
    </cfRule>
  </conditionalFormatting>
  <conditionalFormatting sqref="C81 C109:C111">
    <cfRule type="cellIs" dxfId="542" priority="46665" operator="equal">
      <formula>#REF!</formula>
    </cfRule>
  </conditionalFormatting>
  <conditionalFormatting sqref="C63 C76:C77 C83 C110:C111">
    <cfRule type="cellIs" dxfId="541" priority="46667" operator="equal">
      <formula>#REF!</formula>
    </cfRule>
  </conditionalFormatting>
  <conditionalFormatting sqref="C93:C94">
    <cfRule type="cellIs" dxfId="540" priority="46675" operator="equal">
      <formula>#REF!</formula>
    </cfRule>
  </conditionalFormatting>
  <conditionalFormatting sqref="C81:C83 C99 C101 C103 C105">
    <cfRule type="cellIs" dxfId="539" priority="46702" operator="equal">
      <formula>#REF!</formula>
    </cfRule>
  </conditionalFormatting>
  <conditionalFormatting sqref="C82:C83">
    <cfRule type="cellIs" dxfId="538" priority="46708" operator="equal">
      <formula>#REF!</formula>
    </cfRule>
  </conditionalFormatting>
  <conditionalFormatting sqref="C93:C94">
    <cfRule type="cellIs" dxfId="537" priority="46711" operator="equal">
      <formula>#REF!</formula>
    </cfRule>
  </conditionalFormatting>
  <conditionalFormatting sqref="C93:C94">
    <cfRule type="cellIs" dxfId="536" priority="46720" operator="equal">
      <formula>#REF!</formula>
    </cfRule>
  </conditionalFormatting>
  <conditionalFormatting sqref="C99 C101 C103 C105">
    <cfRule type="cellIs" dxfId="535" priority="46732" operator="equal">
      <formula>#REF!</formula>
    </cfRule>
  </conditionalFormatting>
  <conditionalFormatting sqref="C93:C94">
    <cfRule type="cellIs" dxfId="534" priority="46738" operator="equal">
      <formula>#REF!</formula>
    </cfRule>
  </conditionalFormatting>
  <conditionalFormatting sqref="C94:C95">
    <cfRule type="cellIs" dxfId="533" priority="46743" operator="equal">
      <formula>#REF!</formula>
    </cfRule>
  </conditionalFormatting>
  <conditionalFormatting sqref="C99 C101 C103 C105">
    <cfRule type="cellIs" dxfId="532" priority="46754" operator="equal">
      <formula>#REF!</formula>
    </cfRule>
  </conditionalFormatting>
  <conditionalFormatting sqref="C83">
    <cfRule type="cellIs" dxfId="531" priority="46775" operator="equal">
      <formula>#REF!</formula>
    </cfRule>
  </conditionalFormatting>
  <conditionalFormatting sqref="C93:C94">
    <cfRule type="cellIs" dxfId="530" priority="46778" operator="equal">
      <formula>#REF!</formula>
    </cfRule>
  </conditionalFormatting>
  <conditionalFormatting sqref="C80:C83">
    <cfRule type="cellIs" dxfId="529" priority="46785" operator="equal">
      <formula>#REF!</formula>
    </cfRule>
  </conditionalFormatting>
  <conditionalFormatting sqref="C95">
    <cfRule type="cellIs" dxfId="528" priority="46788" operator="equal">
      <formula>#REF!</formula>
    </cfRule>
  </conditionalFormatting>
  <conditionalFormatting sqref="C42">
    <cfRule type="cellIs" dxfId="527" priority="7892" operator="equal">
      <formula>C41</formula>
    </cfRule>
  </conditionalFormatting>
  <conditionalFormatting sqref="C42">
    <cfRule type="cellIs" dxfId="526" priority="7893" operator="equal">
      <formula>C40</formula>
    </cfRule>
  </conditionalFormatting>
  <conditionalFormatting sqref="C42">
    <cfRule type="cellIs" dxfId="525" priority="7894" operator="equal">
      <formula>#REF!</formula>
    </cfRule>
  </conditionalFormatting>
  <conditionalFormatting sqref="C42">
    <cfRule type="cellIs" dxfId="524" priority="7897" operator="equal">
      <formula>#REF!</formula>
    </cfRule>
  </conditionalFormatting>
  <conditionalFormatting sqref="C42">
    <cfRule type="cellIs" dxfId="523" priority="7898" operator="equal">
      <formula>#REF!</formula>
    </cfRule>
  </conditionalFormatting>
  <conditionalFormatting sqref="C42">
    <cfRule type="cellIs" dxfId="522" priority="7899" operator="equal">
      <formula>#REF!</formula>
    </cfRule>
  </conditionalFormatting>
  <conditionalFormatting sqref="C42">
    <cfRule type="cellIs" dxfId="521" priority="7890" operator="equal">
      <formula>#REF!</formula>
    </cfRule>
  </conditionalFormatting>
  <conditionalFormatting sqref="C42">
    <cfRule type="cellIs" dxfId="520" priority="7889" operator="equal">
      <formula>#REF!</formula>
    </cfRule>
  </conditionalFormatting>
  <conditionalFormatting sqref="C42">
    <cfRule type="cellIs" dxfId="519" priority="7888" operator="equal">
      <formula>#REF!</formula>
    </cfRule>
  </conditionalFormatting>
  <conditionalFormatting sqref="C42">
    <cfRule type="cellIs" dxfId="518" priority="7887" operator="equal">
      <formula>#REF!</formula>
    </cfRule>
  </conditionalFormatting>
  <conditionalFormatting sqref="C42">
    <cfRule type="cellIs" dxfId="517" priority="7886" operator="equal">
      <formula>#REF!</formula>
    </cfRule>
  </conditionalFormatting>
  <conditionalFormatting sqref="C42">
    <cfRule type="cellIs" dxfId="516" priority="7885" operator="equal">
      <formula>#REF!</formula>
    </cfRule>
  </conditionalFormatting>
  <conditionalFormatting sqref="C42">
    <cfRule type="cellIs" dxfId="515" priority="7884" operator="equal">
      <formula>#REF!</formula>
    </cfRule>
  </conditionalFormatting>
  <conditionalFormatting sqref="C42">
    <cfRule type="cellIs" dxfId="514" priority="7883" operator="equal">
      <formula>#REF!</formula>
    </cfRule>
  </conditionalFormatting>
  <conditionalFormatting sqref="C42">
    <cfRule type="cellIs" dxfId="513" priority="7882" operator="equal">
      <formula>#REF!</formula>
    </cfRule>
  </conditionalFormatting>
  <conditionalFormatting sqref="C42">
    <cfRule type="cellIs" dxfId="512" priority="7881" operator="equal">
      <formula>#REF!</formula>
    </cfRule>
  </conditionalFormatting>
  <conditionalFormatting sqref="C42">
    <cfRule type="cellIs" dxfId="511" priority="7880" operator="equal">
      <formula>#REF!</formula>
    </cfRule>
  </conditionalFormatting>
  <conditionalFormatting sqref="C42">
    <cfRule type="cellIs" dxfId="510" priority="7879" operator="equal">
      <formula>#REF!</formula>
    </cfRule>
  </conditionalFormatting>
  <conditionalFormatting sqref="C42">
    <cfRule type="cellIs" dxfId="509" priority="7878" operator="equal">
      <formula>#REF!</formula>
    </cfRule>
  </conditionalFormatting>
  <conditionalFormatting sqref="C42">
    <cfRule type="cellIs" dxfId="508" priority="7877" operator="equal">
      <formula>#REF!</formula>
    </cfRule>
  </conditionalFormatting>
  <conditionalFormatting sqref="C42">
    <cfRule type="cellIs" dxfId="507" priority="7876" operator="equal">
      <formula>#REF!</formula>
    </cfRule>
  </conditionalFormatting>
  <conditionalFormatting sqref="C42">
    <cfRule type="cellIs" dxfId="506" priority="7875" operator="equal">
      <formula>#REF!</formula>
    </cfRule>
  </conditionalFormatting>
  <conditionalFormatting sqref="C42">
    <cfRule type="cellIs" dxfId="505" priority="7874" operator="equal">
      <formula>#REF!</formula>
    </cfRule>
  </conditionalFormatting>
  <conditionalFormatting sqref="C42">
    <cfRule type="cellIs" dxfId="504" priority="7873" operator="equal">
      <formula>#REF!</formula>
    </cfRule>
  </conditionalFormatting>
  <conditionalFormatting sqref="C42">
    <cfRule type="cellIs" dxfId="503" priority="7872" operator="equal">
      <formula>#REF!</formula>
    </cfRule>
  </conditionalFormatting>
  <conditionalFormatting sqref="C42">
    <cfRule type="cellIs" dxfId="502" priority="7871" operator="equal">
      <formula>#REF!</formula>
    </cfRule>
  </conditionalFormatting>
  <conditionalFormatting sqref="C42">
    <cfRule type="cellIs" dxfId="501" priority="7870" operator="equal">
      <formula>#REF!</formula>
    </cfRule>
  </conditionalFormatting>
  <conditionalFormatting sqref="C42">
    <cfRule type="cellIs" dxfId="500" priority="7869" operator="equal">
      <formula>#REF!</formula>
    </cfRule>
  </conditionalFormatting>
  <conditionalFormatting sqref="C42">
    <cfRule type="cellIs" dxfId="499" priority="7868" operator="equal">
      <formula>#REF!</formula>
    </cfRule>
  </conditionalFormatting>
  <conditionalFormatting sqref="C42">
    <cfRule type="cellIs" dxfId="498" priority="7867" operator="equal">
      <formula>#REF!</formula>
    </cfRule>
  </conditionalFormatting>
  <conditionalFormatting sqref="C42">
    <cfRule type="cellIs" dxfId="497" priority="7866" operator="equal">
      <formula>#REF!</formula>
    </cfRule>
  </conditionalFormatting>
  <conditionalFormatting sqref="C42">
    <cfRule type="cellIs" dxfId="496" priority="7865" operator="equal">
      <formula>#REF!</formula>
    </cfRule>
  </conditionalFormatting>
  <conditionalFormatting sqref="C42">
    <cfRule type="cellIs" dxfId="495" priority="7864" operator="equal">
      <formula>#REF!</formula>
    </cfRule>
  </conditionalFormatting>
  <conditionalFormatting sqref="C42">
    <cfRule type="cellIs" dxfId="494" priority="7863" operator="equal">
      <formula>#REF!</formula>
    </cfRule>
  </conditionalFormatting>
  <conditionalFormatting sqref="C42">
    <cfRule type="cellIs" dxfId="493" priority="7862" operator="equal">
      <formula>#REF!</formula>
    </cfRule>
  </conditionalFormatting>
  <conditionalFormatting sqref="C42">
    <cfRule type="cellIs" dxfId="492" priority="7861" operator="equal">
      <formula>#REF!</formula>
    </cfRule>
  </conditionalFormatting>
  <conditionalFormatting sqref="C42">
    <cfRule type="cellIs" dxfId="491" priority="7860" operator="equal">
      <formula>#REF!</formula>
    </cfRule>
  </conditionalFormatting>
  <conditionalFormatting sqref="C42">
    <cfRule type="cellIs" dxfId="490" priority="7859" operator="equal">
      <formula>#REF!</formula>
    </cfRule>
  </conditionalFormatting>
  <conditionalFormatting sqref="C42">
    <cfRule type="cellIs" dxfId="489" priority="7858" operator="equal">
      <formula>#REF!</formula>
    </cfRule>
  </conditionalFormatting>
  <conditionalFormatting sqref="C42">
    <cfRule type="cellIs" dxfId="488" priority="7857" operator="equal">
      <formula>#REF!</formula>
    </cfRule>
  </conditionalFormatting>
  <conditionalFormatting sqref="C42">
    <cfRule type="cellIs" dxfId="487" priority="7856" operator="equal">
      <formula>#REF!</formula>
    </cfRule>
  </conditionalFormatting>
  <conditionalFormatting sqref="C42">
    <cfRule type="cellIs" dxfId="486" priority="7855" operator="equal">
      <formula>#REF!</formula>
    </cfRule>
  </conditionalFormatting>
  <conditionalFormatting sqref="C42">
    <cfRule type="cellIs" dxfId="485" priority="7854" operator="equal">
      <formula>#REF!</formula>
    </cfRule>
  </conditionalFormatting>
  <conditionalFormatting sqref="C42">
    <cfRule type="cellIs" dxfId="484" priority="7853" operator="equal">
      <formula>#REF!</formula>
    </cfRule>
  </conditionalFormatting>
  <conditionalFormatting sqref="C42">
    <cfRule type="cellIs" dxfId="483" priority="7852" operator="equal">
      <formula>#REF!</formula>
    </cfRule>
  </conditionalFormatting>
  <conditionalFormatting sqref="C42">
    <cfRule type="cellIs" dxfId="482" priority="7851" operator="equal">
      <formula>#REF!</formula>
    </cfRule>
  </conditionalFormatting>
  <conditionalFormatting sqref="C42">
    <cfRule type="cellIs" dxfId="481" priority="7850" operator="equal">
      <formula>#REF!</formula>
    </cfRule>
  </conditionalFormatting>
  <conditionalFormatting sqref="C42">
    <cfRule type="cellIs" dxfId="480" priority="7849" operator="equal">
      <formula>#REF!</formula>
    </cfRule>
  </conditionalFormatting>
  <conditionalFormatting sqref="C42">
    <cfRule type="cellIs" dxfId="479" priority="7848" operator="equal">
      <formula>#REF!</formula>
    </cfRule>
  </conditionalFormatting>
  <conditionalFormatting sqref="C42">
    <cfRule type="cellIs" dxfId="478" priority="7847" operator="equal">
      <formula>#REF!</formula>
    </cfRule>
  </conditionalFormatting>
  <conditionalFormatting sqref="C42">
    <cfRule type="cellIs" dxfId="477" priority="7846" operator="equal">
      <formula>#REF!</formula>
    </cfRule>
  </conditionalFormatting>
  <conditionalFormatting sqref="C42">
    <cfRule type="cellIs" dxfId="476" priority="7845" operator="equal">
      <formula>#REF!</formula>
    </cfRule>
  </conditionalFormatting>
  <conditionalFormatting sqref="C42">
    <cfRule type="cellIs" dxfId="475" priority="7844" operator="equal">
      <formula>#REF!</formula>
    </cfRule>
  </conditionalFormatting>
  <conditionalFormatting sqref="C42">
    <cfRule type="cellIs" dxfId="474" priority="7843" operator="equal">
      <formula>#REF!</formula>
    </cfRule>
  </conditionalFormatting>
  <conditionalFormatting sqref="C42">
    <cfRule type="cellIs" dxfId="473" priority="7842" operator="equal">
      <formula>#REF!</formula>
    </cfRule>
  </conditionalFormatting>
  <conditionalFormatting sqref="C42">
    <cfRule type="cellIs" dxfId="472" priority="7841" operator="equal">
      <formula>#REF!</formula>
    </cfRule>
  </conditionalFormatting>
  <conditionalFormatting sqref="C42">
    <cfRule type="cellIs" dxfId="471" priority="7840" operator="equal">
      <formula>#REF!</formula>
    </cfRule>
  </conditionalFormatting>
  <conditionalFormatting sqref="C42">
    <cfRule type="cellIs" dxfId="470" priority="7839" operator="equal">
      <formula>#REF!</formula>
    </cfRule>
  </conditionalFormatting>
  <conditionalFormatting sqref="C42">
    <cfRule type="cellIs" dxfId="469" priority="7838" operator="equal">
      <formula>#REF!</formula>
    </cfRule>
  </conditionalFormatting>
  <conditionalFormatting sqref="C42">
    <cfRule type="cellIs" dxfId="468" priority="7837" operator="equal">
      <formula>#REF!</formula>
    </cfRule>
  </conditionalFormatting>
  <conditionalFormatting sqref="C42">
    <cfRule type="cellIs" dxfId="467" priority="7836" operator="equal">
      <formula>#REF!</formula>
    </cfRule>
  </conditionalFormatting>
  <conditionalFormatting sqref="C42">
    <cfRule type="cellIs" dxfId="466" priority="7835" operator="equal">
      <formula>#REF!</formula>
    </cfRule>
  </conditionalFormatting>
  <conditionalFormatting sqref="C42">
    <cfRule type="cellIs" dxfId="465" priority="7834" operator="equal">
      <formula>#REF!</formula>
    </cfRule>
  </conditionalFormatting>
  <conditionalFormatting sqref="C42">
    <cfRule type="cellIs" dxfId="464" priority="7833" operator="equal">
      <formula>#REF!</formula>
    </cfRule>
  </conditionalFormatting>
  <conditionalFormatting sqref="C42">
    <cfRule type="cellIs" dxfId="463" priority="7832" operator="equal">
      <formula>#REF!</formula>
    </cfRule>
  </conditionalFormatting>
  <conditionalFormatting sqref="C42">
    <cfRule type="cellIs" dxfId="462" priority="7831" operator="equal">
      <formula>#REF!</formula>
    </cfRule>
  </conditionalFormatting>
  <conditionalFormatting sqref="C42">
    <cfRule type="cellIs" dxfId="461" priority="7830" operator="equal">
      <formula>#REF!</formula>
    </cfRule>
  </conditionalFormatting>
  <conditionalFormatting sqref="C42">
    <cfRule type="cellIs" dxfId="460" priority="7829" operator="equal">
      <formula>#REF!</formula>
    </cfRule>
  </conditionalFormatting>
  <conditionalFormatting sqref="C42">
    <cfRule type="cellIs" dxfId="459" priority="7828" operator="equal">
      <formula>#REF!</formula>
    </cfRule>
  </conditionalFormatting>
  <conditionalFormatting sqref="C42">
    <cfRule type="cellIs" dxfId="458" priority="7827" operator="equal">
      <formula>#REF!</formula>
    </cfRule>
  </conditionalFormatting>
  <conditionalFormatting sqref="C42">
    <cfRule type="cellIs" dxfId="457" priority="7826" operator="equal">
      <formula>#REF!</formula>
    </cfRule>
  </conditionalFormatting>
  <conditionalFormatting sqref="C42">
    <cfRule type="cellIs" dxfId="456" priority="7825" operator="equal">
      <formula>#REF!</formula>
    </cfRule>
  </conditionalFormatting>
  <conditionalFormatting sqref="C42">
    <cfRule type="cellIs" dxfId="455" priority="7824" operator="equal">
      <formula>#REF!</formula>
    </cfRule>
  </conditionalFormatting>
  <conditionalFormatting sqref="C42">
    <cfRule type="cellIs" dxfId="454" priority="7823" operator="equal">
      <formula>#REF!</formula>
    </cfRule>
  </conditionalFormatting>
  <conditionalFormatting sqref="C42">
    <cfRule type="cellIs" dxfId="453" priority="7822" operator="equal">
      <formula>#REF!</formula>
    </cfRule>
  </conditionalFormatting>
  <conditionalFormatting sqref="C42">
    <cfRule type="cellIs" dxfId="452" priority="7821" operator="equal">
      <formula>#REF!</formula>
    </cfRule>
  </conditionalFormatting>
  <conditionalFormatting sqref="C42">
    <cfRule type="cellIs" dxfId="451" priority="7900" operator="equal">
      <formula>#REF!</formula>
    </cfRule>
  </conditionalFormatting>
  <conditionalFormatting sqref="C42">
    <cfRule type="cellIs" dxfId="450" priority="7901" operator="equal">
      <formula>#REF!</formula>
    </cfRule>
  </conditionalFormatting>
  <conditionalFormatting sqref="C42">
    <cfRule type="cellIs" dxfId="449" priority="7902" operator="equal">
      <formula>#REF!</formula>
    </cfRule>
  </conditionalFormatting>
  <conditionalFormatting sqref="C42">
    <cfRule type="cellIs" dxfId="448" priority="7903" operator="equal">
      <formula>#REF!</formula>
    </cfRule>
  </conditionalFormatting>
  <conditionalFormatting sqref="C42">
    <cfRule type="cellIs" dxfId="447" priority="7904" operator="equal">
      <formula>#REF!</formula>
    </cfRule>
  </conditionalFormatting>
  <conditionalFormatting sqref="C42">
    <cfRule type="cellIs" dxfId="446" priority="7905" operator="equal">
      <formula>#REF!</formula>
    </cfRule>
  </conditionalFormatting>
  <conditionalFormatting sqref="C111">
    <cfRule type="cellIs" dxfId="445" priority="46979" operator="equal">
      <formula>C91</formula>
    </cfRule>
  </conditionalFormatting>
  <conditionalFormatting sqref="C82:C83">
    <cfRule type="cellIs" dxfId="444" priority="46980" operator="equal">
      <formula>#REF!</formula>
    </cfRule>
  </conditionalFormatting>
  <conditionalFormatting sqref="C109:C111">
    <cfRule type="cellIs" dxfId="443" priority="47119" operator="equal">
      <formula>C81</formula>
    </cfRule>
  </conditionalFormatting>
  <conditionalFormatting sqref="C109:C111">
    <cfRule type="cellIs" dxfId="442" priority="47235" operator="equal">
      <formula>C82</formula>
    </cfRule>
  </conditionalFormatting>
  <conditionalFormatting sqref="C109:C110">
    <cfRule type="cellIs" dxfId="441" priority="47349" operator="equal">
      <formula>C83</formula>
    </cfRule>
  </conditionalFormatting>
  <conditionalFormatting sqref="C109">
    <cfRule type="cellIs" dxfId="440" priority="47462" operator="equal">
      <formula>C84</formula>
    </cfRule>
  </conditionalFormatting>
  <conditionalFormatting sqref="C89">
    <cfRule type="cellIs" dxfId="439" priority="7788" operator="equal">
      <formula>C88</formula>
    </cfRule>
  </conditionalFormatting>
  <conditionalFormatting sqref="C89">
    <cfRule type="cellIs" dxfId="438" priority="7789" operator="equal">
      <formula>C87</formula>
    </cfRule>
  </conditionalFormatting>
  <conditionalFormatting sqref="C89">
    <cfRule type="cellIs" dxfId="437" priority="7790" operator="equal">
      <formula>#REF!</formula>
    </cfRule>
  </conditionalFormatting>
  <conditionalFormatting sqref="C89">
    <cfRule type="cellIs" dxfId="436" priority="7791" operator="equal">
      <formula>C84</formula>
    </cfRule>
  </conditionalFormatting>
  <conditionalFormatting sqref="C89">
    <cfRule type="cellIs" dxfId="435" priority="7792" operator="equal">
      <formula>C85</formula>
    </cfRule>
  </conditionalFormatting>
  <conditionalFormatting sqref="C89">
    <cfRule type="cellIs" dxfId="434" priority="7793" operator="equal">
      <formula>C86</formula>
    </cfRule>
  </conditionalFormatting>
  <conditionalFormatting sqref="C89">
    <cfRule type="cellIs" dxfId="433" priority="7794" operator="equal">
      <formula>C74</formula>
    </cfRule>
  </conditionalFormatting>
  <conditionalFormatting sqref="C89">
    <cfRule type="cellIs" dxfId="432" priority="7795" operator="equal">
      <formula>C76</formula>
    </cfRule>
  </conditionalFormatting>
  <conditionalFormatting sqref="C89">
    <cfRule type="cellIs" dxfId="431" priority="7796" operator="equal">
      <formula>C77</formula>
    </cfRule>
  </conditionalFormatting>
  <conditionalFormatting sqref="C89">
    <cfRule type="cellIs" dxfId="430" priority="7797" operator="equal">
      <formula>C83</formula>
    </cfRule>
  </conditionalFormatting>
  <conditionalFormatting sqref="C89">
    <cfRule type="cellIs" dxfId="429" priority="7798" operator="equal">
      <formula>#REF!</formula>
    </cfRule>
  </conditionalFormatting>
  <conditionalFormatting sqref="C89">
    <cfRule type="cellIs" dxfId="428" priority="7799" operator="equal">
      <formula>C73</formula>
    </cfRule>
  </conditionalFormatting>
  <conditionalFormatting sqref="C89">
    <cfRule type="cellIs" dxfId="427" priority="7800" operator="equal">
      <formula>C72</formula>
    </cfRule>
  </conditionalFormatting>
  <conditionalFormatting sqref="C89">
    <cfRule type="cellIs" dxfId="426" priority="7801" operator="equal">
      <formula>C81</formula>
    </cfRule>
  </conditionalFormatting>
  <conditionalFormatting sqref="C89">
    <cfRule type="cellIs" dxfId="425" priority="7802" operator="equal">
      <formula>C80</formula>
    </cfRule>
  </conditionalFormatting>
  <conditionalFormatting sqref="C89">
    <cfRule type="cellIs" dxfId="424" priority="7803" operator="equal">
      <formula>#REF!</formula>
    </cfRule>
  </conditionalFormatting>
  <conditionalFormatting sqref="C89">
    <cfRule type="cellIs" dxfId="423" priority="7804" operator="equal">
      <formula>C78</formula>
    </cfRule>
  </conditionalFormatting>
  <conditionalFormatting sqref="C89">
    <cfRule type="cellIs" dxfId="422" priority="7805" operator="equal">
      <formula>C79</formula>
    </cfRule>
  </conditionalFormatting>
  <conditionalFormatting sqref="C89">
    <cfRule type="cellIs" dxfId="421" priority="7806" operator="equal">
      <formula>C82</formula>
    </cfRule>
  </conditionalFormatting>
  <conditionalFormatting sqref="C89">
    <cfRule type="cellIs" dxfId="420" priority="7807" operator="equal">
      <formula>C75</formula>
    </cfRule>
  </conditionalFormatting>
  <conditionalFormatting sqref="C89">
    <cfRule type="cellIs" dxfId="419" priority="7808" operator="equal">
      <formula>#REF!</formula>
    </cfRule>
  </conditionalFormatting>
  <conditionalFormatting sqref="C89">
    <cfRule type="cellIs" dxfId="418" priority="7809" operator="equal">
      <formula>#REF!</formula>
    </cfRule>
  </conditionalFormatting>
  <conditionalFormatting sqref="C89">
    <cfRule type="cellIs" dxfId="417" priority="7810" operator="equal">
      <formula>#REF!</formula>
    </cfRule>
  </conditionalFormatting>
  <conditionalFormatting sqref="C89">
    <cfRule type="cellIs" dxfId="416" priority="7787" operator="equal">
      <formula>#REF!</formula>
    </cfRule>
  </conditionalFormatting>
  <conditionalFormatting sqref="C89">
    <cfRule type="cellIs" dxfId="415" priority="7786" operator="equal">
      <formula>#REF!</formula>
    </cfRule>
  </conditionalFormatting>
  <conditionalFormatting sqref="C89">
    <cfRule type="cellIs" dxfId="414" priority="7785" operator="equal">
      <formula>#REF!</formula>
    </cfRule>
  </conditionalFormatting>
  <conditionalFormatting sqref="C89">
    <cfRule type="cellIs" dxfId="413" priority="7784" operator="equal">
      <formula>#REF!</formula>
    </cfRule>
  </conditionalFormatting>
  <conditionalFormatting sqref="C89">
    <cfRule type="cellIs" dxfId="412" priority="7783" operator="equal">
      <formula>#REF!</formula>
    </cfRule>
  </conditionalFormatting>
  <conditionalFormatting sqref="C89">
    <cfRule type="cellIs" dxfId="411" priority="7782" operator="equal">
      <formula>#REF!</formula>
    </cfRule>
  </conditionalFormatting>
  <conditionalFormatting sqref="C89">
    <cfRule type="cellIs" dxfId="410" priority="7781" operator="equal">
      <formula>#REF!</formula>
    </cfRule>
  </conditionalFormatting>
  <conditionalFormatting sqref="C89">
    <cfRule type="cellIs" dxfId="409" priority="7780" operator="equal">
      <formula>#REF!</formula>
    </cfRule>
  </conditionalFormatting>
  <conditionalFormatting sqref="C89">
    <cfRule type="cellIs" dxfId="408" priority="7811" operator="equal">
      <formula>#REF!</formula>
    </cfRule>
  </conditionalFormatting>
  <conditionalFormatting sqref="C89">
    <cfRule type="cellIs" dxfId="407" priority="7779" operator="equal">
      <formula>#REF!</formula>
    </cfRule>
  </conditionalFormatting>
  <conditionalFormatting sqref="C89">
    <cfRule type="cellIs" dxfId="406" priority="7812" operator="equal">
      <formula>#REF!</formula>
    </cfRule>
  </conditionalFormatting>
  <conditionalFormatting sqref="C89">
    <cfRule type="cellIs" dxfId="405" priority="7813" operator="equal">
      <formula>#REF!</formula>
    </cfRule>
  </conditionalFormatting>
  <conditionalFormatting sqref="C89">
    <cfRule type="cellIs" dxfId="404" priority="7814" operator="equal">
      <formula>#REF!</formula>
    </cfRule>
  </conditionalFormatting>
  <conditionalFormatting sqref="C89">
    <cfRule type="cellIs" dxfId="403" priority="7815" operator="equal">
      <formula>#REF!</formula>
    </cfRule>
  </conditionalFormatting>
  <conditionalFormatting sqref="C89">
    <cfRule type="cellIs" dxfId="402" priority="7816" operator="equal">
      <formula>#REF!</formula>
    </cfRule>
  </conditionalFormatting>
  <conditionalFormatting sqref="C89">
    <cfRule type="cellIs" dxfId="401" priority="7817" operator="equal">
      <formula>#REF!</formula>
    </cfRule>
  </conditionalFormatting>
  <conditionalFormatting sqref="C89">
    <cfRule type="cellIs" dxfId="400" priority="7818" operator="equal">
      <formula>#REF!</formula>
    </cfRule>
  </conditionalFormatting>
  <conditionalFormatting sqref="C89">
    <cfRule type="cellIs" dxfId="399" priority="7819" operator="equal">
      <formula>#REF!</formula>
    </cfRule>
  </conditionalFormatting>
  <conditionalFormatting sqref="C89">
    <cfRule type="cellIs" dxfId="398" priority="7820" operator="equal">
      <formula>#REF!</formula>
    </cfRule>
  </conditionalFormatting>
  <conditionalFormatting sqref="C87:C88">
    <cfRule type="cellIs" dxfId="397" priority="7764" operator="equal">
      <formula>C86</formula>
    </cfRule>
  </conditionalFormatting>
  <conditionalFormatting sqref="C87:C88">
    <cfRule type="cellIs" dxfId="396" priority="7765" operator="equal">
      <formula>C85</formula>
    </cfRule>
  </conditionalFormatting>
  <conditionalFormatting sqref="C87:C88">
    <cfRule type="cellIs" dxfId="395" priority="7766" operator="equal">
      <formula>#REF!</formula>
    </cfRule>
  </conditionalFormatting>
  <conditionalFormatting sqref="C87:C88">
    <cfRule type="cellIs" dxfId="394" priority="7767" operator="equal">
      <formula>C82</formula>
    </cfRule>
  </conditionalFormatting>
  <conditionalFormatting sqref="C87:C88">
    <cfRule type="cellIs" dxfId="393" priority="7768" operator="equal">
      <formula>C83</formula>
    </cfRule>
  </conditionalFormatting>
  <conditionalFormatting sqref="C87:C88">
    <cfRule type="cellIs" dxfId="392" priority="7769" operator="equal">
      <formula>C84</formula>
    </cfRule>
  </conditionalFormatting>
  <conditionalFormatting sqref="C87:C88">
    <cfRule type="cellIs" dxfId="391" priority="7770" operator="equal">
      <formula>C81</formula>
    </cfRule>
  </conditionalFormatting>
  <conditionalFormatting sqref="C87:C88">
    <cfRule type="cellIs" dxfId="390" priority="7771" operator="equal">
      <formula>#REF!</formula>
    </cfRule>
  </conditionalFormatting>
  <conditionalFormatting sqref="C87:C88">
    <cfRule type="cellIs" dxfId="389" priority="7772" operator="equal">
      <formula>C79</formula>
    </cfRule>
  </conditionalFormatting>
  <conditionalFormatting sqref="C88">
    <cfRule type="cellIs" dxfId="388" priority="7773" operator="equal">
      <formula>C79</formula>
    </cfRule>
  </conditionalFormatting>
  <conditionalFormatting sqref="C87:C88">
    <cfRule type="cellIs" dxfId="387" priority="7774" operator="equal">
      <formula>#REF!</formula>
    </cfRule>
  </conditionalFormatting>
  <conditionalFormatting sqref="C87:C88">
    <cfRule type="cellIs" dxfId="386" priority="7775" operator="equal">
      <formula>C80</formula>
    </cfRule>
  </conditionalFormatting>
  <conditionalFormatting sqref="C87:C88">
    <cfRule type="cellIs" dxfId="385" priority="7776" operator="equal">
      <formula>#REF!</formula>
    </cfRule>
  </conditionalFormatting>
  <conditionalFormatting sqref="C87:C88">
    <cfRule type="cellIs" dxfId="384" priority="7777" operator="equal">
      <formula>#REF!</formula>
    </cfRule>
  </conditionalFormatting>
  <conditionalFormatting sqref="C87:C88">
    <cfRule type="cellIs" dxfId="383" priority="7763" operator="equal">
      <formula>C88</formula>
    </cfRule>
  </conditionalFormatting>
  <conditionalFormatting sqref="C87">
    <cfRule type="cellIs" dxfId="382" priority="7778" operator="equal">
      <formula>C89</formula>
    </cfRule>
  </conditionalFormatting>
  <conditionalFormatting sqref="C87:C88">
    <cfRule type="cellIs" dxfId="381" priority="7762" operator="equal">
      <formula>#REF!</formula>
    </cfRule>
  </conditionalFormatting>
  <conditionalFormatting sqref="C87:C88">
    <cfRule type="cellIs" dxfId="380" priority="7761" operator="equal">
      <formula>#REF!</formula>
    </cfRule>
  </conditionalFormatting>
  <conditionalFormatting sqref="C87">
    <cfRule type="cellIs" dxfId="379" priority="7760" operator="equal">
      <formula>#REF!</formula>
    </cfRule>
  </conditionalFormatting>
  <conditionalFormatting sqref="C87:C88">
    <cfRule type="cellIs" dxfId="378" priority="7759" operator="equal">
      <formula>#REF!</formula>
    </cfRule>
  </conditionalFormatting>
  <conditionalFormatting sqref="C87:C88">
    <cfRule type="cellIs" dxfId="377" priority="7758" operator="equal">
      <formula>#REF!</formula>
    </cfRule>
  </conditionalFormatting>
  <conditionalFormatting sqref="C87">
    <cfRule type="cellIs" dxfId="376" priority="7757" operator="equal">
      <formula>#REF!</formula>
    </cfRule>
  </conditionalFormatting>
  <conditionalFormatting sqref="C87:C88">
    <cfRule type="cellIs" dxfId="375" priority="7756" operator="equal">
      <formula>#REF!</formula>
    </cfRule>
  </conditionalFormatting>
  <conditionalFormatting sqref="C87:C88">
    <cfRule type="cellIs" dxfId="374" priority="7755" operator="equal">
      <formula>#REF!</formula>
    </cfRule>
  </conditionalFormatting>
  <conditionalFormatting sqref="C87:C88">
    <cfRule type="cellIs" dxfId="373" priority="7754" operator="equal">
      <formula>#REF!</formula>
    </cfRule>
  </conditionalFormatting>
  <conditionalFormatting sqref="C87:C88">
    <cfRule type="cellIs" dxfId="372" priority="7753" operator="equal">
      <formula>#REF!</formula>
    </cfRule>
  </conditionalFormatting>
  <conditionalFormatting sqref="C87:C88">
    <cfRule type="cellIs" dxfId="371" priority="7752" operator="equal">
      <formula>#REF!</formula>
    </cfRule>
  </conditionalFormatting>
  <conditionalFormatting sqref="C87">
    <cfRule type="cellIs" dxfId="370" priority="7751" operator="equal">
      <formula>#REF!</formula>
    </cfRule>
  </conditionalFormatting>
  <conditionalFormatting sqref="C87:C88">
    <cfRule type="cellIs" dxfId="369" priority="7750" operator="equal">
      <formula>#REF!</formula>
    </cfRule>
  </conditionalFormatting>
  <conditionalFormatting sqref="C87:C88">
    <cfRule type="cellIs" dxfId="368" priority="7749" operator="equal">
      <formula>#REF!</formula>
    </cfRule>
  </conditionalFormatting>
  <conditionalFormatting sqref="C87">
    <cfRule type="cellIs" dxfId="367" priority="7748" operator="equal">
      <formula>#REF!</formula>
    </cfRule>
  </conditionalFormatting>
  <conditionalFormatting sqref="C87:C88">
    <cfRule type="cellIs" dxfId="366" priority="7747" operator="equal">
      <formula>#REF!</formula>
    </cfRule>
  </conditionalFormatting>
  <conditionalFormatting sqref="C87:C88">
    <cfRule type="cellIs" dxfId="365" priority="7746" operator="equal">
      <formula>#REF!</formula>
    </cfRule>
  </conditionalFormatting>
  <conditionalFormatting sqref="C87:C88">
    <cfRule type="cellIs" dxfId="364" priority="7745" operator="equal">
      <formula>#REF!</formula>
    </cfRule>
  </conditionalFormatting>
  <conditionalFormatting sqref="C87:C88">
    <cfRule type="cellIs" dxfId="363" priority="7744" operator="equal">
      <formula>#REF!</formula>
    </cfRule>
  </conditionalFormatting>
  <conditionalFormatting sqref="C87:C88">
    <cfRule type="cellIs" dxfId="362" priority="7743" operator="equal">
      <formula>#REF!</formula>
    </cfRule>
  </conditionalFormatting>
  <conditionalFormatting sqref="C87">
    <cfRule type="cellIs" dxfId="361" priority="7742" operator="equal">
      <formula>#REF!</formula>
    </cfRule>
  </conditionalFormatting>
  <conditionalFormatting sqref="C87:C88">
    <cfRule type="cellIs" dxfId="360" priority="7741" operator="equal">
      <formula>#REF!</formula>
    </cfRule>
  </conditionalFormatting>
  <conditionalFormatting sqref="C87:C88">
    <cfRule type="cellIs" dxfId="359" priority="7740" operator="equal">
      <formula>#REF!</formula>
    </cfRule>
  </conditionalFormatting>
  <conditionalFormatting sqref="C87:C88">
    <cfRule type="cellIs" dxfId="358" priority="7739" operator="equal">
      <formula>#REF!</formula>
    </cfRule>
  </conditionalFormatting>
  <conditionalFormatting sqref="C87:C88">
    <cfRule type="cellIs" dxfId="357" priority="7738" operator="equal">
      <formula>#REF!</formula>
    </cfRule>
  </conditionalFormatting>
  <conditionalFormatting sqref="C87:C88">
    <cfRule type="cellIs" dxfId="356" priority="7737" operator="equal">
      <formula>#REF!</formula>
    </cfRule>
  </conditionalFormatting>
  <conditionalFormatting sqref="C87:C88">
    <cfRule type="cellIs" dxfId="355" priority="7736" operator="equal">
      <formula>#REF!</formula>
    </cfRule>
  </conditionalFormatting>
  <conditionalFormatting sqref="C87:C88">
    <cfRule type="cellIs" dxfId="354" priority="7735" operator="equal">
      <formula>#REF!</formula>
    </cfRule>
  </conditionalFormatting>
  <conditionalFormatting sqref="C87:C88">
    <cfRule type="cellIs" dxfId="353" priority="7734" operator="equal">
      <formula>#REF!</formula>
    </cfRule>
  </conditionalFormatting>
  <conditionalFormatting sqref="C87:C88">
    <cfRule type="cellIs" dxfId="352" priority="7733" operator="equal">
      <formula>#REF!</formula>
    </cfRule>
  </conditionalFormatting>
  <conditionalFormatting sqref="C87:C88">
    <cfRule type="cellIs" dxfId="351" priority="7732" operator="equal">
      <formula>#REF!</formula>
    </cfRule>
  </conditionalFormatting>
  <conditionalFormatting sqref="C87:C88">
    <cfRule type="cellIs" dxfId="350" priority="7731" operator="equal">
      <formula>#REF!</formula>
    </cfRule>
  </conditionalFormatting>
  <conditionalFormatting sqref="C87:C88">
    <cfRule type="cellIs" dxfId="349" priority="7730" operator="equal">
      <formula>#REF!</formula>
    </cfRule>
  </conditionalFormatting>
  <conditionalFormatting sqref="C87:C88">
    <cfRule type="cellIs" dxfId="348" priority="7729" operator="equal">
      <formula>#REF!</formula>
    </cfRule>
  </conditionalFormatting>
  <conditionalFormatting sqref="C87:C88">
    <cfRule type="cellIs" dxfId="347" priority="7728" operator="equal">
      <formula>#REF!</formula>
    </cfRule>
  </conditionalFormatting>
  <conditionalFormatting sqref="C87:C88">
    <cfRule type="cellIs" dxfId="346" priority="7727" operator="equal">
      <formula>#REF!</formula>
    </cfRule>
  </conditionalFormatting>
  <conditionalFormatting sqref="C87:C88">
    <cfRule type="cellIs" dxfId="345" priority="7726" operator="equal">
      <formula>#REF!</formula>
    </cfRule>
  </conditionalFormatting>
  <conditionalFormatting sqref="C87:C88">
    <cfRule type="cellIs" dxfId="344" priority="7725" operator="equal">
      <formula>#REF!</formula>
    </cfRule>
  </conditionalFormatting>
  <conditionalFormatting sqref="C87:C88">
    <cfRule type="cellIs" dxfId="343" priority="7724" operator="equal">
      <formula>#REF!</formula>
    </cfRule>
  </conditionalFormatting>
  <conditionalFormatting sqref="C87:C88">
    <cfRule type="cellIs" dxfId="342" priority="7723" operator="equal">
      <formula>#REF!</formula>
    </cfRule>
  </conditionalFormatting>
  <conditionalFormatting sqref="C87:C88">
    <cfRule type="cellIs" dxfId="341" priority="7722" operator="equal">
      <formula>#REF!</formula>
    </cfRule>
  </conditionalFormatting>
  <conditionalFormatting sqref="C87:C88">
    <cfRule type="cellIs" dxfId="340" priority="7721" operator="equal">
      <formula>#REF!</formula>
    </cfRule>
  </conditionalFormatting>
  <conditionalFormatting sqref="C87">
    <cfRule type="cellIs" dxfId="339" priority="7720" operator="equal">
      <formula>C86</formula>
    </cfRule>
  </conditionalFormatting>
  <conditionalFormatting sqref="C87">
    <cfRule type="cellIs" dxfId="338" priority="7719" operator="equal">
      <formula>C85</formula>
    </cfRule>
  </conditionalFormatting>
  <conditionalFormatting sqref="C87:C88">
    <cfRule type="cellIs" dxfId="337" priority="7718" operator="equal">
      <formula>#REF!</formula>
    </cfRule>
  </conditionalFormatting>
  <conditionalFormatting sqref="C87">
    <cfRule type="cellIs" dxfId="336" priority="7717" operator="equal">
      <formula>C88</formula>
    </cfRule>
  </conditionalFormatting>
  <conditionalFormatting sqref="C87">
    <cfRule type="cellIs" dxfId="335" priority="7716" operator="equal">
      <formula>#REF!</formula>
    </cfRule>
  </conditionalFormatting>
  <conditionalFormatting sqref="C87">
    <cfRule type="cellIs" dxfId="334" priority="7715" operator="equal">
      <formula>#REF!</formula>
    </cfRule>
  </conditionalFormatting>
  <conditionalFormatting sqref="C87">
    <cfRule type="cellIs" dxfId="333" priority="7714" operator="equal">
      <formula>C82</formula>
    </cfRule>
  </conditionalFormatting>
  <conditionalFormatting sqref="C87">
    <cfRule type="cellIs" dxfId="332" priority="7713" operator="equal">
      <formula>C84</formula>
    </cfRule>
  </conditionalFormatting>
  <conditionalFormatting sqref="C87">
    <cfRule type="cellIs" dxfId="331" priority="7712" operator="equal">
      <formula>#REF!</formula>
    </cfRule>
  </conditionalFormatting>
  <conditionalFormatting sqref="C87">
    <cfRule type="cellIs" dxfId="330" priority="7711" operator="equal">
      <formula>C82</formula>
    </cfRule>
  </conditionalFormatting>
  <conditionalFormatting sqref="C87">
    <cfRule type="cellIs" dxfId="329" priority="7710" operator="equal">
      <formula>C84</formula>
    </cfRule>
  </conditionalFormatting>
  <conditionalFormatting sqref="C87">
    <cfRule type="cellIs" dxfId="328" priority="7709" operator="equal">
      <formula>#REF!</formula>
    </cfRule>
  </conditionalFormatting>
  <conditionalFormatting sqref="C87">
    <cfRule type="cellIs" dxfId="327" priority="7708" operator="equal">
      <formula>C84</formula>
    </cfRule>
  </conditionalFormatting>
  <conditionalFormatting sqref="C87">
    <cfRule type="cellIs" dxfId="326" priority="7707" operator="equal">
      <formula>#REF!</formula>
    </cfRule>
  </conditionalFormatting>
  <conditionalFormatting sqref="C87">
    <cfRule type="cellIs" dxfId="325" priority="7706" operator="equal">
      <formula>C82</formula>
    </cfRule>
  </conditionalFormatting>
  <conditionalFormatting sqref="C87">
    <cfRule type="cellIs" dxfId="324" priority="7705" operator="equal">
      <formula>C84</formula>
    </cfRule>
  </conditionalFormatting>
  <conditionalFormatting sqref="C87">
    <cfRule type="cellIs" dxfId="323" priority="7704" operator="equal">
      <formula>#REF!</formula>
    </cfRule>
  </conditionalFormatting>
  <conditionalFormatting sqref="C87">
    <cfRule type="cellIs" dxfId="322" priority="7703" operator="equal">
      <formula>#REF!</formula>
    </cfRule>
  </conditionalFormatting>
  <conditionalFormatting sqref="C87">
    <cfRule type="cellIs" dxfId="321" priority="7702" operator="equal">
      <formula>C82</formula>
    </cfRule>
  </conditionalFormatting>
  <conditionalFormatting sqref="C87">
    <cfRule type="cellIs" dxfId="320" priority="7701" operator="equal">
      <formula>C84</formula>
    </cfRule>
  </conditionalFormatting>
  <conditionalFormatting sqref="C87">
    <cfRule type="cellIs" dxfId="319" priority="7700" operator="equal">
      <formula>#REF!</formula>
    </cfRule>
  </conditionalFormatting>
  <conditionalFormatting sqref="C87">
    <cfRule type="cellIs" dxfId="318" priority="7699" operator="equal">
      <formula>C84</formula>
    </cfRule>
  </conditionalFormatting>
  <conditionalFormatting sqref="C87">
    <cfRule type="cellIs" dxfId="317" priority="7698" operator="equal">
      <formula>#REF!</formula>
    </cfRule>
  </conditionalFormatting>
  <conditionalFormatting sqref="C87">
    <cfRule type="cellIs" dxfId="316" priority="7697" operator="equal">
      <formula>#REF!</formula>
    </cfRule>
  </conditionalFormatting>
  <conditionalFormatting sqref="C87">
    <cfRule type="cellIs" dxfId="315" priority="7696" operator="equal">
      <formula>C82</formula>
    </cfRule>
  </conditionalFormatting>
  <conditionalFormatting sqref="C87">
    <cfRule type="cellIs" dxfId="314" priority="7695" operator="equal">
      <formula>C84</formula>
    </cfRule>
  </conditionalFormatting>
  <conditionalFormatting sqref="C87">
    <cfRule type="cellIs" dxfId="313" priority="7694" operator="equal">
      <formula>#REF!</formula>
    </cfRule>
  </conditionalFormatting>
  <conditionalFormatting sqref="C87">
    <cfRule type="cellIs" dxfId="312" priority="7693" operator="equal">
      <formula>C82</formula>
    </cfRule>
  </conditionalFormatting>
  <conditionalFormatting sqref="C87">
    <cfRule type="cellIs" dxfId="311" priority="7692" operator="equal">
      <formula>C84</formula>
    </cfRule>
  </conditionalFormatting>
  <conditionalFormatting sqref="C87">
    <cfRule type="cellIs" dxfId="310" priority="7691" operator="equal">
      <formula>#REF!</formula>
    </cfRule>
  </conditionalFormatting>
  <conditionalFormatting sqref="C87">
    <cfRule type="cellIs" dxfId="309" priority="7690" operator="equal">
      <formula>C84</formula>
    </cfRule>
  </conditionalFormatting>
  <conditionalFormatting sqref="C87">
    <cfRule type="cellIs" dxfId="308" priority="7689" operator="equal">
      <formula>#REF!</formula>
    </cfRule>
  </conditionalFormatting>
  <conditionalFormatting sqref="C87">
    <cfRule type="cellIs" dxfId="307" priority="7688" operator="equal">
      <formula>C82</formula>
    </cfRule>
  </conditionalFormatting>
  <conditionalFormatting sqref="C87">
    <cfRule type="cellIs" dxfId="306" priority="7687" operator="equal">
      <formula>C84</formula>
    </cfRule>
  </conditionalFormatting>
  <conditionalFormatting sqref="C87">
    <cfRule type="cellIs" dxfId="305" priority="7686" operator="equal">
      <formula>#REF!</formula>
    </cfRule>
  </conditionalFormatting>
  <conditionalFormatting sqref="C87">
    <cfRule type="cellIs" dxfId="304" priority="7685" operator="equal">
      <formula>C84</formula>
    </cfRule>
  </conditionalFormatting>
  <conditionalFormatting sqref="C87">
    <cfRule type="cellIs" dxfId="303" priority="7684" operator="equal">
      <formula>#REF!</formula>
    </cfRule>
  </conditionalFormatting>
  <conditionalFormatting sqref="C87">
    <cfRule type="cellIs" dxfId="302" priority="7683" operator="equal">
      <formula>C84</formula>
    </cfRule>
  </conditionalFormatting>
  <conditionalFormatting sqref="C87">
    <cfRule type="cellIs" dxfId="301" priority="7682" operator="equal">
      <formula>#REF!</formula>
    </cfRule>
  </conditionalFormatting>
  <conditionalFormatting sqref="C87">
    <cfRule type="cellIs" dxfId="300" priority="7681" operator="equal">
      <formula>C86</formula>
    </cfRule>
  </conditionalFormatting>
  <conditionalFormatting sqref="C87">
    <cfRule type="cellIs" dxfId="299" priority="7680" operator="equal">
      <formula>#REF!</formula>
    </cfRule>
  </conditionalFormatting>
  <conditionalFormatting sqref="C87">
    <cfRule type="cellIs" dxfId="298" priority="7679" operator="equal">
      <formula>#REF!</formula>
    </cfRule>
  </conditionalFormatting>
  <conditionalFormatting sqref="C87">
    <cfRule type="cellIs" dxfId="297" priority="7678" operator="equal">
      <formula>C85</formula>
    </cfRule>
  </conditionalFormatting>
  <conditionalFormatting sqref="C87">
    <cfRule type="cellIs" dxfId="296" priority="7677" operator="equal">
      <formula>C85</formula>
    </cfRule>
  </conditionalFormatting>
  <conditionalFormatting sqref="C87">
    <cfRule type="cellIs" dxfId="295" priority="7676" operator="equal">
      <formula>#REF!</formula>
    </cfRule>
  </conditionalFormatting>
  <conditionalFormatting sqref="C87">
    <cfRule type="cellIs" dxfId="294" priority="7675" operator="equal">
      <formula>#REF!</formula>
    </cfRule>
  </conditionalFormatting>
  <conditionalFormatting sqref="C87">
    <cfRule type="cellIs" dxfId="293" priority="7674" operator="equal">
      <formula>C84</formula>
    </cfRule>
  </conditionalFormatting>
  <conditionalFormatting sqref="C87">
    <cfRule type="cellIs" dxfId="292" priority="7673" operator="equal">
      <formula>#REF!</formula>
    </cfRule>
  </conditionalFormatting>
  <conditionalFormatting sqref="C87">
    <cfRule type="cellIs" dxfId="291" priority="7672" operator="equal">
      <formula>C79</formula>
    </cfRule>
  </conditionalFormatting>
  <conditionalFormatting sqref="C87">
    <cfRule type="cellIs" dxfId="290" priority="7671" operator="equal">
      <formula>C80</formula>
    </cfRule>
  </conditionalFormatting>
  <conditionalFormatting sqref="C87">
    <cfRule type="cellIs" dxfId="289" priority="7670" operator="equal">
      <formula>#REF!</formula>
    </cfRule>
  </conditionalFormatting>
  <conditionalFormatting sqref="C87">
    <cfRule type="cellIs" dxfId="288" priority="7669" operator="equal">
      <formula>#REF!</formula>
    </cfRule>
  </conditionalFormatting>
  <conditionalFormatting sqref="C87">
    <cfRule type="cellIs" dxfId="287" priority="7668" operator="equal">
      <formula>#REF!</formula>
    </cfRule>
  </conditionalFormatting>
  <conditionalFormatting sqref="C87">
    <cfRule type="cellIs" dxfId="286" priority="7667" operator="equal">
      <formula>#REF!</formula>
    </cfRule>
  </conditionalFormatting>
  <conditionalFormatting sqref="C87">
    <cfRule type="cellIs" dxfId="285" priority="7666" operator="equal">
      <formula>#REF!</formula>
    </cfRule>
  </conditionalFormatting>
  <conditionalFormatting sqref="C87">
    <cfRule type="cellIs" dxfId="284" priority="7665" operator="equal">
      <formula>#REF!</formula>
    </cfRule>
  </conditionalFormatting>
  <conditionalFormatting sqref="C87">
    <cfRule type="cellIs" dxfId="283" priority="7664" operator="equal">
      <formula>#REF!</formula>
    </cfRule>
  </conditionalFormatting>
  <conditionalFormatting sqref="C87">
    <cfRule type="cellIs" dxfId="282" priority="7663" operator="equal">
      <formula>#REF!</formula>
    </cfRule>
  </conditionalFormatting>
  <conditionalFormatting sqref="C87">
    <cfRule type="cellIs" dxfId="281" priority="7662" operator="equal">
      <formula>#REF!</formula>
    </cfRule>
  </conditionalFormatting>
  <conditionalFormatting sqref="C87">
    <cfRule type="cellIs" dxfId="280" priority="7661" operator="equal">
      <formula>#REF!</formula>
    </cfRule>
  </conditionalFormatting>
  <conditionalFormatting sqref="C87">
    <cfRule type="cellIs" dxfId="279" priority="7660" operator="equal">
      <formula>C83</formula>
    </cfRule>
  </conditionalFormatting>
  <conditionalFormatting sqref="C87">
    <cfRule type="cellIs" dxfId="278" priority="7659" operator="equal">
      <formula>#REF!</formula>
    </cfRule>
  </conditionalFormatting>
  <conditionalFormatting sqref="C87">
    <cfRule type="cellIs" dxfId="277" priority="7658" operator="equal">
      <formula>#REF!</formula>
    </cfRule>
  </conditionalFormatting>
  <conditionalFormatting sqref="C87">
    <cfRule type="cellIs" dxfId="276" priority="7657" operator="equal">
      <formula>#REF!</formula>
    </cfRule>
  </conditionalFormatting>
  <conditionalFormatting sqref="C87">
    <cfRule type="cellIs" dxfId="275" priority="7656" operator="equal">
      <formula>C81</formula>
    </cfRule>
  </conditionalFormatting>
  <conditionalFormatting sqref="C87">
    <cfRule type="cellIs" dxfId="274" priority="7655" operator="equal">
      <formula>C82</formula>
    </cfRule>
  </conditionalFormatting>
  <conditionalFormatting sqref="C87">
    <cfRule type="cellIs" dxfId="273" priority="7654" operator="equal">
      <formula>#REF!</formula>
    </cfRule>
  </conditionalFormatting>
  <conditionalFormatting sqref="C87">
    <cfRule type="cellIs" dxfId="272" priority="7653" operator="equal">
      <formula>#REF!</formula>
    </cfRule>
  </conditionalFormatting>
  <conditionalFormatting sqref="C87">
    <cfRule type="cellIs" dxfId="271" priority="7652" operator="equal">
      <formula>#REF!</formula>
    </cfRule>
  </conditionalFormatting>
  <conditionalFormatting sqref="C87">
    <cfRule type="cellIs" dxfId="270" priority="7651" operator="equal">
      <formula>#REF!</formula>
    </cfRule>
  </conditionalFormatting>
  <conditionalFormatting sqref="C87">
    <cfRule type="cellIs" dxfId="269" priority="7650" operator="equal">
      <formula>#REF!</formula>
    </cfRule>
  </conditionalFormatting>
  <conditionalFormatting sqref="C87">
    <cfRule type="cellIs" dxfId="268" priority="7649" operator="equal">
      <formula>#REF!</formula>
    </cfRule>
  </conditionalFormatting>
  <conditionalFormatting sqref="C87">
    <cfRule type="cellIs" dxfId="267" priority="7648" operator="equal">
      <formula>#REF!</formula>
    </cfRule>
  </conditionalFormatting>
  <conditionalFormatting sqref="C87">
    <cfRule type="cellIs" dxfId="266" priority="7647" operator="equal">
      <formula>#REF!</formula>
    </cfRule>
  </conditionalFormatting>
  <conditionalFormatting sqref="C87">
    <cfRule type="cellIs" dxfId="265" priority="7646" operator="equal">
      <formula>#REF!</formula>
    </cfRule>
  </conditionalFormatting>
  <conditionalFormatting sqref="C87">
    <cfRule type="cellIs" dxfId="264" priority="7645" operator="equal">
      <formula>#REF!</formula>
    </cfRule>
  </conditionalFormatting>
  <conditionalFormatting sqref="C87">
    <cfRule type="cellIs" dxfId="263" priority="7644" operator="equal">
      <formula>#REF!</formula>
    </cfRule>
  </conditionalFormatting>
  <conditionalFormatting sqref="C87">
    <cfRule type="cellIs" dxfId="262" priority="7643" operator="equal">
      <formula>#REF!</formula>
    </cfRule>
  </conditionalFormatting>
  <conditionalFormatting sqref="C87">
    <cfRule type="cellIs" dxfId="261" priority="7642" operator="equal">
      <formula>#REF!</formula>
    </cfRule>
  </conditionalFormatting>
  <conditionalFormatting sqref="C87">
    <cfRule type="cellIs" dxfId="260" priority="7641" operator="equal">
      <formula>#REF!</formula>
    </cfRule>
  </conditionalFormatting>
  <conditionalFormatting sqref="C87">
    <cfRule type="cellIs" dxfId="259" priority="7640" operator="equal">
      <formula>#REF!</formula>
    </cfRule>
  </conditionalFormatting>
  <conditionalFormatting sqref="C87">
    <cfRule type="cellIs" dxfId="258" priority="7639" operator="equal">
      <formula>#REF!</formula>
    </cfRule>
  </conditionalFormatting>
  <conditionalFormatting sqref="C87">
    <cfRule type="cellIs" dxfId="257" priority="7638" operator="equal">
      <formula>#REF!</formula>
    </cfRule>
  </conditionalFormatting>
  <conditionalFormatting sqref="C87">
    <cfRule type="cellIs" dxfId="256" priority="7637" operator="equal">
      <formula>#REF!</formula>
    </cfRule>
  </conditionalFormatting>
  <conditionalFormatting sqref="C87">
    <cfRule type="cellIs" dxfId="255" priority="7636" operator="equal">
      <formula>#REF!</formula>
    </cfRule>
  </conditionalFormatting>
  <conditionalFormatting sqref="C87">
    <cfRule type="cellIs" dxfId="254" priority="7635" operator="equal">
      <formula>#REF!</formula>
    </cfRule>
  </conditionalFormatting>
  <conditionalFormatting sqref="C87">
    <cfRule type="cellIs" dxfId="253" priority="7634" operator="equal">
      <formula>C88</formula>
    </cfRule>
  </conditionalFormatting>
  <conditionalFormatting sqref="C87">
    <cfRule type="cellIs" dxfId="252" priority="7633" operator="equal">
      <formula>#REF!</formula>
    </cfRule>
  </conditionalFormatting>
  <conditionalFormatting sqref="C87">
    <cfRule type="cellIs" dxfId="251" priority="7632" operator="equal">
      <formula>#REF!</formula>
    </cfRule>
  </conditionalFormatting>
  <conditionalFormatting sqref="C87">
    <cfRule type="cellIs" dxfId="250" priority="7631" operator="equal">
      <formula>#REF!</formula>
    </cfRule>
  </conditionalFormatting>
  <conditionalFormatting sqref="C87">
    <cfRule type="cellIs" dxfId="249" priority="7630" operator="equal">
      <formula>#REF!</formula>
    </cfRule>
  </conditionalFormatting>
  <conditionalFormatting sqref="C87">
    <cfRule type="cellIs" dxfId="248" priority="7629" operator="equal">
      <formula>#REF!</formula>
    </cfRule>
  </conditionalFormatting>
  <conditionalFormatting sqref="C87">
    <cfRule type="cellIs" dxfId="247" priority="7628" operator="equal">
      <formula>#REF!</formula>
    </cfRule>
  </conditionalFormatting>
  <conditionalFormatting sqref="C87">
    <cfRule type="cellIs" dxfId="246" priority="7627" operator="equal">
      <formula>#REF!</formula>
    </cfRule>
  </conditionalFormatting>
  <conditionalFormatting sqref="C87">
    <cfRule type="cellIs" dxfId="245" priority="7626" operator="equal">
      <formula>#REF!</formula>
    </cfRule>
  </conditionalFormatting>
  <conditionalFormatting sqref="C87">
    <cfRule type="cellIs" dxfId="244" priority="7625" operator="equal">
      <formula>#REF!</formula>
    </cfRule>
  </conditionalFormatting>
  <conditionalFormatting sqref="C87:C88">
    <cfRule type="cellIs" dxfId="243" priority="7624" operator="equal">
      <formula>#REF!</formula>
    </cfRule>
  </conditionalFormatting>
  <conditionalFormatting sqref="C87">
    <cfRule type="cellIs" dxfId="242" priority="7623" operator="equal">
      <formula>#REF!</formula>
    </cfRule>
  </conditionalFormatting>
  <conditionalFormatting sqref="C87">
    <cfRule type="cellIs" dxfId="241" priority="7622" operator="equal">
      <formula>#REF!</formula>
    </cfRule>
  </conditionalFormatting>
  <conditionalFormatting sqref="C87">
    <cfRule type="cellIs" dxfId="240" priority="7621" operator="equal">
      <formula>#REF!</formula>
    </cfRule>
  </conditionalFormatting>
  <conditionalFormatting sqref="C87">
    <cfRule type="cellIs" dxfId="239" priority="7620" operator="equal">
      <formula>#REF!</formula>
    </cfRule>
  </conditionalFormatting>
  <conditionalFormatting sqref="C87">
    <cfRule type="cellIs" dxfId="238" priority="7619" operator="equal">
      <formula>#REF!</formula>
    </cfRule>
  </conditionalFormatting>
  <conditionalFormatting sqref="C87">
    <cfRule type="cellIs" dxfId="237" priority="7618" operator="equal">
      <formula>#REF!</formula>
    </cfRule>
  </conditionalFormatting>
  <conditionalFormatting sqref="C87">
    <cfRule type="cellIs" dxfId="236" priority="7617" operator="equal">
      <formula>#REF!</formula>
    </cfRule>
  </conditionalFormatting>
  <conditionalFormatting sqref="C87">
    <cfRule type="cellIs" dxfId="235" priority="7616" operator="equal">
      <formula>C85</formula>
    </cfRule>
  </conditionalFormatting>
  <conditionalFormatting sqref="C87">
    <cfRule type="cellIs" dxfId="234" priority="7615" operator="equal">
      <formula>#REF!</formula>
    </cfRule>
  </conditionalFormatting>
  <conditionalFormatting sqref="C87">
    <cfRule type="cellIs" dxfId="233" priority="7614" operator="equal">
      <formula>#REF!</formula>
    </cfRule>
  </conditionalFormatting>
  <conditionalFormatting sqref="C87">
    <cfRule type="cellIs" dxfId="232" priority="7613" operator="equal">
      <formula>C84</formula>
    </cfRule>
  </conditionalFormatting>
  <conditionalFormatting sqref="C87:C88">
    <cfRule type="cellIs" dxfId="231" priority="7612" operator="equal">
      <formula>#REF!</formula>
    </cfRule>
  </conditionalFormatting>
  <conditionalFormatting sqref="C87">
    <cfRule type="cellIs" dxfId="230" priority="7611" operator="equal">
      <formula>#REF!</formula>
    </cfRule>
  </conditionalFormatting>
  <conditionalFormatting sqref="C87">
    <cfRule type="cellIs" dxfId="229" priority="7610" operator="equal">
      <formula>C79</formula>
    </cfRule>
  </conditionalFormatting>
  <conditionalFormatting sqref="C87">
    <cfRule type="cellIs" dxfId="228" priority="7609" operator="equal">
      <formula>C80</formula>
    </cfRule>
  </conditionalFormatting>
  <conditionalFormatting sqref="C87">
    <cfRule type="cellIs" dxfId="227" priority="7608" operator="equal">
      <formula>#REF!</formula>
    </cfRule>
  </conditionalFormatting>
  <conditionalFormatting sqref="C87">
    <cfRule type="cellIs" dxfId="226" priority="7607" operator="equal">
      <formula>#REF!</formula>
    </cfRule>
  </conditionalFormatting>
  <conditionalFormatting sqref="C87">
    <cfRule type="cellIs" dxfId="225" priority="7606" operator="equal">
      <formula>#REF!</formula>
    </cfRule>
  </conditionalFormatting>
  <conditionalFormatting sqref="C87">
    <cfRule type="cellIs" dxfId="224" priority="7605" operator="equal">
      <formula>#REF!</formula>
    </cfRule>
  </conditionalFormatting>
  <conditionalFormatting sqref="C87">
    <cfRule type="cellIs" dxfId="223" priority="7604" operator="equal">
      <formula>#REF!</formula>
    </cfRule>
  </conditionalFormatting>
  <conditionalFormatting sqref="C87">
    <cfRule type="cellIs" dxfId="222" priority="7603" operator="equal">
      <formula>#REF!</formula>
    </cfRule>
  </conditionalFormatting>
  <conditionalFormatting sqref="C87">
    <cfRule type="cellIs" dxfId="221" priority="7602" operator="equal">
      <formula>#REF!</formula>
    </cfRule>
  </conditionalFormatting>
  <conditionalFormatting sqref="C87">
    <cfRule type="cellIs" dxfId="220" priority="7601" operator="equal">
      <formula>#REF!</formula>
    </cfRule>
  </conditionalFormatting>
  <conditionalFormatting sqref="C87">
    <cfRule type="cellIs" dxfId="219" priority="7600" operator="equal">
      <formula>#REF!</formula>
    </cfRule>
  </conditionalFormatting>
  <conditionalFormatting sqref="C87">
    <cfRule type="cellIs" dxfId="218" priority="7599" operator="equal">
      <formula>#REF!</formula>
    </cfRule>
  </conditionalFormatting>
  <conditionalFormatting sqref="C87">
    <cfRule type="cellIs" dxfId="217" priority="7598" operator="equal">
      <formula>C83</formula>
    </cfRule>
  </conditionalFormatting>
  <conditionalFormatting sqref="C87">
    <cfRule type="cellIs" dxfId="216" priority="7597" operator="equal">
      <formula>#REF!</formula>
    </cfRule>
  </conditionalFormatting>
  <conditionalFormatting sqref="C87">
    <cfRule type="cellIs" dxfId="215" priority="7596" operator="equal">
      <formula>#REF!</formula>
    </cfRule>
  </conditionalFormatting>
  <conditionalFormatting sqref="C87">
    <cfRule type="cellIs" dxfId="214" priority="7595" operator="equal">
      <formula>C81</formula>
    </cfRule>
  </conditionalFormatting>
  <conditionalFormatting sqref="C87">
    <cfRule type="cellIs" dxfId="213" priority="7594" operator="equal">
      <formula>C82</formula>
    </cfRule>
  </conditionalFormatting>
  <conditionalFormatting sqref="C87">
    <cfRule type="cellIs" dxfId="212" priority="7593" operator="equal">
      <formula>#REF!</formula>
    </cfRule>
  </conditionalFormatting>
  <conditionalFormatting sqref="C87">
    <cfRule type="cellIs" dxfId="211" priority="7592" operator="equal">
      <formula>#REF!</formula>
    </cfRule>
  </conditionalFormatting>
  <conditionalFormatting sqref="C87">
    <cfRule type="cellIs" dxfId="210" priority="7591" operator="equal">
      <formula>#REF!</formula>
    </cfRule>
  </conditionalFormatting>
  <conditionalFormatting sqref="C87">
    <cfRule type="cellIs" dxfId="209" priority="7590" operator="equal">
      <formula>#REF!</formula>
    </cfRule>
  </conditionalFormatting>
  <conditionalFormatting sqref="C87">
    <cfRule type="cellIs" dxfId="208" priority="7589" operator="equal">
      <formula>#REF!</formula>
    </cfRule>
  </conditionalFormatting>
  <conditionalFormatting sqref="C87">
    <cfRule type="cellIs" dxfId="207" priority="7588" operator="equal">
      <formula>#REF!</formula>
    </cfRule>
  </conditionalFormatting>
  <conditionalFormatting sqref="C87">
    <cfRule type="cellIs" dxfId="206" priority="7587" operator="equal">
      <formula>#REF!</formula>
    </cfRule>
  </conditionalFormatting>
  <conditionalFormatting sqref="C87">
    <cfRule type="cellIs" dxfId="205" priority="7586" operator="equal">
      <formula>#REF!</formula>
    </cfRule>
  </conditionalFormatting>
  <conditionalFormatting sqref="C87">
    <cfRule type="cellIs" dxfId="204" priority="7585" operator="equal">
      <formula>#REF!</formula>
    </cfRule>
  </conditionalFormatting>
  <conditionalFormatting sqref="C87">
    <cfRule type="cellIs" dxfId="203" priority="7584" operator="equal">
      <formula>#REF!</formula>
    </cfRule>
  </conditionalFormatting>
  <conditionalFormatting sqref="C87">
    <cfRule type="cellIs" dxfId="202" priority="7583" operator="equal">
      <formula>#REF!</formula>
    </cfRule>
  </conditionalFormatting>
  <conditionalFormatting sqref="C87">
    <cfRule type="cellIs" dxfId="201" priority="7582" operator="equal">
      <formula>#REF!</formula>
    </cfRule>
  </conditionalFormatting>
  <conditionalFormatting sqref="C87">
    <cfRule type="cellIs" dxfId="200" priority="7581" operator="equal">
      <formula>#REF!</formula>
    </cfRule>
  </conditionalFormatting>
  <conditionalFormatting sqref="C87">
    <cfRule type="cellIs" dxfId="199" priority="7580" operator="equal">
      <formula>#REF!</formula>
    </cfRule>
  </conditionalFormatting>
  <conditionalFormatting sqref="C87">
    <cfRule type="cellIs" dxfId="198" priority="7579" operator="equal">
      <formula>#REF!</formula>
    </cfRule>
  </conditionalFormatting>
  <conditionalFormatting sqref="C87">
    <cfRule type="cellIs" dxfId="197" priority="7578" operator="equal">
      <formula>#REF!</formula>
    </cfRule>
  </conditionalFormatting>
  <conditionalFormatting sqref="C87">
    <cfRule type="cellIs" dxfId="196" priority="7577" operator="equal">
      <formula>#REF!</formula>
    </cfRule>
  </conditionalFormatting>
  <conditionalFormatting sqref="C87">
    <cfRule type="cellIs" dxfId="195" priority="7576" operator="equal">
      <formula>#REF!</formula>
    </cfRule>
  </conditionalFormatting>
  <conditionalFormatting sqref="C87">
    <cfRule type="cellIs" dxfId="194" priority="7575" operator="equal">
      <formula>#REF!</formula>
    </cfRule>
  </conditionalFormatting>
  <conditionalFormatting sqref="C87">
    <cfRule type="cellIs" dxfId="193" priority="7574" operator="equal">
      <formula>#REF!</formula>
    </cfRule>
  </conditionalFormatting>
  <conditionalFormatting sqref="C87">
    <cfRule type="cellIs" dxfId="192" priority="7573" operator="equal">
      <formula>#REF!</formula>
    </cfRule>
  </conditionalFormatting>
  <conditionalFormatting sqref="C87">
    <cfRule type="cellIs" dxfId="191" priority="7572" operator="equal">
      <formula>#REF!</formula>
    </cfRule>
  </conditionalFormatting>
  <conditionalFormatting sqref="C87">
    <cfRule type="cellIs" dxfId="190" priority="7571" operator="equal">
      <formula>#REF!</formula>
    </cfRule>
  </conditionalFormatting>
  <conditionalFormatting sqref="C87">
    <cfRule type="cellIs" dxfId="189" priority="7570" operator="equal">
      <formula>#REF!</formula>
    </cfRule>
  </conditionalFormatting>
  <conditionalFormatting sqref="C87">
    <cfRule type="cellIs" dxfId="188" priority="7569" operator="equal">
      <formula>#REF!</formula>
    </cfRule>
  </conditionalFormatting>
  <conditionalFormatting sqref="C87">
    <cfRule type="cellIs" dxfId="187" priority="7568" operator="equal">
      <formula>#REF!</formula>
    </cfRule>
  </conditionalFormatting>
  <conditionalFormatting sqref="C87">
    <cfRule type="cellIs" dxfId="186" priority="7567" operator="equal">
      <formula>#REF!</formula>
    </cfRule>
  </conditionalFormatting>
  <conditionalFormatting sqref="C87">
    <cfRule type="cellIs" dxfId="185" priority="7566" operator="equal">
      <formula>#REF!</formula>
    </cfRule>
  </conditionalFormatting>
  <conditionalFormatting sqref="C87">
    <cfRule type="cellIs" dxfId="184" priority="7565" operator="equal">
      <formula>#REF!</formula>
    </cfRule>
  </conditionalFormatting>
  <conditionalFormatting sqref="C87">
    <cfRule type="cellIs" dxfId="183" priority="7564" operator="equal">
      <formula>#REF!</formula>
    </cfRule>
  </conditionalFormatting>
  <conditionalFormatting sqref="C87">
    <cfRule type="cellIs" dxfId="182" priority="7563" operator="equal">
      <formula>#REF!</formula>
    </cfRule>
  </conditionalFormatting>
  <conditionalFormatting sqref="C87">
    <cfRule type="cellIs" dxfId="181" priority="7562" operator="equal">
      <formula>#REF!</formula>
    </cfRule>
  </conditionalFormatting>
  <conditionalFormatting sqref="C87">
    <cfRule type="cellIs" dxfId="180" priority="7561" operator="equal">
      <formula>#REF!</formula>
    </cfRule>
  </conditionalFormatting>
  <conditionalFormatting sqref="C87">
    <cfRule type="cellIs" dxfId="179" priority="7560" operator="equal">
      <formula>#REF!</formula>
    </cfRule>
  </conditionalFormatting>
  <conditionalFormatting sqref="C87">
    <cfRule type="cellIs" dxfId="178" priority="7559" operator="equal">
      <formula>#REF!</formula>
    </cfRule>
  </conditionalFormatting>
  <conditionalFormatting sqref="C87">
    <cfRule type="cellIs" dxfId="177" priority="7558" operator="equal">
      <formula>#REF!</formula>
    </cfRule>
  </conditionalFormatting>
  <conditionalFormatting sqref="C87">
    <cfRule type="cellIs" dxfId="176" priority="7557" operator="equal">
      <formula>#REF!</formula>
    </cfRule>
  </conditionalFormatting>
  <conditionalFormatting sqref="C87">
    <cfRule type="cellIs" dxfId="175" priority="7556" operator="equal">
      <formula>#REF!</formula>
    </cfRule>
  </conditionalFormatting>
  <conditionalFormatting sqref="C87">
    <cfRule type="cellIs" dxfId="174" priority="7555" operator="equal">
      <formula>#REF!</formula>
    </cfRule>
  </conditionalFormatting>
  <conditionalFormatting sqref="C87">
    <cfRule type="cellIs" dxfId="173" priority="7554" operator="equal">
      <formula>C82</formula>
    </cfRule>
  </conditionalFormatting>
  <conditionalFormatting sqref="C87">
    <cfRule type="cellIs" dxfId="172" priority="7553" operator="equal">
      <formula>C84</formula>
    </cfRule>
  </conditionalFormatting>
  <conditionalFormatting sqref="C87">
    <cfRule type="cellIs" dxfId="171" priority="7552" operator="equal">
      <formula>#REF!</formula>
    </cfRule>
  </conditionalFormatting>
  <conditionalFormatting sqref="C87">
    <cfRule type="cellIs" dxfId="170" priority="7551" operator="equal">
      <formula>C82</formula>
    </cfRule>
  </conditionalFormatting>
  <conditionalFormatting sqref="C87">
    <cfRule type="cellIs" dxfId="169" priority="7550" operator="equal">
      <formula>C84</formula>
    </cfRule>
  </conditionalFormatting>
  <conditionalFormatting sqref="C87">
    <cfRule type="cellIs" dxfId="168" priority="7549" operator="equal">
      <formula>#REF!</formula>
    </cfRule>
  </conditionalFormatting>
  <conditionalFormatting sqref="C87">
    <cfRule type="cellIs" dxfId="167" priority="7548" operator="equal">
      <formula>C84</formula>
    </cfRule>
  </conditionalFormatting>
  <conditionalFormatting sqref="C87">
    <cfRule type="cellIs" dxfId="166" priority="7547" operator="equal">
      <formula>#REF!</formula>
    </cfRule>
  </conditionalFormatting>
  <conditionalFormatting sqref="C87">
    <cfRule type="cellIs" dxfId="165" priority="7546" operator="equal">
      <formula>C82</formula>
    </cfRule>
  </conditionalFormatting>
  <conditionalFormatting sqref="C87">
    <cfRule type="cellIs" dxfId="164" priority="7545" operator="equal">
      <formula>C84</formula>
    </cfRule>
  </conditionalFormatting>
  <conditionalFormatting sqref="C87">
    <cfRule type="cellIs" dxfId="163" priority="7544" operator="equal">
      <formula>#REF!</formula>
    </cfRule>
  </conditionalFormatting>
  <conditionalFormatting sqref="C87">
    <cfRule type="cellIs" dxfId="162" priority="7543" operator="equal">
      <formula>#REF!</formula>
    </cfRule>
  </conditionalFormatting>
  <conditionalFormatting sqref="C87">
    <cfRule type="cellIs" dxfId="161" priority="7542" operator="equal">
      <formula>C82</formula>
    </cfRule>
  </conditionalFormatting>
  <conditionalFormatting sqref="C87">
    <cfRule type="cellIs" dxfId="160" priority="7541" operator="equal">
      <formula>C84</formula>
    </cfRule>
  </conditionalFormatting>
  <conditionalFormatting sqref="C87">
    <cfRule type="cellIs" dxfId="159" priority="7540" operator="equal">
      <formula>#REF!</formula>
    </cfRule>
  </conditionalFormatting>
  <conditionalFormatting sqref="C87">
    <cfRule type="cellIs" dxfId="158" priority="7539" operator="equal">
      <formula>C84</formula>
    </cfRule>
  </conditionalFormatting>
  <conditionalFormatting sqref="C87">
    <cfRule type="cellIs" dxfId="157" priority="7538" operator="equal">
      <formula>#REF!</formula>
    </cfRule>
  </conditionalFormatting>
  <conditionalFormatting sqref="C87">
    <cfRule type="cellIs" dxfId="156" priority="7537" operator="equal">
      <formula>#REF!</formula>
    </cfRule>
  </conditionalFormatting>
  <conditionalFormatting sqref="C87">
    <cfRule type="cellIs" dxfId="155" priority="7536" operator="equal">
      <formula>C82</formula>
    </cfRule>
  </conditionalFormatting>
  <conditionalFormatting sqref="C87">
    <cfRule type="cellIs" dxfId="154" priority="7535" operator="equal">
      <formula>C84</formula>
    </cfRule>
  </conditionalFormatting>
  <conditionalFormatting sqref="C87">
    <cfRule type="cellIs" dxfId="153" priority="7534" operator="equal">
      <formula>#REF!</formula>
    </cfRule>
  </conditionalFormatting>
  <conditionalFormatting sqref="C87">
    <cfRule type="cellIs" dxfId="152" priority="7533" operator="equal">
      <formula>C82</formula>
    </cfRule>
  </conditionalFormatting>
  <conditionalFormatting sqref="C87">
    <cfRule type="cellIs" dxfId="151" priority="7532" operator="equal">
      <formula>C84</formula>
    </cfRule>
  </conditionalFormatting>
  <conditionalFormatting sqref="C87">
    <cfRule type="cellIs" dxfId="150" priority="7531" operator="equal">
      <formula>#REF!</formula>
    </cfRule>
  </conditionalFormatting>
  <conditionalFormatting sqref="C87">
    <cfRule type="cellIs" dxfId="149" priority="7530" operator="equal">
      <formula>C84</formula>
    </cfRule>
  </conditionalFormatting>
  <conditionalFormatting sqref="C87">
    <cfRule type="cellIs" dxfId="148" priority="7529" operator="equal">
      <formula>#REF!</formula>
    </cfRule>
  </conditionalFormatting>
  <conditionalFormatting sqref="C87">
    <cfRule type="cellIs" dxfId="147" priority="7528" operator="equal">
      <formula>C82</formula>
    </cfRule>
  </conditionalFormatting>
  <conditionalFormatting sqref="C87">
    <cfRule type="cellIs" dxfId="146" priority="7527" operator="equal">
      <formula>C84</formula>
    </cfRule>
  </conditionalFormatting>
  <conditionalFormatting sqref="C87">
    <cfRule type="cellIs" dxfId="145" priority="7526" operator="equal">
      <formula>#REF!</formula>
    </cfRule>
  </conditionalFormatting>
  <conditionalFormatting sqref="C87">
    <cfRule type="cellIs" dxfId="144" priority="7525" operator="equal">
      <formula>C84</formula>
    </cfRule>
  </conditionalFormatting>
  <conditionalFormatting sqref="C87">
    <cfRule type="cellIs" dxfId="143" priority="7524" operator="equal">
      <formula>#REF!</formula>
    </cfRule>
  </conditionalFormatting>
  <conditionalFormatting sqref="C87">
    <cfRule type="cellIs" dxfId="142" priority="7523" operator="equal">
      <formula>C84</formula>
    </cfRule>
  </conditionalFormatting>
  <conditionalFormatting sqref="C87">
    <cfRule type="cellIs" dxfId="141" priority="7522" operator="equal">
      <formula>#REF!</formula>
    </cfRule>
  </conditionalFormatting>
  <conditionalFormatting sqref="C87">
    <cfRule type="cellIs" dxfId="140" priority="7521" operator="equal">
      <formula>C86</formula>
    </cfRule>
  </conditionalFormatting>
  <conditionalFormatting sqref="C87">
    <cfRule type="cellIs" dxfId="139" priority="7520" operator="equal">
      <formula>#REF!</formula>
    </cfRule>
  </conditionalFormatting>
  <conditionalFormatting sqref="C87">
    <cfRule type="cellIs" dxfId="138" priority="7519" operator="equal">
      <formula>#REF!</formula>
    </cfRule>
  </conditionalFormatting>
  <conditionalFormatting sqref="C87">
    <cfRule type="cellIs" dxfId="137" priority="7518" operator="equal">
      <formula>C85</formula>
    </cfRule>
  </conditionalFormatting>
  <conditionalFormatting sqref="C87">
    <cfRule type="cellIs" dxfId="136" priority="7517" operator="equal">
      <formula>C85</formula>
    </cfRule>
  </conditionalFormatting>
  <conditionalFormatting sqref="C87">
    <cfRule type="cellIs" dxfId="135" priority="7516" operator="equal">
      <formula>#REF!</formula>
    </cfRule>
  </conditionalFormatting>
  <conditionalFormatting sqref="C87">
    <cfRule type="cellIs" dxfId="134" priority="7515" operator="equal">
      <formula>#REF!</formula>
    </cfRule>
  </conditionalFormatting>
  <conditionalFormatting sqref="C87">
    <cfRule type="cellIs" dxfId="133" priority="7514" operator="equal">
      <formula>C84</formula>
    </cfRule>
  </conditionalFormatting>
  <conditionalFormatting sqref="C87">
    <cfRule type="cellIs" dxfId="132" priority="7513" operator="equal">
      <formula>#REF!</formula>
    </cfRule>
  </conditionalFormatting>
  <conditionalFormatting sqref="C87">
    <cfRule type="cellIs" dxfId="131" priority="7512" operator="equal">
      <formula>#REF!</formula>
    </cfRule>
  </conditionalFormatting>
  <conditionalFormatting sqref="C87">
    <cfRule type="cellIs" dxfId="130" priority="7511" operator="equal">
      <formula>C79</formula>
    </cfRule>
  </conditionalFormatting>
  <conditionalFormatting sqref="C87">
    <cfRule type="cellIs" dxfId="129" priority="7510" operator="equal">
      <formula>C80</formula>
    </cfRule>
  </conditionalFormatting>
  <conditionalFormatting sqref="C87">
    <cfRule type="cellIs" dxfId="128" priority="7509" operator="equal">
      <formula>#REF!</formula>
    </cfRule>
  </conditionalFormatting>
  <conditionalFormatting sqref="C87">
    <cfRule type="cellIs" dxfId="127" priority="7508" operator="equal">
      <formula>#REF!</formula>
    </cfRule>
  </conditionalFormatting>
  <conditionalFormatting sqref="C87">
    <cfRule type="cellIs" dxfId="126" priority="7507" operator="equal">
      <formula>#REF!</formula>
    </cfRule>
  </conditionalFormatting>
  <conditionalFormatting sqref="C87">
    <cfRule type="cellIs" dxfId="125" priority="7506" operator="equal">
      <formula>#REF!</formula>
    </cfRule>
  </conditionalFormatting>
  <conditionalFormatting sqref="C87">
    <cfRule type="cellIs" dxfId="124" priority="7505" operator="equal">
      <formula>#REF!</formula>
    </cfRule>
  </conditionalFormatting>
  <conditionalFormatting sqref="C87">
    <cfRule type="cellIs" dxfId="123" priority="7504" operator="equal">
      <formula>#REF!</formula>
    </cfRule>
  </conditionalFormatting>
  <conditionalFormatting sqref="C87">
    <cfRule type="cellIs" dxfId="122" priority="7503" operator="equal">
      <formula>#REF!</formula>
    </cfRule>
  </conditionalFormatting>
  <conditionalFormatting sqref="C87">
    <cfRule type="cellIs" dxfId="121" priority="7502" operator="equal">
      <formula>#REF!</formula>
    </cfRule>
  </conditionalFormatting>
  <conditionalFormatting sqref="C87">
    <cfRule type="cellIs" dxfId="120" priority="7501" operator="equal">
      <formula>#REF!</formula>
    </cfRule>
  </conditionalFormatting>
  <conditionalFormatting sqref="C87">
    <cfRule type="cellIs" dxfId="119" priority="7500" operator="equal">
      <formula>#REF!</formula>
    </cfRule>
  </conditionalFormatting>
  <conditionalFormatting sqref="C87">
    <cfRule type="cellIs" dxfId="118" priority="7499" operator="equal">
      <formula>C83</formula>
    </cfRule>
  </conditionalFormatting>
  <conditionalFormatting sqref="C87">
    <cfRule type="cellIs" dxfId="117" priority="7498" operator="equal">
      <formula>#REF!</formula>
    </cfRule>
  </conditionalFormatting>
  <conditionalFormatting sqref="C87">
    <cfRule type="cellIs" dxfId="116" priority="7497" operator="equal">
      <formula>#REF!</formula>
    </cfRule>
  </conditionalFormatting>
  <conditionalFormatting sqref="C87">
    <cfRule type="cellIs" dxfId="115" priority="7496" operator="equal">
      <formula>#REF!</formula>
    </cfRule>
  </conditionalFormatting>
  <conditionalFormatting sqref="C87">
    <cfRule type="cellIs" dxfId="114" priority="7495" operator="equal">
      <formula>C81</formula>
    </cfRule>
  </conditionalFormatting>
  <conditionalFormatting sqref="C87">
    <cfRule type="cellIs" dxfId="113" priority="7494" operator="equal">
      <formula>C82</formula>
    </cfRule>
  </conditionalFormatting>
  <conditionalFormatting sqref="C87">
    <cfRule type="cellIs" dxfId="112" priority="7493" operator="equal">
      <formula>#REF!</formula>
    </cfRule>
  </conditionalFormatting>
  <conditionalFormatting sqref="C87">
    <cfRule type="cellIs" dxfId="111" priority="7492" operator="equal">
      <formula>#REF!</formula>
    </cfRule>
  </conditionalFormatting>
  <conditionalFormatting sqref="C87">
    <cfRule type="cellIs" dxfId="110" priority="7491" operator="equal">
      <formula>#REF!</formula>
    </cfRule>
  </conditionalFormatting>
  <conditionalFormatting sqref="C87">
    <cfRule type="cellIs" dxfId="109" priority="7490" operator="equal">
      <formula>#REF!</formula>
    </cfRule>
  </conditionalFormatting>
  <conditionalFormatting sqref="C87">
    <cfRule type="cellIs" dxfId="108" priority="7489" operator="equal">
      <formula>#REF!</formula>
    </cfRule>
  </conditionalFormatting>
  <conditionalFormatting sqref="C87">
    <cfRule type="cellIs" dxfId="107" priority="7488" operator="equal">
      <formula>#REF!</formula>
    </cfRule>
  </conditionalFormatting>
  <conditionalFormatting sqref="C87">
    <cfRule type="cellIs" dxfId="106" priority="7487" operator="equal">
      <formula>#REF!</formula>
    </cfRule>
  </conditionalFormatting>
  <conditionalFormatting sqref="C87">
    <cfRule type="cellIs" dxfId="105" priority="7486" operator="equal">
      <formula>#REF!</formula>
    </cfRule>
  </conditionalFormatting>
  <conditionalFormatting sqref="C87">
    <cfRule type="cellIs" dxfId="104" priority="7485" operator="equal">
      <formula>#REF!</formula>
    </cfRule>
  </conditionalFormatting>
  <conditionalFormatting sqref="C87">
    <cfRule type="cellIs" dxfId="103" priority="7484" operator="equal">
      <formula>#REF!</formula>
    </cfRule>
  </conditionalFormatting>
  <conditionalFormatting sqref="C87">
    <cfRule type="cellIs" dxfId="102" priority="7483" operator="equal">
      <formula>#REF!</formula>
    </cfRule>
  </conditionalFormatting>
  <conditionalFormatting sqref="C87">
    <cfRule type="cellIs" dxfId="101" priority="7482" operator="equal">
      <formula>#REF!</formula>
    </cfRule>
  </conditionalFormatting>
  <conditionalFormatting sqref="C87">
    <cfRule type="cellIs" dxfId="100" priority="7481" operator="equal">
      <formula>#REF!</formula>
    </cfRule>
  </conditionalFormatting>
  <conditionalFormatting sqref="C87">
    <cfRule type="cellIs" dxfId="99" priority="7480" operator="equal">
      <formula>#REF!</formula>
    </cfRule>
  </conditionalFormatting>
  <conditionalFormatting sqref="C87">
    <cfRule type="cellIs" dxfId="98" priority="7479" operator="equal">
      <formula>#REF!</formula>
    </cfRule>
  </conditionalFormatting>
  <conditionalFormatting sqref="C87">
    <cfRule type="cellIs" dxfId="97" priority="7478" operator="equal">
      <formula>#REF!</formula>
    </cfRule>
  </conditionalFormatting>
  <conditionalFormatting sqref="C87">
    <cfRule type="cellIs" dxfId="96" priority="7477" operator="equal">
      <formula>#REF!</formula>
    </cfRule>
  </conditionalFormatting>
  <conditionalFormatting sqref="C87">
    <cfRule type="cellIs" dxfId="95" priority="7476" operator="equal">
      <formula>#REF!</formula>
    </cfRule>
  </conditionalFormatting>
  <conditionalFormatting sqref="C87">
    <cfRule type="cellIs" dxfId="94" priority="7475" operator="equal">
      <formula>#REF!</formula>
    </cfRule>
  </conditionalFormatting>
  <conditionalFormatting sqref="C87">
    <cfRule type="cellIs" dxfId="93" priority="7474" operator="equal">
      <formula>#REF!</formula>
    </cfRule>
  </conditionalFormatting>
  <conditionalFormatting sqref="C87">
    <cfRule type="cellIs" dxfId="92" priority="7473" operator="equal">
      <formula>C88</formula>
    </cfRule>
  </conditionalFormatting>
  <conditionalFormatting sqref="C87">
    <cfRule type="cellIs" dxfId="91" priority="7472" operator="equal">
      <formula>#REF!</formula>
    </cfRule>
  </conditionalFormatting>
  <conditionalFormatting sqref="C87">
    <cfRule type="cellIs" dxfId="90" priority="7471" operator="equal">
      <formula>#REF!</formula>
    </cfRule>
  </conditionalFormatting>
  <conditionalFormatting sqref="C87">
    <cfRule type="cellIs" dxfId="89" priority="7470" operator="equal">
      <formula>#REF!</formula>
    </cfRule>
  </conditionalFormatting>
  <conditionalFormatting sqref="C87">
    <cfRule type="cellIs" dxfId="88" priority="7469" operator="equal">
      <formula>#REF!</formula>
    </cfRule>
  </conditionalFormatting>
  <conditionalFormatting sqref="C87">
    <cfRule type="cellIs" dxfId="87" priority="7468" operator="equal">
      <formula>#REF!</formula>
    </cfRule>
  </conditionalFormatting>
  <conditionalFormatting sqref="C87">
    <cfRule type="cellIs" dxfId="86" priority="7467" operator="equal">
      <formula>#REF!</formula>
    </cfRule>
  </conditionalFormatting>
  <conditionalFormatting sqref="C87">
    <cfRule type="cellIs" dxfId="85" priority="7466" operator="equal">
      <formula>#REF!</formula>
    </cfRule>
  </conditionalFormatting>
  <conditionalFormatting sqref="C87">
    <cfRule type="cellIs" dxfId="84" priority="7465" operator="equal">
      <formula>#REF!</formula>
    </cfRule>
  </conditionalFormatting>
  <conditionalFormatting sqref="C87">
    <cfRule type="cellIs" dxfId="83" priority="7464" operator="equal">
      <formula>#REF!</formula>
    </cfRule>
  </conditionalFormatting>
  <conditionalFormatting sqref="C87">
    <cfRule type="cellIs" dxfId="82" priority="7463" operator="equal">
      <formula>#REF!</formula>
    </cfRule>
  </conditionalFormatting>
  <conditionalFormatting sqref="C87">
    <cfRule type="cellIs" dxfId="81" priority="7462" operator="equal">
      <formula>#REF!</formula>
    </cfRule>
  </conditionalFormatting>
  <conditionalFormatting sqref="C87">
    <cfRule type="cellIs" dxfId="80" priority="7461" operator="equal">
      <formula>#REF!</formula>
    </cfRule>
  </conditionalFormatting>
  <conditionalFormatting sqref="C87">
    <cfRule type="cellIs" dxfId="79" priority="7460" operator="equal">
      <formula>#REF!</formula>
    </cfRule>
  </conditionalFormatting>
  <conditionalFormatting sqref="C87">
    <cfRule type="cellIs" dxfId="78" priority="7459" operator="equal">
      <formula>#REF!</formula>
    </cfRule>
  </conditionalFormatting>
  <conditionalFormatting sqref="C87">
    <cfRule type="cellIs" dxfId="77" priority="7458" operator="equal">
      <formula>#REF!</formula>
    </cfRule>
  </conditionalFormatting>
  <conditionalFormatting sqref="C87">
    <cfRule type="cellIs" dxfId="76" priority="7457" operator="equal">
      <formula>#REF!</formula>
    </cfRule>
  </conditionalFormatting>
  <conditionalFormatting sqref="C87">
    <cfRule type="cellIs" dxfId="75" priority="7456" operator="equal">
      <formula>#REF!</formula>
    </cfRule>
  </conditionalFormatting>
  <conditionalFormatting sqref="C87">
    <cfRule type="cellIs" dxfId="74" priority="7455" operator="equal">
      <formula>C85</formula>
    </cfRule>
  </conditionalFormatting>
  <conditionalFormatting sqref="C87">
    <cfRule type="cellIs" dxfId="73" priority="7454" operator="equal">
      <formula>#REF!</formula>
    </cfRule>
  </conditionalFormatting>
  <conditionalFormatting sqref="C87">
    <cfRule type="cellIs" dxfId="72" priority="7453" operator="equal">
      <formula>#REF!</formula>
    </cfRule>
  </conditionalFormatting>
  <conditionalFormatting sqref="C87">
    <cfRule type="cellIs" dxfId="71" priority="7452" operator="equal">
      <formula>C84</formula>
    </cfRule>
  </conditionalFormatting>
  <conditionalFormatting sqref="C87">
    <cfRule type="cellIs" dxfId="70" priority="7451" operator="equal">
      <formula>#REF!</formula>
    </cfRule>
  </conditionalFormatting>
  <conditionalFormatting sqref="C87">
    <cfRule type="cellIs" dxfId="69" priority="7450" operator="equal">
      <formula>#REF!</formula>
    </cfRule>
  </conditionalFormatting>
  <conditionalFormatting sqref="C87">
    <cfRule type="cellIs" dxfId="68" priority="7449" operator="equal">
      <formula>C79</formula>
    </cfRule>
  </conditionalFormatting>
  <conditionalFormatting sqref="C87">
    <cfRule type="cellIs" dxfId="67" priority="7448" operator="equal">
      <formula>C80</formula>
    </cfRule>
  </conditionalFormatting>
  <conditionalFormatting sqref="C87">
    <cfRule type="cellIs" dxfId="66" priority="7447" operator="equal">
      <formula>#REF!</formula>
    </cfRule>
  </conditionalFormatting>
  <conditionalFormatting sqref="C87">
    <cfRule type="cellIs" dxfId="65" priority="7446" operator="equal">
      <formula>#REF!</formula>
    </cfRule>
  </conditionalFormatting>
  <conditionalFormatting sqref="C87">
    <cfRule type="cellIs" dxfId="64" priority="7445" operator="equal">
      <formula>#REF!</formula>
    </cfRule>
  </conditionalFormatting>
  <conditionalFormatting sqref="C87">
    <cfRule type="cellIs" dxfId="63" priority="7444" operator="equal">
      <formula>#REF!</formula>
    </cfRule>
  </conditionalFormatting>
  <conditionalFormatting sqref="C87">
    <cfRule type="cellIs" dxfId="62" priority="7443" operator="equal">
      <formula>#REF!</formula>
    </cfRule>
  </conditionalFormatting>
  <conditionalFormatting sqref="C87">
    <cfRule type="cellIs" dxfId="61" priority="7442" operator="equal">
      <formula>#REF!</formula>
    </cfRule>
  </conditionalFormatting>
  <conditionalFormatting sqref="C87">
    <cfRule type="cellIs" dxfId="60" priority="7441" operator="equal">
      <formula>#REF!</formula>
    </cfRule>
  </conditionalFormatting>
  <conditionalFormatting sqref="C87">
    <cfRule type="cellIs" dxfId="59" priority="7440" operator="equal">
      <formula>#REF!</formula>
    </cfRule>
  </conditionalFormatting>
  <conditionalFormatting sqref="C87">
    <cfRule type="cellIs" dxfId="58" priority="7439" operator="equal">
      <formula>#REF!</formula>
    </cfRule>
  </conditionalFormatting>
  <conditionalFormatting sqref="C87">
    <cfRule type="cellIs" dxfId="57" priority="7438" operator="equal">
      <formula>#REF!</formula>
    </cfRule>
  </conditionalFormatting>
  <conditionalFormatting sqref="C87">
    <cfRule type="cellIs" dxfId="56" priority="7437" operator="equal">
      <formula>C83</formula>
    </cfRule>
  </conditionalFormatting>
  <conditionalFormatting sqref="C87">
    <cfRule type="cellIs" dxfId="55" priority="7436" operator="equal">
      <formula>#REF!</formula>
    </cfRule>
  </conditionalFormatting>
  <conditionalFormatting sqref="C87">
    <cfRule type="cellIs" dxfId="54" priority="7435" operator="equal">
      <formula>#REF!</formula>
    </cfRule>
  </conditionalFormatting>
  <conditionalFormatting sqref="C87">
    <cfRule type="cellIs" dxfId="53" priority="7434" operator="equal">
      <formula>C81</formula>
    </cfRule>
  </conditionalFormatting>
  <conditionalFormatting sqref="C87">
    <cfRule type="cellIs" dxfId="52" priority="7433" operator="equal">
      <formula>C82</formula>
    </cfRule>
  </conditionalFormatting>
  <conditionalFormatting sqref="C87">
    <cfRule type="cellIs" dxfId="51" priority="7432" operator="equal">
      <formula>#REF!</formula>
    </cfRule>
  </conditionalFormatting>
  <conditionalFormatting sqref="C87">
    <cfRule type="cellIs" dxfId="50" priority="7431" operator="equal">
      <formula>#REF!</formula>
    </cfRule>
  </conditionalFormatting>
  <conditionalFormatting sqref="C87">
    <cfRule type="cellIs" dxfId="49" priority="7430" operator="equal">
      <formula>#REF!</formula>
    </cfRule>
  </conditionalFormatting>
  <conditionalFormatting sqref="C87">
    <cfRule type="cellIs" dxfId="48" priority="7429" operator="equal">
      <formula>#REF!</formula>
    </cfRule>
  </conditionalFormatting>
  <conditionalFormatting sqref="C87">
    <cfRule type="cellIs" dxfId="47" priority="7428" operator="equal">
      <formula>#REF!</formula>
    </cfRule>
  </conditionalFormatting>
  <conditionalFormatting sqref="C87">
    <cfRule type="cellIs" dxfId="46" priority="7427" operator="equal">
      <formula>#REF!</formula>
    </cfRule>
  </conditionalFormatting>
  <conditionalFormatting sqref="C87">
    <cfRule type="cellIs" dxfId="45" priority="7426" operator="equal">
      <formula>#REF!</formula>
    </cfRule>
  </conditionalFormatting>
  <conditionalFormatting sqref="C87">
    <cfRule type="cellIs" dxfId="44" priority="7425" operator="equal">
      <formula>#REF!</formula>
    </cfRule>
  </conditionalFormatting>
  <conditionalFormatting sqref="C87">
    <cfRule type="cellIs" dxfId="43" priority="7424" operator="equal">
      <formula>#REF!</formula>
    </cfRule>
  </conditionalFormatting>
  <conditionalFormatting sqref="C87">
    <cfRule type="cellIs" dxfId="42" priority="7423" operator="equal">
      <formula>#REF!</formula>
    </cfRule>
  </conditionalFormatting>
  <conditionalFormatting sqref="C87">
    <cfRule type="cellIs" dxfId="41" priority="7422" operator="equal">
      <formula>#REF!</formula>
    </cfRule>
  </conditionalFormatting>
  <conditionalFormatting sqref="C87">
    <cfRule type="cellIs" dxfId="40" priority="7421" operator="equal">
      <formula>#REF!</formula>
    </cfRule>
  </conditionalFormatting>
  <conditionalFormatting sqref="C87">
    <cfRule type="cellIs" dxfId="39" priority="7420" operator="equal">
      <formula>#REF!</formula>
    </cfRule>
  </conditionalFormatting>
  <conditionalFormatting sqref="C87">
    <cfRule type="cellIs" dxfId="38" priority="7419" operator="equal">
      <formula>#REF!</formula>
    </cfRule>
  </conditionalFormatting>
  <conditionalFormatting sqref="C87">
    <cfRule type="cellIs" dxfId="37" priority="7418" operator="equal">
      <formula>#REF!</formula>
    </cfRule>
  </conditionalFormatting>
  <conditionalFormatting sqref="C87">
    <cfRule type="cellIs" dxfId="36" priority="7417" operator="equal">
      <formula>#REF!</formula>
    </cfRule>
  </conditionalFormatting>
  <conditionalFormatting sqref="C87">
    <cfRule type="cellIs" dxfId="35" priority="7416" operator="equal">
      <formula>#REF!</formula>
    </cfRule>
  </conditionalFormatting>
  <conditionalFormatting sqref="C87">
    <cfRule type="cellIs" dxfId="34" priority="7415" operator="equal">
      <formula>#REF!</formula>
    </cfRule>
  </conditionalFormatting>
  <conditionalFormatting sqref="C87">
    <cfRule type="cellIs" dxfId="33" priority="7414" operator="equal">
      <formula>#REF!</formula>
    </cfRule>
  </conditionalFormatting>
  <conditionalFormatting sqref="C87">
    <cfRule type="cellIs" dxfId="32" priority="7413" operator="equal">
      <formula>#REF!</formula>
    </cfRule>
  </conditionalFormatting>
  <conditionalFormatting sqref="C87">
    <cfRule type="cellIs" dxfId="31" priority="7412" operator="equal">
      <formula>#REF!</formula>
    </cfRule>
  </conditionalFormatting>
  <conditionalFormatting sqref="C87">
    <cfRule type="cellIs" dxfId="30" priority="7411" operator="equal">
      <formula>#REF!</formula>
    </cfRule>
  </conditionalFormatting>
  <conditionalFormatting sqref="C87:C88">
    <cfRule type="cellIs" dxfId="29" priority="7410" operator="equal">
      <formula>#REF!</formula>
    </cfRule>
  </conditionalFormatting>
  <conditionalFormatting sqref="C87">
    <cfRule type="cellIs" dxfId="28" priority="7409" operator="equal">
      <formula>#REF!</formula>
    </cfRule>
  </conditionalFormatting>
  <conditionalFormatting sqref="C87">
    <cfRule type="cellIs" dxfId="27" priority="7408" operator="equal">
      <formula>#REF!</formula>
    </cfRule>
  </conditionalFormatting>
  <conditionalFormatting sqref="C87">
    <cfRule type="cellIs" dxfId="26" priority="7407" operator="equal">
      <formula>#REF!</formula>
    </cfRule>
  </conditionalFormatting>
  <conditionalFormatting sqref="C87">
    <cfRule type="cellIs" dxfId="25" priority="7406" operator="equal">
      <formula>#REF!</formula>
    </cfRule>
  </conditionalFormatting>
  <conditionalFormatting sqref="C87">
    <cfRule type="cellIs" dxfId="24" priority="7405" operator="equal">
      <formula>#REF!</formula>
    </cfRule>
  </conditionalFormatting>
  <conditionalFormatting sqref="C87">
    <cfRule type="cellIs" dxfId="23" priority="7404" operator="equal">
      <formula>#REF!</formula>
    </cfRule>
  </conditionalFormatting>
  <conditionalFormatting sqref="C87">
    <cfRule type="cellIs" dxfId="22" priority="7403" operator="equal">
      <formula>#REF!</formula>
    </cfRule>
  </conditionalFormatting>
  <conditionalFormatting sqref="C87">
    <cfRule type="cellIs" dxfId="21" priority="7402" operator="equal">
      <formula>#REF!</formula>
    </cfRule>
  </conditionalFormatting>
  <conditionalFormatting sqref="C87">
    <cfRule type="cellIs" dxfId="20" priority="7401" operator="equal">
      <formula>#REF!</formula>
    </cfRule>
  </conditionalFormatting>
  <conditionalFormatting sqref="C87">
    <cfRule type="cellIs" dxfId="19" priority="7400" operator="equal">
      <formula>#REF!</formula>
    </cfRule>
  </conditionalFormatting>
  <conditionalFormatting sqref="C87">
    <cfRule type="cellIs" dxfId="18" priority="7399" operator="equal">
      <formula>#REF!</formula>
    </cfRule>
  </conditionalFormatting>
  <conditionalFormatting sqref="C87">
    <cfRule type="cellIs" dxfId="17" priority="7398" operator="equal">
      <formula>#REF!</formula>
    </cfRule>
  </conditionalFormatting>
  <conditionalFormatting sqref="C87">
    <cfRule type="cellIs" dxfId="16" priority="7397" operator="equal">
      <formula>#REF!</formula>
    </cfRule>
  </conditionalFormatting>
  <conditionalFormatting sqref="C87">
    <cfRule type="cellIs" dxfId="15" priority="7396" operator="equal">
      <formula>#REF!</formula>
    </cfRule>
  </conditionalFormatting>
  <conditionalFormatting sqref="C87">
    <cfRule type="cellIs" dxfId="14" priority="7395" operator="equal">
      <formula>#REF!</formula>
    </cfRule>
  </conditionalFormatting>
  <conditionalFormatting sqref="C87:C88">
    <cfRule type="cellIs" dxfId="13" priority="7394" operator="equal">
      <formula>#REF!</formula>
    </cfRule>
  </conditionalFormatting>
  <conditionalFormatting sqref="C87:C88">
    <cfRule type="cellIs" dxfId="12" priority="7393" operator="equal">
      <formula>#REF!</formula>
    </cfRule>
  </conditionalFormatting>
  <conditionalFormatting sqref="C87:C88">
    <cfRule type="cellIs" dxfId="11" priority="7392" operator="equal">
      <formula>#REF!</formula>
    </cfRule>
  </conditionalFormatting>
  <conditionalFormatting sqref="C88">
    <cfRule type="cellIs" dxfId="10" priority="7390" operator="equal">
      <formula>#REF!</formula>
    </cfRule>
  </conditionalFormatting>
  <conditionalFormatting sqref="C88">
    <cfRule type="cellIs" dxfId="9" priority="7391" operator="equal">
      <formula>#REF!</formula>
    </cfRule>
  </conditionalFormatting>
  <conditionalFormatting sqref="C99 C101 C103 C105">
    <cfRule type="cellIs" dxfId="8" priority="47596" operator="equal">
      <formula>#REF!</formula>
    </cfRule>
  </conditionalFormatting>
  <conditionalFormatting sqref="C99 C101 C103 C105">
    <cfRule type="cellIs" dxfId="7" priority="47603" operator="equal">
      <formula>#REF!</formula>
    </cfRule>
  </conditionalFormatting>
  <conditionalFormatting sqref="C95">
    <cfRule type="cellIs" dxfId="6" priority="47604" operator="equal">
      <formula>#REF!</formula>
    </cfRule>
  </conditionalFormatting>
  <conditionalFormatting sqref="C99 C101 C103 C105">
    <cfRule type="cellIs" dxfId="5" priority="47605" operator="equal">
      <formula>#REF!</formula>
    </cfRule>
  </conditionalFormatting>
  <conditionalFormatting sqref="C94">
    <cfRule type="cellIs" dxfId="4" priority="47611" operator="equal">
      <formula>#REF!</formula>
    </cfRule>
  </conditionalFormatting>
  <conditionalFormatting sqref="C100 C102 C104">
    <cfRule type="cellIs" dxfId="3" priority="48098" operator="equal">
      <formula>#REF!</formula>
    </cfRule>
  </conditionalFormatting>
  <conditionalFormatting sqref="C110:C111">
    <cfRule type="cellIs" dxfId="2" priority="48283" operator="equal">
      <formula>#REF!</formula>
    </cfRule>
  </conditionalFormatting>
  <conditionalFormatting sqref="C109:C110">
    <cfRule type="cellIs" dxfId="1" priority="48284" operator="equal">
      <formula>#REF!</formula>
    </cfRule>
  </conditionalFormatting>
  <conditionalFormatting sqref="C109">
    <cfRule type="cellIs" dxfId="0" priority="48325" operator="equal">
      <formula>#REF!</formula>
    </cfRule>
  </conditionalFormatting>
  <printOptions horizontalCentered="1"/>
  <pageMargins left="0.51181102362204722" right="0.16" top="0.70866141732283472" bottom="0.70866141732283472" header="0.31496062992125984" footer="0.31496062992125984"/>
  <pageSetup paperSize="9" scale="88" fitToHeight="0" orientation="landscape" r:id="rId1"/>
  <headerFooter>
    <oddFooter>&amp;L&amp;6&amp;Z&amp;F&amp;R&amp;6&amp;P DE &amp;N</oddFooter>
  </headerFooter>
  <rowBreaks count="6" manualBreakCount="6">
    <brk id="28" min="1" max="10" man="1"/>
    <brk id="41" min="1" max="10" man="1"/>
    <brk id="53" min="1" max="10" man="1"/>
    <brk id="64" min="1" max="10" man="1"/>
    <brk id="80" min="1" max="10" man="1"/>
    <brk id="119" min="1"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6"/>
  <sheetViews>
    <sheetView showGridLines="0" view="pageBreakPreview" topLeftCell="A7" zoomScale="87" zoomScaleNormal="100" zoomScaleSheetLayoutView="87" workbookViewId="0">
      <selection activeCell="D14" sqref="D14"/>
    </sheetView>
  </sheetViews>
  <sheetFormatPr defaultColWidth="9.140625" defaultRowHeight="12.75" x14ac:dyDescent="0.25"/>
  <cols>
    <col min="1" max="1" width="5.7109375" style="109" customWidth="1"/>
    <col min="2" max="2" width="9.140625" style="109"/>
    <col min="3" max="3" width="65.7109375" style="109" customWidth="1"/>
    <col min="4" max="4" width="21.140625" style="109" customWidth="1"/>
    <col min="5" max="5" width="12.5703125" style="109" customWidth="1"/>
    <col min="6" max="16384" width="9.140625" style="109"/>
  </cols>
  <sheetData>
    <row r="1" spans="2:5" ht="9.9499999999999993" customHeight="1" x14ac:dyDescent="0.25"/>
    <row r="2" spans="2:5" ht="15" customHeight="1" x14ac:dyDescent="0.25">
      <c r="B2" s="4" t="str">
        <f>Orçamento!B1</f>
        <v>PREFEITURA MUNICIPAL DE SIDROLÂNDIA/MS</v>
      </c>
    </row>
    <row r="3" spans="2:5" ht="15" customHeight="1" x14ac:dyDescent="0.2">
      <c r="B3" s="2" t="str">
        <f>Orçamento!B2</f>
        <v>RUA SÃO PAULO, N° 964 - CENTRO</v>
      </c>
    </row>
    <row r="4" spans="2:5" ht="15" customHeight="1" x14ac:dyDescent="0.2">
      <c r="B4" s="2"/>
    </row>
    <row r="5" spans="2:5" ht="15" customHeight="1" x14ac:dyDescent="0.2">
      <c r="B5" s="2" t="str">
        <f>Orçamento!B4</f>
        <v>OBRA/SERVIÇO: INFRAESTRUTURA URBANA - PAVIMENTAÇÃO ASFÁLTICA E DRENAGEM DE ÁGUAS PLUVIAIS</v>
      </c>
    </row>
    <row r="6" spans="2:5" ht="15" customHeight="1" x14ac:dyDescent="0.2">
      <c r="B6" s="2" t="str">
        <f>Orçamento!B5</f>
        <v>LOCAL: BAIRROS JD. PARAÍSO II, CASCATINHA, SANTA MARTA, PETROPOLIS E PINDORAMA</v>
      </c>
    </row>
    <row r="7" spans="2:5" ht="15" customHeight="1" x14ac:dyDescent="0.25"/>
    <row r="8" spans="2:5" ht="20.100000000000001" customHeight="1" x14ac:dyDescent="0.25">
      <c r="C8" s="108" t="s">
        <v>284</v>
      </c>
    </row>
    <row r="9" spans="2:5" ht="15" customHeight="1" x14ac:dyDescent="0.25"/>
    <row r="10" spans="2:5" x14ac:dyDescent="0.25">
      <c r="B10" s="322" t="s">
        <v>25</v>
      </c>
      <c r="C10" s="322" t="s">
        <v>26</v>
      </c>
      <c r="D10" s="322" t="s">
        <v>283</v>
      </c>
      <c r="E10" s="322" t="s">
        <v>32</v>
      </c>
    </row>
    <row r="11" spans="2:5" x14ac:dyDescent="0.25">
      <c r="B11" s="322"/>
      <c r="C11" s="322"/>
      <c r="D11" s="322"/>
      <c r="E11" s="322"/>
    </row>
    <row r="12" spans="2:5" customFormat="1" ht="5.0999999999999996" customHeight="1" x14ac:dyDescent="0.25"/>
    <row r="13" spans="2:5" ht="20.100000000000001" customHeight="1" x14ac:dyDescent="0.25">
      <c r="B13" s="129"/>
      <c r="C13" s="112" t="str">
        <f>Orçamento!C122</f>
        <v>LOTE 1 - BAIRRO JARDIM PARAÍSO II</v>
      </c>
      <c r="D13" s="113">
        <f>Orçamento!J122</f>
        <v>1845853.42</v>
      </c>
      <c r="E13" s="130">
        <f>Orçamento!K122</f>
        <v>1</v>
      </c>
    </row>
    <row r="14" spans="2:5" ht="20.100000000000001" customHeight="1" x14ac:dyDescent="0.25">
      <c r="B14" s="135">
        <f>Orçamento!C123</f>
        <v>1</v>
      </c>
      <c r="C14" s="136" t="str">
        <f>Orçamento!D123</f>
        <v>SERVIÇOS PRELIMINARES</v>
      </c>
      <c r="D14" s="131">
        <f>Orçamento!J123</f>
        <v>7042.8799999999992</v>
      </c>
      <c r="E14" s="132">
        <f>Orçamento!K123</f>
        <v>3.8155142351444138E-3</v>
      </c>
    </row>
    <row r="15" spans="2:5" ht="20.100000000000001" customHeight="1" x14ac:dyDescent="0.25">
      <c r="B15" s="135">
        <f>Orçamento!C124</f>
        <v>2</v>
      </c>
      <c r="C15" s="136" t="str">
        <f>Orçamento!D124</f>
        <v>ADMINISTRAÇÃO LOCAL</v>
      </c>
      <c r="D15" s="131">
        <f>Orçamento!J124</f>
        <v>141314.48000000001</v>
      </c>
      <c r="E15" s="132">
        <f>Orçamento!K124</f>
        <v>7.6557801648193716E-2</v>
      </c>
    </row>
    <row r="16" spans="2:5" ht="20.100000000000001" customHeight="1" x14ac:dyDescent="0.25">
      <c r="B16" s="135">
        <f>Orçamento!C125</f>
        <v>3</v>
      </c>
      <c r="C16" s="136" t="str">
        <f>Orçamento!D125</f>
        <v>MICRODRENAGEM - TERRAPLENAGEM</v>
      </c>
      <c r="D16" s="131">
        <f>Orçamento!J125</f>
        <v>441212.57999999996</v>
      </c>
      <c r="E16" s="132">
        <f>Orçamento!K125</f>
        <v>0.23902904489566679</v>
      </c>
    </row>
    <row r="17" spans="2:5" ht="20.100000000000001" customHeight="1" x14ac:dyDescent="0.25">
      <c r="B17" s="135">
        <f>Orçamento!C126</f>
        <v>4</v>
      </c>
      <c r="C17" s="136" t="str">
        <f>Orçamento!D126</f>
        <v>MICRODRENAGEM - DISPOSITIVOS ESTRUTURAIS</v>
      </c>
      <c r="D17" s="131">
        <f>Orçamento!J126</f>
        <v>597623.71000000008</v>
      </c>
      <c r="E17" s="132">
        <f>Orçamento!K126</f>
        <v>0.32376552955109517</v>
      </c>
    </row>
    <row r="18" spans="2:5" ht="20.100000000000001" customHeight="1" x14ac:dyDescent="0.25">
      <c r="B18" s="135">
        <f>Orçamento!C127</f>
        <v>5</v>
      </c>
      <c r="C18" s="136" t="str">
        <f>Orçamento!D127</f>
        <v>IMPLANTAÇÃO ASFÁLTICA - TERRAPLENAGEM - SISTEMA VIÁRIO</v>
      </c>
      <c r="D18" s="131">
        <f>Orçamento!J127</f>
        <v>40874.57</v>
      </c>
      <c r="E18" s="132">
        <f>Orçamento!K127</f>
        <v>2.2143995594189704E-2</v>
      </c>
    </row>
    <row r="19" spans="2:5" ht="20.100000000000001" customHeight="1" x14ac:dyDescent="0.25">
      <c r="B19" s="135">
        <f>Orçamento!C128</f>
        <v>6</v>
      </c>
      <c r="C19" s="136" t="str">
        <f>Orçamento!D128</f>
        <v xml:space="preserve">IMPLANTAÇÃO ASFÁLTICA - PAVIMENTAÇÃO </v>
      </c>
      <c r="D19" s="131">
        <f>Orçamento!J128</f>
        <v>299403.83</v>
      </c>
      <c r="E19" s="132">
        <f>Orçamento!K128</f>
        <v>0.16220347008919048</v>
      </c>
    </row>
    <row r="20" spans="2:5" ht="20.100000000000001" customHeight="1" x14ac:dyDescent="0.25">
      <c r="B20" s="135">
        <f>Orçamento!C129</f>
        <v>7</v>
      </c>
      <c r="C20" s="136" t="str">
        <f>Orçamento!D129</f>
        <v>CONTROLE TECNOLÓGICO</v>
      </c>
      <c r="D20" s="131">
        <f>Orçamento!J129</f>
        <v>9807.7900000000009</v>
      </c>
      <c r="E20" s="132">
        <f>Orçamento!K129</f>
        <v>5.3134175735362566E-3</v>
      </c>
    </row>
    <row r="21" spans="2:5" ht="20.100000000000001" customHeight="1" x14ac:dyDescent="0.25">
      <c r="B21" s="135">
        <f>Orçamento!C130</f>
        <v>8</v>
      </c>
      <c r="C21" s="136" t="str">
        <f>Orçamento!D130</f>
        <v>SERVIÇOS COMPLEMENTARES</v>
      </c>
      <c r="D21" s="131">
        <f>Orçamento!J130</f>
        <v>77435.459999999992</v>
      </c>
      <c r="E21" s="132">
        <f>Orçamento!K130</f>
        <v>4.1951034226758915E-2</v>
      </c>
    </row>
    <row r="22" spans="2:5" ht="20.100000000000001" customHeight="1" x14ac:dyDescent="0.25">
      <c r="B22" s="135">
        <f>Orçamento!C131</f>
        <v>9</v>
      </c>
      <c r="C22" s="136" t="str">
        <f>Orçamento!D131</f>
        <v>PASSEIO E ACESSIBILIDADE</v>
      </c>
      <c r="D22" s="131">
        <f>Orçamento!J131</f>
        <v>221679.59999999998</v>
      </c>
      <c r="E22" s="132">
        <f>Orçamento!K131</f>
        <v>0.12009599332107314</v>
      </c>
    </row>
    <row r="23" spans="2:5" ht="20.100000000000001" customHeight="1" x14ac:dyDescent="0.25">
      <c r="B23" s="135">
        <f>Orçamento!C132</f>
        <v>10</v>
      </c>
      <c r="C23" s="136" t="str">
        <f>Orçamento!D132</f>
        <v>SINALIZAÇÃO VIÁRIA</v>
      </c>
      <c r="D23" s="131">
        <f>Orçamento!J132</f>
        <v>9458.52</v>
      </c>
      <c r="E23" s="132">
        <f>Orçamento!K132</f>
        <v>5.1241988651514921E-3</v>
      </c>
    </row>
    <row r="24" spans="2:5" customFormat="1" ht="5.0999999999999996" customHeight="1" x14ac:dyDescent="0.25"/>
    <row r="25" spans="2:5" customFormat="1" ht="5.0999999999999996" customHeight="1" x14ac:dyDescent="0.25"/>
    <row r="26" spans="2:5" ht="30" customHeight="1" x14ac:dyDescent="0.25">
      <c r="B26" s="332" t="s">
        <v>38</v>
      </c>
      <c r="C26" s="333"/>
      <c r="D26" s="133">
        <f>SUM(D14:D23)/2</f>
        <v>922926.71</v>
      </c>
      <c r="E26" s="134">
        <f>SUM(E12:E25)/2</f>
        <v>1.0000000000000002</v>
      </c>
    </row>
  </sheetData>
  <mergeCells count="5">
    <mergeCell ref="B10:B11"/>
    <mergeCell ref="C10:C11"/>
    <mergeCell ref="D10:D11"/>
    <mergeCell ref="E10:E11"/>
    <mergeCell ref="B26:C26"/>
  </mergeCells>
  <printOptions horizontalCentered="1"/>
  <pageMargins left="0.70866141732283472" right="0.23622047244094491" top="0.74803149606299213" bottom="0.74803149606299213" header="0.31496062992125984" footer="0.31496062992125984"/>
  <pageSetup paperSize="9" scale="85" orientation="portrait" r:id="rId1"/>
  <headerFooter>
    <oddFooter>&amp;L&amp;6&amp;Z&amp;F&amp;R&amp;6&amp;P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25</vt:i4>
      </vt:variant>
      <vt:variant>
        <vt:lpstr>Intervalos nomeados</vt:lpstr>
      </vt:variant>
      <vt:variant>
        <vt:i4>24</vt:i4>
      </vt:variant>
    </vt:vector>
  </HeadingPairs>
  <TitlesOfParts>
    <vt:vector size="49" baseType="lpstr">
      <vt:lpstr>L1 - Dre-Terraplenagem</vt:lpstr>
      <vt:lpstr>L1 - Dre-Disp Estruturais</vt:lpstr>
      <vt:lpstr>L1 - Planilha de Cubação</vt:lpstr>
      <vt:lpstr>L1 - Pav-Terraplenagem</vt:lpstr>
      <vt:lpstr>L1 - Pav-Pavimentação</vt:lpstr>
      <vt:lpstr>L1 - Serviços Complementares</vt:lpstr>
      <vt:lpstr>L1 - Sinalização</vt:lpstr>
      <vt:lpstr>Orçamento</vt:lpstr>
      <vt:lpstr>Tabela Resumo</vt:lpstr>
      <vt:lpstr>Cronograma</vt:lpstr>
      <vt:lpstr>BDI</vt:lpstr>
      <vt:lpstr>Comp. Equipe Técnica</vt:lpstr>
      <vt:lpstr>Comp. PV-1</vt:lpstr>
      <vt:lpstr>Comp. BLS</vt:lpstr>
      <vt:lpstr>Comp. BLD</vt:lpstr>
      <vt:lpstr>Comp. BLT</vt:lpstr>
      <vt:lpstr>Comp. DISSIPADOR</vt:lpstr>
      <vt:lpstr>Comp. MF com Sarjeta</vt:lpstr>
      <vt:lpstr>Comp. Tento</vt:lpstr>
      <vt:lpstr>Comp. Recorte</vt:lpstr>
      <vt:lpstr>Comp. Rampas</vt:lpstr>
      <vt:lpstr>Comp. Piso ALERTA</vt:lpstr>
      <vt:lpstr>Comp. Piso DIRECIONAL</vt:lpstr>
      <vt:lpstr>Comp. Instalação Placa 0,36m²</vt:lpstr>
      <vt:lpstr>Comp. RECOMPOSIÇÃO PAV.</vt:lpstr>
      <vt:lpstr>BDI!Area_de_impressao</vt:lpstr>
      <vt:lpstr>'Comp. BLD'!Area_de_impressao</vt:lpstr>
      <vt:lpstr>'Comp. BLS'!Area_de_impressao</vt:lpstr>
      <vt:lpstr>'Comp. BLT'!Area_de_impressao</vt:lpstr>
      <vt:lpstr>'Comp. DISSIPADOR'!Area_de_impressao</vt:lpstr>
      <vt:lpstr>'Comp. Equipe Técnica'!Area_de_impressao</vt:lpstr>
      <vt:lpstr>'Comp. Instalação Placa 0,36m²'!Area_de_impressao</vt:lpstr>
      <vt:lpstr>'Comp. MF com Sarjeta'!Area_de_impressao</vt:lpstr>
      <vt:lpstr>'Comp. Piso ALERTA'!Area_de_impressao</vt:lpstr>
      <vt:lpstr>'Comp. Piso DIRECIONAL'!Area_de_impressao</vt:lpstr>
      <vt:lpstr>'Comp. PV-1'!Area_de_impressao</vt:lpstr>
      <vt:lpstr>'Comp. Rampas'!Area_de_impressao</vt:lpstr>
      <vt:lpstr>'Comp. RECOMPOSIÇÃO PAV.'!Area_de_impressao</vt:lpstr>
      <vt:lpstr>'Comp. Recorte'!Area_de_impressao</vt:lpstr>
      <vt:lpstr>'Comp. Tento'!Area_de_impressao</vt:lpstr>
      <vt:lpstr>Cronograma!Area_de_impressao</vt:lpstr>
      <vt:lpstr>'L1 - Dre-Disp Estruturais'!Area_de_impressao</vt:lpstr>
      <vt:lpstr>'L1 - Dre-Terraplenagem'!Area_de_impressao</vt:lpstr>
      <vt:lpstr>'L1 - Pav-Pavimentação'!Area_de_impressao</vt:lpstr>
      <vt:lpstr>'L1 - Pav-Terraplenagem'!Area_de_impressao</vt:lpstr>
      <vt:lpstr>Orçamento!Area_de_impressao</vt:lpstr>
      <vt:lpstr>'Tabela Resumo'!Area_de_impressao</vt:lpstr>
      <vt:lpstr>Orçamento!Titulos_de_impressao</vt:lpstr>
      <vt:lpstr>'Tabela Resumo'!Titulos_de_impressao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Licitação</cp:lastModifiedBy>
  <cp:lastPrinted>2021-08-16T21:00:19Z</cp:lastPrinted>
  <dcterms:created xsi:type="dcterms:W3CDTF">2016-01-05T11:54:45Z</dcterms:created>
  <dcterms:modified xsi:type="dcterms:W3CDTF">2021-11-26T12:24:49Z</dcterms:modified>
</cp:coreProperties>
</file>